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theme/themeOverride1.xml" ContentType="application/vnd.openxmlformats-officedocument.themeOverride+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Fs00e\大容量共有フォルダ25\11001545-420政策統計班\景気動向指数\兵庫CIDI（共通）\長期時系列\R7年度\"/>
    </mc:Choice>
  </mc:AlternateContent>
  <xr:revisionPtr revIDLastSave="0" documentId="13_ncr:1_{91A6625C-0103-4B74-93FD-C7E4F84FD5F6}" xr6:coauthVersionLast="47" xr6:coauthVersionMax="47" xr10:uidLastSave="{00000000-0000-0000-0000-000000000000}"/>
  <bookViews>
    <workbookView xWindow="-60" yWindow="-16320" windowWidth="29040" windowHeight="15720" tabRatio="928" activeTab="1" xr2:uid="{00000000-000D-0000-FFFF-FFFF00000000}"/>
  </bookViews>
  <sheets>
    <sheet name="目次" sheetId="33" r:id="rId1"/>
    <sheet name="1国県CI" sheetId="32" r:id="rId2"/>
    <sheet name="2先行個別" sheetId="31" r:id="rId3"/>
    <sheet name="3一致個別" sheetId="30" r:id="rId4"/>
    <sheet name="4遅行個別" sheetId="29" r:id="rId5"/>
    <sheet name="5先行長期" sheetId="28" r:id="rId6"/>
    <sheet name="6一致長期" sheetId="27" r:id="rId7"/>
    <sheet name="7遅行長期" sheetId="26" r:id="rId8"/>
    <sheet name="8景気基準日付" sheetId="25" r:id="rId9"/>
    <sheet name="9経済指標比較" sheetId="37" r:id="rId10"/>
    <sheet name="10基調判断資料" sheetId="36" r:id="rId11"/>
    <sheet name="11グラフデータ" sheetId="1" r:id="rId12"/>
    <sheet name="12ciグラフ" sheetId="4" r:id="rId13"/>
    <sheet name="13diグラフ" sheetId="2" r:id="rId14"/>
    <sheet name="14ci移動平均グラフ" sheetId="20" r:id="rId15"/>
    <sheet name="15国県ciグラフ" sheetId="21" r:id="rId16"/>
    <sheet name="16累積diグラフ" sheetId="18" r:id="rId17"/>
    <sheet name="17兵庫CLI2020" sheetId="24" r:id="rId18"/>
    <sheet name="18兵庫CLI2015" sheetId="23" r:id="rId19"/>
  </sheets>
  <definedNames>
    <definedName name="_xlnm.Print_Area" localSheetId="12">'12ciグラフ'!$A$1:$N$79</definedName>
    <definedName name="_xlnm.Print_Area" localSheetId="13">'13diグラフ'!$A$1:$N$77</definedName>
    <definedName name="_xlnm.Print_Area" localSheetId="14">'14ci移動平均グラフ'!$A$1:$N$78</definedName>
    <definedName name="_xlnm.Print_Area" localSheetId="15">'15国県ciグラフ'!$A$1:$N$82</definedName>
    <definedName name="_xlnm.Print_Area" localSheetId="16">'16累積diグラフ'!$A$1:$N$78</definedName>
    <definedName name="_xlnm.Print_Titles" localSheetId="11">'11グラフデータ'!$A:$D,'11グラフデータ'!$2:$3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04" i="27" l="1"/>
  <c r="Q605" i="27"/>
  <c r="Q606" i="27"/>
  <c r="Q607" i="27"/>
  <c r="Q608" i="27"/>
  <c r="Q609" i="27"/>
  <c r="N608" i="28"/>
  <c r="N607" i="28"/>
  <c r="N606" i="28"/>
  <c r="N605" i="28"/>
  <c r="N539" i="28"/>
  <c r="N540" i="28"/>
  <c r="N541" i="28"/>
  <c r="N542" i="28"/>
  <c r="N543" i="28"/>
  <c r="N544" i="28"/>
  <c r="N545" i="28"/>
  <c r="N546" i="28"/>
  <c r="N547" i="28"/>
  <c r="N548" i="28"/>
  <c r="N549" i="28"/>
  <c r="N550" i="28"/>
  <c r="N551" i="28"/>
  <c r="N552" i="28"/>
  <c r="N553" i="28"/>
  <c r="N554" i="28"/>
  <c r="N555" i="28"/>
  <c r="N556" i="28"/>
  <c r="N557" i="28"/>
  <c r="N558" i="28"/>
  <c r="N559" i="28"/>
  <c r="N560" i="28"/>
  <c r="N561" i="28"/>
  <c r="N562" i="28"/>
  <c r="N563" i="28"/>
  <c r="N564" i="28"/>
  <c r="N565" i="28"/>
  <c r="N566" i="28"/>
  <c r="N567" i="28"/>
  <c r="N568" i="28"/>
  <c r="N569" i="28"/>
  <c r="N570" i="28"/>
  <c r="N571" i="28"/>
  <c r="N572" i="28"/>
  <c r="N573" i="28"/>
  <c r="N574" i="28"/>
  <c r="N575" i="28"/>
  <c r="N576" i="28"/>
  <c r="N577" i="28"/>
  <c r="N578" i="28"/>
  <c r="N579" i="28"/>
  <c r="N580" i="28"/>
  <c r="N581" i="28"/>
  <c r="N582" i="28"/>
  <c r="N583" i="28"/>
  <c r="N584" i="28"/>
  <c r="N585" i="28"/>
  <c r="N586" i="28"/>
  <c r="N587" i="28"/>
  <c r="N588" i="28"/>
  <c r="N589" i="28"/>
  <c r="N590" i="28"/>
  <c r="N591" i="28"/>
  <c r="N592" i="28"/>
  <c r="N593" i="28"/>
  <c r="N594" i="28"/>
  <c r="N595" i="28"/>
  <c r="N596" i="28"/>
  <c r="N597" i="28"/>
  <c r="N598" i="28"/>
  <c r="N599" i="28"/>
  <c r="N600" i="28"/>
  <c r="N601" i="28"/>
  <c r="N602" i="28"/>
  <c r="N603" i="28"/>
  <c r="N604" i="28"/>
  <c r="N339" i="28"/>
  <c r="S402" i="26"/>
  <c r="S409" i="26"/>
  <c r="O407" i="26"/>
  <c r="O406" i="26"/>
  <c r="Q603" i="27"/>
  <c r="Q602" i="27"/>
  <c r="Q601" i="27"/>
  <c r="Q600" i="27"/>
  <c r="Q599" i="27"/>
  <c r="Q598" i="27"/>
  <c r="Q597" i="27"/>
  <c r="Q596" i="27"/>
  <c r="Q595" i="27"/>
  <c r="Q594" i="27"/>
  <c r="Q593" i="27"/>
  <c r="Q592" i="27"/>
  <c r="Q591" i="27"/>
  <c r="Q590" i="27"/>
  <c r="Q589" i="27"/>
  <c r="Q588" i="27"/>
  <c r="Q587" i="27"/>
  <c r="Q586" i="27"/>
  <c r="Q585" i="27"/>
  <c r="Q584" i="27"/>
  <c r="Q583" i="27"/>
  <c r="Q582" i="27"/>
  <c r="Q581" i="27"/>
  <c r="Q580" i="27"/>
  <c r="Q579" i="27"/>
  <c r="Q578" i="27"/>
  <c r="Q577" i="27"/>
  <c r="Q576" i="27"/>
  <c r="Q575" i="27"/>
  <c r="Q574" i="27"/>
  <c r="Q573" i="27"/>
  <c r="Q572" i="27"/>
  <c r="Q571" i="27"/>
  <c r="Q570" i="27"/>
  <c r="Q569" i="27"/>
  <c r="Q568" i="27"/>
  <c r="Q567" i="27"/>
  <c r="Q566" i="27"/>
  <c r="Q565" i="27"/>
  <c r="Q564" i="27"/>
  <c r="Q563" i="27"/>
  <c r="Q562" i="27"/>
  <c r="Q561" i="27"/>
  <c r="Q560" i="27"/>
  <c r="Q559" i="27"/>
  <c r="Q558" i="27"/>
  <c r="Q557" i="27"/>
  <c r="Q556" i="27"/>
  <c r="Q555" i="27"/>
  <c r="Q554" i="27"/>
  <c r="Q553" i="27"/>
  <c r="Q552" i="27"/>
  <c r="Q551" i="27"/>
  <c r="Q550" i="27"/>
  <c r="Q549" i="27"/>
  <c r="Q548" i="27"/>
  <c r="Q547" i="27"/>
  <c r="Q546" i="27"/>
  <c r="Q545" i="27"/>
  <c r="Q544" i="27"/>
  <c r="Q543" i="27"/>
  <c r="Q542" i="27"/>
  <c r="Q541" i="27"/>
  <c r="Q540" i="27"/>
  <c r="Q539" i="27"/>
  <c r="Q538" i="27"/>
  <c r="Q537" i="27"/>
  <c r="Q536" i="27"/>
  <c r="Q535" i="27"/>
  <c r="Q534" i="27"/>
  <c r="Q533" i="27"/>
  <c r="Q532" i="27"/>
  <c r="Q531" i="27"/>
  <c r="Q530" i="27"/>
  <c r="Q529" i="27"/>
  <c r="Q528" i="27"/>
  <c r="Q527" i="27"/>
  <c r="Q526" i="27"/>
  <c r="Q525" i="27"/>
  <c r="Q524" i="27"/>
  <c r="Q523" i="27"/>
  <c r="Q522" i="27"/>
  <c r="Q521" i="27"/>
  <c r="Q520" i="27"/>
  <c r="Q519" i="27"/>
  <c r="Q518" i="27"/>
  <c r="Q517" i="27"/>
  <c r="Q516" i="27"/>
  <c r="Q515" i="27"/>
  <c r="Q514" i="27"/>
  <c r="Q513" i="27"/>
  <c r="Q512" i="27"/>
  <c r="Q511" i="27"/>
  <c r="Q510" i="27"/>
  <c r="Q509" i="27"/>
  <c r="Q508" i="27"/>
  <c r="Q507" i="27"/>
  <c r="Q506" i="27"/>
  <c r="Q505" i="27"/>
  <c r="Q504" i="27"/>
  <c r="Q503" i="27"/>
  <c r="Q502" i="27"/>
  <c r="Q501" i="27"/>
  <c r="Q500" i="27"/>
  <c r="Q499" i="27"/>
  <c r="Q498" i="27"/>
  <c r="Q497" i="27"/>
  <c r="Q496" i="27"/>
  <c r="Q495" i="27"/>
  <c r="Q494" i="27"/>
  <c r="V598" i="27" l="1"/>
  <c r="V599" i="27"/>
  <c r="V600" i="27"/>
  <c r="E438" i="32" l="1"/>
  <c r="D438" i="32"/>
  <c r="C438" i="32"/>
  <c r="E437" i="32"/>
  <c r="D437" i="32"/>
  <c r="C437" i="32"/>
  <c r="V565" i="27" l="1"/>
  <c r="V566" i="27"/>
  <c r="V567" i="27"/>
  <c r="V568" i="27"/>
  <c r="V569" i="27"/>
  <c r="V570" i="27"/>
  <c r="V571" i="27"/>
  <c r="V572" i="27"/>
  <c r="V573" i="27"/>
  <c r="V574" i="27"/>
  <c r="V575" i="27"/>
  <c r="V576" i="27"/>
  <c r="V577" i="27"/>
  <c r="V578" i="27"/>
  <c r="V579" i="27"/>
  <c r="V580" i="27"/>
  <c r="V581" i="27"/>
  <c r="V582" i="27"/>
  <c r="V583" i="27"/>
  <c r="V584" i="27"/>
  <c r="V585" i="27"/>
  <c r="V586" i="27"/>
  <c r="V587" i="27"/>
  <c r="V588" i="27"/>
  <c r="V589" i="27"/>
  <c r="V590" i="27"/>
  <c r="V591" i="27"/>
  <c r="V592" i="27"/>
  <c r="V593" i="27"/>
  <c r="V594" i="27"/>
  <c r="V595" i="27"/>
  <c r="V596" i="27"/>
  <c r="V597" i="27"/>
  <c r="V601" i="27"/>
  <c r="V602" i="27"/>
  <c r="V603" i="27"/>
  <c r="V604" i="27"/>
  <c r="V605" i="27"/>
  <c r="V606" i="27"/>
  <c r="V607" i="27"/>
  <c r="V608" i="27"/>
  <c r="V609" i="27"/>
  <c r="W564" i="26" l="1"/>
  <c r="W565" i="26"/>
  <c r="W566" i="26"/>
  <c r="W567" i="26"/>
  <c r="W568" i="26"/>
  <c r="W569" i="26"/>
  <c r="W570" i="26"/>
  <c r="W571" i="26"/>
  <c r="W572" i="26"/>
  <c r="W573" i="26"/>
  <c r="W574" i="26"/>
  <c r="W575" i="26"/>
  <c r="W576" i="26"/>
  <c r="W577" i="26"/>
  <c r="W578" i="26"/>
  <c r="W579" i="26"/>
  <c r="W580" i="26"/>
  <c r="W581" i="26"/>
  <c r="W582" i="26"/>
  <c r="W583" i="26"/>
  <c r="W584" i="26"/>
  <c r="W585" i="26"/>
  <c r="W586" i="26"/>
  <c r="W587" i="26"/>
  <c r="W588" i="26"/>
  <c r="W589" i="26"/>
  <c r="W590" i="26"/>
  <c r="W591" i="26"/>
  <c r="W592" i="26"/>
  <c r="W593" i="26"/>
  <c r="W594" i="26"/>
  <c r="W595" i="26"/>
  <c r="W596" i="26"/>
  <c r="W597" i="26"/>
  <c r="W598" i="26"/>
  <c r="W599" i="26"/>
  <c r="W600" i="26"/>
  <c r="W601" i="26"/>
  <c r="W602" i="26"/>
  <c r="W603" i="26"/>
  <c r="W604" i="26"/>
  <c r="W605" i="26"/>
  <c r="W606" i="26"/>
  <c r="W607" i="26"/>
  <c r="W608" i="26"/>
  <c r="W609" i="26"/>
  <c r="W610" i="26"/>
  <c r="W611" i="26"/>
  <c r="W612" i="26"/>
  <c r="W613" i="26"/>
  <c r="W614" i="26"/>
  <c r="W615" i="26"/>
  <c r="W616" i="26"/>
  <c r="W617" i="26"/>
  <c r="W618" i="26"/>
  <c r="W619" i="26"/>
  <c r="W620" i="26"/>
  <c r="W621" i="26"/>
  <c r="Z576" i="26"/>
  <c r="Z577" i="26"/>
  <c r="Z578" i="26"/>
  <c r="Z579" i="26"/>
  <c r="Z580" i="26"/>
  <c r="Z581" i="26"/>
  <c r="Z582" i="26"/>
  <c r="Z583" i="26"/>
  <c r="Z584" i="26"/>
  <c r="Z585" i="26"/>
  <c r="Z586" i="26"/>
  <c r="Z587" i="26"/>
  <c r="Z588" i="26"/>
  <c r="Z589" i="26"/>
  <c r="Z590" i="26"/>
  <c r="Z591" i="26"/>
  <c r="Z592" i="26"/>
  <c r="Z593" i="26"/>
  <c r="Z594" i="26"/>
  <c r="Z595" i="26"/>
  <c r="Z596" i="26"/>
  <c r="Z597" i="26"/>
  <c r="Z598" i="26"/>
  <c r="Z599" i="26"/>
  <c r="Z600" i="26"/>
  <c r="Z601" i="26"/>
  <c r="Z602" i="26"/>
  <c r="Z603" i="26"/>
  <c r="Z604" i="26"/>
  <c r="Z605" i="26"/>
  <c r="Z606" i="26"/>
  <c r="Z607" i="26"/>
  <c r="Z608" i="26"/>
  <c r="Z609" i="26"/>
  <c r="Z610" i="26"/>
  <c r="Z611" i="26"/>
  <c r="Z612" i="26"/>
  <c r="Z613" i="26"/>
  <c r="Z614" i="26"/>
  <c r="Z615" i="26"/>
  <c r="Z616" i="26"/>
  <c r="Z617" i="26"/>
  <c r="Z618" i="26"/>
  <c r="Z619" i="26"/>
  <c r="Z620" i="26"/>
  <c r="Z621" i="26"/>
  <c r="O577" i="26"/>
  <c r="O578" i="26"/>
  <c r="O579" i="26"/>
  <c r="O580" i="26"/>
  <c r="O581" i="26"/>
  <c r="O582" i="26"/>
  <c r="O583" i="26"/>
  <c r="O584" i="26"/>
  <c r="O585" i="26"/>
  <c r="O586" i="26"/>
  <c r="O587" i="26"/>
  <c r="O588" i="26"/>
  <c r="O589" i="26"/>
  <c r="O590" i="26"/>
  <c r="O591" i="26"/>
  <c r="O592" i="26"/>
  <c r="O593" i="26"/>
  <c r="O594" i="26"/>
  <c r="O595" i="26"/>
  <c r="O596" i="26"/>
  <c r="O597" i="26"/>
  <c r="O598" i="26"/>
  <c r="O599" i="26"/>
  <c r="O600" i="26"/>
  <c r="O601" i="26"/>
  <c r="O602" i="26"/>
  <c r="O603" i="26"/>
  <c r="O604" i="26"/>
  <c r="O605" i="26"/>
  <c r="O606" i="26"/>
  <c r="O607" i="26"/>
  <c r="O608" i="26"/>
  <c r="O609" i="26"/>
  <c r="O610" i="26"/>
  <c r="O611" i="26"/>
  <c r="O612" i="26"/>
  <c r="O613" i="26"/>
  <c r="O614" i="26"/>
  <c r="O615" i="26"/>
  <c r="O616" i="26"/>
  <c r="O617" i="26"/>
  <c r="O618" i="26"/>
  <c r="O619" i="26"/>
  <c r="O620" i="26"/>
  <c r="O621" i="26"/>
  <c r="H34" i="37" l="1"/>
  <c r="H14" i="37"/>
  <c r="K36" i="37"/>
  <c r="H36" i="37"/>
  <c r="F36" i="37"/>
  <c r="D36" i="37"/>
  <c r="K34" i="37"/>
  <c r="F34" i="37"/>
  <c r="D34" i="37"/>
  <c r="F26" i="37"/>
  <c r="D26" i="37"/>
  <c r="F24" i="37"/>
  <c r="D24" i="37"/>
  <c r="K16" i="37"/>
  <c r="H16" i="37"/>
  <c r="F16" i="37"/>
  <c r="D16" i="37"/>
  <c r="K14" i="37"/>
  <c r="F14" i="37"/>
  <c r="D14" i="37"/>
  <c r="F6" i="37"/>
  <c r="D6" i="37"/>
  <c r="F4" i="37"/>
  <c r="D4" i="37"/>
  <c r="N12" i="25" l="1"/>
  <c r="H12" i="25"/>
  <c r="N11" i="25"/>
  <c r="H11" i="25"/>
  <c r="N10" i="25"/>
  <c r="H10" i="25"/>
  <c r="N9" i="25"/>
  <c r="H9" i="25"/>
  <c r="N8" i="25"/>
  <c r="H8" i="25"/>
  <c r="N7" i="25"/>
  <c r="H7" i="25"/>
  <c r="N6" i="25"/>
  <c r="H6" i="25"/>
  <c r="N5" i="25"/>
  <c r="H5" i="25"/>
  <c r="O576" i="26"/>
  <c r="Z575" i="26"/>
  <c r="O575" i="26"/>
  <c r="Z574" i="26"/>
  <c r="O574" i="26"/>
  <c r="Z573" i="26"/>
  <c r="O573" i="26"/>
  <c r="Z572" i="26"/>
  <c r="O572" i="26"/>
  <c r="Z571" i="26"/>
  <c r="O571" i="26"/>
  <c r="Z570" i="26"/>
  <c r="O570" i="26"/>
  <c r="Z569" i="26"/>
  <c r="O569" i="26"/>
  <c r="Z568" i="26"/>
  <c r="O568" i="26"/>
  <c r="Z567" i="26"/>
  <c r="O567" i="26"/>
  <c r="Z566" i="26"/>
  <c r="O566" i="26"/>
  <c r="Z565" i="26"/>
  <c r="O565" i="26"/>
  <c r="Z564" i="26"/>
  <c r="O564" i="26"/>
  <c r="W563" i="26"/>
  <c r="Z563" i="26"/>
  <c r="O563" i="26"/>
  <c r="W562" i="26"/>
  <c r="Z562" i="26"/>
  <c r="O562" i="26"/>
  <c r="W561" i="26"/>
  <c r="Z561" i="26"/>
  <c r="O561" i="26"/>
  <c r="W560" i="26"/>
  <c r="Z560" i="26"/>
  <c r="O560" i="26"/>
  <c r="W559" i="26"/>
  <c r="Z559" i="26"/>
  <c r="O559" i="26"/>
  <c r="W558" i="26"/>
  <c r="Z558" i="26"/>
  <c r="O558" i="26"/>
  <c r="W557" i="26"/>
  <c r="Z557" i="26"/>
  <c r="O557" i="26"/>
  <c r="W556" i="26"/>
  <c r="Z556" i="26"/>
  <c r="O556" i="26"/>
  <c r="W555" i="26"/>
  <c r="Z555" i="26"/>
  <c r="O555" i="26"/>
  <c r="W554" i="26"/>
  <c r="Z554" i="26"/>
  <c r="O554" i="26"/>
  <c r="W553" i="26"/>
  <c r="Z553" i="26"/>
  <c r="O553" i="26"/>
  <c r="W552" i="26"/>
  <c r="Z552" i="26"/>
  <c r="O552" i="26"/>
  <c r="W551" i="26"/>
  <c r="Z551" i="26"/>
  <c r="O551" i="26"/>
  <c r="W550" i="26"/>
  <c r="Z550" i="26"/>
  <c r="O550" i="26"/>
  <c r="W549" i="26"/>
  <c r="Z549" i="26"/>
  <c r="O549" i="26"/>
  <c r="W548" i="26"/>
  <c r="Z548" i="26"/>
  <c r="O548" i="26"/>
  <c r="W547" i="26"/>
  <c r="Z547" i="26"/>
  <c r="O547" i="26"/>
  <c r="W546" i="26"/>
  <c r="Z546" i="26"/>
  <c r="O546" i="26"/>
  <c r="W545" i="26"/>
  <c r="Z545" i="26"/>
  <c r="O545" i="26"/>
  <c r="W544" i="26"/>
  <c r="Z544" i="26"/>
  <c r="O544" i="26"/>
  <c r="W543" i="26"/>
  <c r="Z543" i="26"/>
  <c r="O543" i="26"/>
  <c r="W542" i="26"/>
  <c r="Z542" i="26"/>
  <c r="O542" i="26"/>
  <c r="W541" i="26"/>
  <c r="Z541" i="26"/>
  <c r="O541" i="26"/>
  <c r="W540" i="26"/>
  <c r="Z540" i="26"/>
  <c r="O540" i="26"/>
  <c r="W539" i="26"/>
  <c r="Z539" i="26"/>
  <c r="O539" i="26"/>
  <c r="W538" i="26"/>
  <c r="Z538" i="26"/>
  <c r="O538" i="26"/>
  <c r="W537" i="26"/>
  <c r="Z537" i="26"/>
  <c r="O537" i="26"/>
  <c r="W536" i="26"/>
  <c r="Z536" i="26"/>
  <c r="O536" i="26"/>
  <c r="W535" i="26"/>
  <c r="Z535" i="26"/>
  <c r="O535" i="26"/>
  <c r="W534" i="26"/>
  <c r="Z534" i="26"/>
  <c r="O534" i="26"/>
  <c r="W533" i="26"/>
  <c r="Z533" i="26"/>
  <c r="O533" i="26"/>
  <c r="W532" i="26"/>
  <c r="Z532" i="26"/>
  <c r="O532" i="26"/>
  <c r="W531" i="26"/>
  <c r="Z531" i="26"/>
  <c r="O531" i="26"/>
  <c r="W530" i="26"/>
  <c r="Z530" i="26"/>
  <c r="O530" i="26"/>
  <c r="W529" i="26"/>
  <c r="Z529" i="26"/>
  <c r="O529" i="26"/>
  <c r="W528" i="26"/>
  <c r="Z528" i="26"/>
  <c r="O528" i="26"/>
  <c r="W527" i="26"/>
  <c r="Z527" i="26"/>
  <c r="O527" i="26"/>
  <c r="W526" i="26"/>
  <c r="Z526" i="26"/>
  <c r="O526" i="26"/>
  <c r="W525" i="26"/>
  <c r="Z525" i="26"/>
  <c r="O525" i="26"/>
  <c r="W524" i="26"/>
  <c r="Z524" i="26"/>
  <c r="O524" i="26"/>
  <c r="W523" i="26"/>
  <c r="Z523" i="26"/>
  <c r="O523" i="26"/>
  <c r="W522" i="26"/>
  <c r="Z522" i="26"/>
  <c r="O522" i="26"/>
  <c r="W521" i="26"/>
  <c r="Z521" i="26"/>
  <c r="O521" i="26"/>
  <c r="W520" i="26"/>
  <c r="Z520" i="26"/>
  <c r="O520" i="26"/>
  <c r="W519" i="26"/>
  <c r="Z519" i="26"/>
  <c r="O519" i="26"/>
  <c r="W518" i="26"/>
  <c r="Z518" i="26"/>
  <c r="O518" i="26"/>
  <c r="W517" i="26"/>
  <c r="Z517" i="26"/>
  <c r="O517" i="26"/>
  <c r="W516" i="26"/>
  <c r="Z516" i="26"/>
  <c r="O516" i="26"/>
  <c r="W515" i="26"/>
  <c r="Z515" i="26"/>
  <c r="O515" i="26"/>
  <c r="W514" i="26"/>
  <c r="Z514" i="26"/>
  <c r="O514" i="26"/>
  <c r="W513" i="26"/>
  <c r="Z513" i="26"/>
  <c r="O513" i="26"/>
  <c r="W512" i="26"/>
  <c r="Z512" i="26"/>
  <c r="O512" i="26"/>
  <c r="W511" i="26"/>
  <c r="Z511" i="26"/>
  <c r="O511" i="26"/>
  <c r="W510" i="26"/>
  <c r="Z510" i="26"/>
  <c r="O510" i="26"/>
  <c r="W509" i="26"/>
  <c r="Z509" i="26"/>
  <c r="O509" i="26"/>
  <c r="W508" i="26"/>
  <c r="Z508" i="26"/>
  <c r="O508" i="26"/>
  <c r="W507" i="26"/>
  <c r="Z507" i="26"/>
  <c r="O507" i="26"/>
  <c r="W506" i="26"/>
  <c r="Z506" i="26"/>
  <c r="O506" i="26"/>
  <c r="W505" i="26"/>
  <c r="Z505" i="26"/>
  <c r="O505" i="26"/>
  <c r="W504" i="26"/>
  <c r="Z504" i="26"/>
  <c r="O504" i="26"/>
  <c r="W503" i="26"/>
  <c r="Z503" i="26"/>
  <c r="O503" i="26"/>
  <c r="W502" i="26"/>
  <c r="Z502" i="26"/>
  <c r="O502" i="26"/>
  <c r="W501" i="26"/>
  <c r="Z501" i="26"/>
  <c r="O501" i="26"/>
  <c r="W500" i="26"/>
  <c r="Z500" i="26"/>
  <c r="O500" i="26"/>
  <c r="W499" i="26"/>
  <c r="Z499" i="26"/>
  <c r="O499" i="26"/>
  <c r="W498" i="26"/>
  <c r="Z498" i="26"/>
  <c r="O498" i="26"/>
  <c r="W497" i="26"/>
  <c r="Z497" i="26"/>
  <c r="O497" i="26"/>
  <c r="W496" i="26"/>
  <c r="Z496" i="26"/>
  <c r="O496" i="26"/>
  <c r="W495" i="26"/>
  <c r="Z495" i="26"/>
  <c r="O495" i="26"/>
  <c r="W494" i="26"/>
  <c r="Z494" i="26"/>
  <c r="O494" i="26"/>
  <c r="W493" i="26"/>
  <c r="Z493" i="26"/>
  <c r="O493" i="26"/>
  <c r="W492" i="26"/>
  <c r="Z492" i="26"/>
  <c r="O492" i="26"/>
  <c r="W491" i="26"/>
  <c r="Z491" i="26"/>
  <c r="O491" i="26"/>
  <c r="W490" i="26"/>
  <c r="Z490" i="26"/>
  <c r="O490" i="26"/>
  <c r="W489" i="26"/>
  <c r="Z489" i="26"/>
  <c r="O489" i="26"/>
  <c r="W488" i="26"/>
  <c r="Z488" i="26"/>
  <c r="O488" i="26"/>
  <c r="W487" i="26"/>
  <c r="Z487" i="26"/>
  <c r="O487" i="26"/>
  <c r="W486" i="26"/>
  <c r="Z486" i="26"/>
  <c r="O486" i="26"/>
  <c r="W485" i="26"/>
  <c r="Z485" i="26"/>
  <c r="O485" i="26"/>
  <c r="W484" i="26"/>
  <c r="Z484" i="26"/>
  <c r="O484" i="26"/>
  <c r="W483" i="26"/>
  <c r="Z483" i="26"/>
  <c r="O483" i="26"/>
  <c r="W482" i="26"/>
  <c r="Z482" i="26"/>
  <c r="O482" i="26"/>
  <c r="W481" i="26"/>
  <c r="Z481" i="26"/>
  <c r="O481" i="26"/>
  <c r="W480" i="26"/>
  <c r="Z480" i="26"/>
  <c r="O480" i="26"/>
  <c r="W479" i="26"/>
  <c r="Z479" i="26"/>
  <c r="O479" i="26"/>
  <c r="W478" i="26"/>
  <c r="Z478" i="26"/>
  <c r="O478" i="26"/>
  <c r="W477" i="26"/>
  <c r="Z477" i="26"/>
  <c r="O477" i="26"/>
  <c r="W476" i="26"/>
  <c r="Z476" i="26"/>
  <c r="O476" i="26"/>
  <c r="W475" i="26"/>
  <c r="Z475" i="26"/>
  <c r="O475" i="26"/>
  <c r="W474" i="26"/>
  <c r="Z474" i="26"/>
  <c r="O474" i="26"/>
  <c r="W473" i="26"/>
  <c r="Z473" i="26"/>
  <c r="O473" i="26"/>
  <c r="W472" i="26"/>
  <c r="Z472" i="26"/>
  <c r="O472" i="26"/>
  <c r="W471" i="26"/>
  <c r="Z471" i="26"/>
  <c r="O471" i="26"/>
  <c r="W470" i="26"/>
  <c r="Z470" i="26"/>
  <c r="O470" i="26"/>
  <c r="W469" i="26"/>
  <c r="Z469" i="26"/>
  <c r="O469" i="26"/>
  <c r="W468" i="26"/>
  <c r="Z468" i="26"/>
  <c r="O468" i="26"/>
  <c r="W467" i="26"/>
  <c r="Z467" i="26"/>
  <c r="O467" i="26"/>
  <c r="W466" i="26"/>
  <c r="Z466" i="26"/>
  <c r="O466" i="26"/>
  <c r="W465" i="26"/>
  <c r="Z465" i="26"/>
  <c r="O465" i="26"/>
  <c r="W464" i="26"/>
  <c r="Z464" i="26"/>
  <c r="O464" i="26"/>
  <c r="W463" i="26"/>
  <c r="Z463" i="26"/>
  <c r="O463" i="26"/>
  <c r="W462" i="26"/>
  <c r="Z462" i="26"/>
  <c r="O462" i="26"/>
  <c r="W461" i="26"/>
  <c r="Z461" i="26"/>
  <c r="O461" i="26"/>
  <c r="W460" i="26"/>
  <c r="Z460" i="26"/>
  <c r="O460" i="26"/>
  <c r="W459" i="26"/>
  <c r="Z459" i="26"/>
  <c r="O459" i="26"/>
  <c r="W458" i="26"/>
  <c r="Z458" i="26"/>
  <c r="O458" i="26"/>
  <c r="W457" i="26"/>
  <c r="Z457" i="26"/>
  <c r="O457" i="26"/>
  <c r="W456" i="26"/>
  <c r="Z456" i="26"/>
  <c r="O456" i="26"/>
  <c r="W455" i="26"/>
  <c r="Z455" i="26"/>
  <c r="O455" i="26"/>
  <c r="W454" i="26"/>
  <c r="Z454" i="26"/>
  <c r="O454" i="26"/>
  <c r="W453" i="26"/>
  <c r="Z453" i="26"/>
  <c r="O453" i="26"/>
  <c r="W452" i="26"/>
  <c r="Z452" i="26"/>
  <c r="O452" i="26"/>
  <c r="W451" i="26"/>
  <c r="Z451" i="26"/>
  <c r="O451" i="26"/>
  <c r="W450" i="26"/>
  <c r="Z450" i="26"/>
  <c r="O450" i="26"/>
  <c r="W449" i="26"/>
  <c r="Z449" i="26"/>
  <c r="O449" i="26"/>
  <c r="W448" i="26"/>
  <c r="Z448" i="26"/>
  <c r="O448" i="26"/>
  <c r="W447" i="26"/>
  <c r="Z447" i="26"/>
  <c r="O447" i="26"/>
  <c r="W446" i="26"/>
  <c r="Z446" i="26"/>
  <c r="O446" i="26"/>
  <c r="W445" i="26"/>
  <c r="Z445" i="26"/>
  <c r="O445" i="26"/>
  <c r="W444" i="26"/>
  <c r="Z444" i="26"/>
  <c r="O444" i="26"/>
  <c r="W443" i="26"/>
  <c r="Z443" i="26"/>
  <c r="O443" i="26"/>
  <c r="W442" i="26"/>
  <c r="Z442" i="26"/>
  <c r="O442" i="26"/>
  <c r="W441" i="26"/>
  <c r="Z441" i="26"/>
  <c r="O441" i="26"/>
  <c r="W440" i="26"/>
  <c r="Z440" i="26"/>
  <c r="O440" i="26"/>
  <c r="W439" i="26"/>
  <c r="Z439" i="26"/>
  <c r="O439" i="26"/>
  <c r="W438" i="26"/>
  <c r="Z438" i="26"/>
  <c r="O438" i="26"/>
  <c r="W437" i="26"/>
  <c r="Z437" i="26"/>
  <c r="O437" i="26"/>
  <c r="W436" i="26"/>
  <c r="Z436" i="26"/>
  <c r="O436" i="26"/>
  <c r="W435" i="26"/>
  <c r="Z435" i="26"/>
  <c r="O435" i="26"/>
  <c r="W434" i="26"/>
  <c r="Z434" i="26"/>
  <c r="O434" i="26"/>
  <c r="W433" i="26"/>
  <c r="Z433" i="26"/>
  <c r="O433" i="26"/>
  <c r="W432" i="26"/>
  <c r="Z432" i="26"/>
  <c r="O432" i="26"/>
  <c r="W431" i="26"/>
  <c r="Z431" i="26"/>
  <c r="O431" i="26"/>
  <c r="W430" i="26"/>
  <c r="Z430" i="26"/>
  <c r="O430" i="26"/>
  <c r="W429" i="26"/>
  <c r="Z429" i="26"/>
  <c r="O429" i="26"/>
  <c r="W428" i="26"/>
  <c r="Z428" i="26"/>
  <c r="O428" i="26"/>
  <c r="W427" i="26"/>
  <c r="Z427" i="26"/>
  <c r="O427" i="26"/>
  <c r="W426" i="26"/>
  <c r="Z426" i="26"/>
  <c r="O426" i="26"/>
  <c r="W425" i="26"/>
  <c r="Z425" i="26"/>
  <c r="O425" i="26"/>
  <c r="W424" i="26"/>
  <c r="Z424" i="26"/>
  <c r="O424" i="26"/>
  <c r="W423" i="26"/>
  <c r="Z423" i="26"/>
  <c r="O423" i="26"/>
  <c r="W422" i="26"/>
  <c r="Z422" i="26"/>
  <c r="O422" i="26"/>
  <c r="W421" i="26"/>
  <c r="Z421" i="26"/>
  <c r="O421" i="26"/>
  <c r="W420" i="26"/>
  <c r="Z420" i="26"/>
  <c r="O420" i="26"/>
  <c r="W419" i="26"/>
  <c r="Z419" i="26"/>
  <c r="O419" i="26"/>
  <c r="W418" i="26"/>
  <c r="Z418" i="26"/>
  <c r="O418" i="26"/>
  <c r="W417" i="26"/>
  <c r="Z417" i="26"/>
  <c r="O417" i="26"/>
  <c r="W416" i="26"/>
  <c r="Z416" i="26"/>
  <c r="O416" i="26"/>
  <c r="W415" i="26"/>
  <c r="Z415" i="26"/>
  <c r="O415" i="26"/>
  <c r="Z414" i="26"/>
  <c r="O414" i="26"/>
  <c r="Z413" i="26"/>
  <c r="O413" i="26"/>
  <c r="Z412" i="26"/>
  <c r="O412" i="26"/>
  <c r="Z411" i="26"/>
  <c r="O411" i="26"/>
  <c r="Z410" i="26"/>
  <c r="O410" i="26"/>
  <c r="M410" i="26"/>
  <c r="P409" i="26"/>
  <c r="Z409" i="26"/>
  <c r="O409" i="26"/>
  <c r="M409" i="26"/>
  <c r="S408" i="26"/>
  <c r="P408" i="26"/>
  <c r="Z408" i="26"/>
  <c r="O408" i="26"/>
  <c r="M408" i="26"/>
  <c r="S407" i="26"/>
  <c r="P407" i="26"/>
  <c r="Z407" i="26"/>
  <c r="M407" i="26"/>
  <c r="S406" i="26"/>
  <c r="P406" i="26"/>
  <c r="Z406" i="26"/>
  <c r="M406" i="26"/>
  <c r="S405" i="26"/>
  <c r="Z405" i="26"/>
  <c r="O405" i="26"/>
  <c r="S404" i="26"/>
  <c r="Z404" i="26"/>
  <c r="O404" i="26"/>
  <c r="S403" i="26"/>
  <c r="Z403" i="26"/>
  <c r="O403" i="26"/>
  <c r="Z402" i="26"/>
  <c r="O402" i="26"/>
  <c r="Z401" i="26"/>
  <c r="O401" i="26"/>
  <c r="Z400" i="26"/>
  <c r="O400" i="26"/>
  <c r="Z399" i="26"/>
  <c r="O399" i="26"/>
  <c r="Z398" i="26"/>
  <c r="O398" i="26"/>
  <c r="Z397" i="26"/>
  <c r="O397" i="26"/>
  <c r="Z396" i="26"/>
  <c r="O396" i="26"/>
  <c r="Z395" i="26"/>
  <c r="O395" i="26"/>
  <c r="Z394" i="26"/>
  <c r="O394" i="26"/>
  <c r="Z393" i="26"/>
  <c r="O393" i="26"/>
  <c r="Z392" i="26"/>
  <c r="O392" i="26"/>
  <c r="Z391" i="26"/>
  <c r="O391" i="26"/>
  <c r="Z390" i="26"/>
  <c r="O390" i="26"/>
  <c r="Z389" i="26"/>
  <c r="O389" i="26"/>
  <c r="Z388" i="26"/>
  <c r="O388" i="26"/>
  <c r="Z387" i="26"/>
  <c r="O387" i="26"/>
  <c r="Z386" i="26"/>
  <c r="O386" i="26"/>
  <c r="Z385" i="26"/>
  <c r="O385" i="26"/>
  <c r="Z384" i="26"/>
  <c r="O384" i="26"/>
  <c r="Z383" i="26"/>
  <c r="O383" i="26"/>
  <c r="Z382" i="26"/>
  <c r="O382" i="26"/>
  <c r="Z381" i="26"/>
  <c r="O381" i="26"/>
  <c r="Z380" i="26"/>
  <c r="O380" i="26"/>
  <c r="Z379" i="26"/>
  <c r="O379" i="26"/>
  <c r="Z378" i="26"/>
  <c r="O378" i="26"/>
  <c r="Z377" i="26"/>
  <c r="O377" i="26"/>
  <c r="Z376" i="26"/>
  <c r="O376" i="26"/>
  <c r="Z375" i="26"/>
  <c r="O375" i="26"/>
  <c r="Z374" i="26"/>
  <c r="O374" i="26"/>
  <c r="Z373" i="26"/>
  <c r="O373" i="26"/>
  <c r="Z372" i="26"/>
  <c r="O372" i="26"/>
  <c r="Z371" i="26"/>
  <c r="O371" i="26"/>
  <c r="Z370" i="26"/>
  <c r="O370" i="26"/>
  <c r="Z369" i="26"/>
  <c r="O369" i="26"/>
  <c r="Z368" i="26"/>
  <c r="O368" i="26"/>
  <c r="Z367" i="26"/>
  <c r="O367" i="26"/>
  <c r="Z366" i="26"/>
  <c r="O366" i="26"/>
  <c r="Z365" i="26"/>
  <c r="O365" i="26"/>
  <c r="Z364" i="26"/>
  <c r="O364" i="26"/>
  <c r="Z363" i="26"/>
  <c r="O363" i="26"/>
  <c r="Z362" i="26"/>
  <c r="O362" i="26"/>
  <c r="Z361" i="26"/>
  <c r="O361" i="26"/>
  <c r="Z360" i="26"/>
  <c r="O360" i="26"/>
  <c r="Z359" i="26"/>
  <c r="O359" i="26"/>
  <c r="Z358" i="26"/>
  <c r="O358" i="26"/>
  <c r="Z357" i="26"/>
  <c r="O357" i="26"/>
  <c r="Z356" i="26"/>
  <c r="O356" i="26"/>
  <c r="Z355" i="26"/>
  <c r="O355" i="26"/>
  <c r="Z354" i="26"/>
  <c r="O354" i="26"/>
  <c r="Z353" i="26"/>
  <c r="O353" i="26"/>
  <c r="Z352" i="26"/>
  <c r="O352" i="26"/>
  <c r="Z351" i="26"/>
  <c r="O351" i="26"/>
  <c r="Z350" i="26"/>
  <c r="O350" i="26"/>
  <c r="Z349" i="26"/>
  <c r="O349" i="26"/>
  <c r="Z348" i="26"/>
  <c r="O348" i="26"/>
  <c r="Z347" i="26"/>
  <c r="O347" i="26"/>
  <c r="Z346" i="26"/>
  <c r="O346" i="26"/>
  <c r="Z345" i="26"/>
  <c r="O345" i="26"/>
  <c r="Z344" i="26"/>
  <c r="O344" i="26"/>
  <c r="Z343" i="26"/>
  <c r="O343" i="26"/>
  <c r="Z342" i="26"/>
  <c r="O342" i="26"/>
  <c r="Z341" i="26"/>
  <c r="O341" i="26"/>
  <c r="Z340" i="26"/>
  <c r="O340" i="26"/>
  <c r="Z339" i="26"/>
  <c r="O339" i="26"/>
  <c r="Z338" i="26"/>
  <c r="O338" i="26"/>
  <c r="Z337" i="26"/>
  <c r="O337" i="26"/>
  <c r="Z336" i="26"/>
  <c r="O336" i="26"/>
  <c r="Z335" i="26"/>
  <c r="O335" i="26"/>
  <c r="Z334" i="26"/>
  <c r="O334" i="26"/>
  <c r="Z333" i="26"/>
  <c r="O333" i="26"/>
  <c r="Z332" i="26"/>
  <c r="O332" i="26"/>
  <c r="Z331" i="26"/>
  <c r="O331" i="26"/>
  <c r="Z330" i="26"/>
  <c r="O330" i="26"/>
  <c r="Z329" i="26"/>
  <c r="O329" i="26"/>
  <c r="Z328" i="26"/>
  <c r="O328" i="26"/>
  <c r="Z327" i="26"/>
  <c r="O327" i="26"/>
  <c r="Z326" i="26"/>
  <c r="O326" i="26"/>
  <c r="Z325" i="26"/>
  <c r="O325" i="26"/>
  <c r="Z324" i="26"/>
  <c r="O324" i="26"/>
  <c r="Z323" i="26"/>
  <c r="O323" i="26"/>
  <c r="Z322" i="26"/>
  <c r="O322" i="26"/>
  <c r="Z321" i="26"/>
  <c r="O321" i="26"/>
  <c r="Z320" i="26"/>
  <c r="O320" i="26"/>
  <c r="Z319" i="26"/>
  <c r="O319" i="26"/>
  <c r="Z318" i="26"/>
  <c r="O318" i="26"/>
  <c r="Z317" i="26"/>
  <c r="O317" i="26"/>
  <c r="Z316" i="26"/>
  <c r="O316" i="26"/>
  <c r="Z315" i="26"/>
  <c r="O315" i="26"/>
  <c r="Z314" i="26"/>
  <c r="O314" i="26"/>
  <c r="Z313" i="26"/>
  <c r="O313" i="26"/>
  <c r="Z312" i="26"/>
  <c r="O312" i="26"/>
  <c r="Z311" i="26"/>
  <c r="O311" i="26"/>
  <c r="Z310" i="26"/>
  <c r="O310" i="26"/>
  <c r="Z309" i="26"/>
  <c r="O309" i="26"/>
  <c r="Z308" i="26"/>
  <c r="O308" i="26"/>
  <c r="Z307" i="26"/>
  <c r="O307" i="26"/>
  <c r="Z306" i="26"/>
  <c r="O306" i="26"/>
  <c r="Z305" i="26"/>
  <c r="O305" i="26"/>
  <c r="Z304" i="26"/>
  <c r="O304" i="26"/>
  <c r="Z303" i="26"/>
  <c r="O303" i="26"/>
  <c r="Z302" i="26"/>
  <c r="O302" i="26"/>
  <c r="Z301" i="26"/>
  <c r="O301" i="26"/>
  <c r="Z300" i="26"/>
  <c r="O300" i="26"/>
  <c r="Z299" i="26"/>
  <c r="O299" i="26"/>
  <c r="Z298" i="26"/>
  <c r="O298" i="26"/>
  <c r="Z297" i="26"/>
  <c r="O297" i="26"/>
  <c r="Z296" i="26"/>
  <c r="O296" i="26"/>
  <c r="Z295" i="26"/>
  <c r="O295" i="26"/>
  <c r="Z294" i="26"/>
  <c r="O294" i="26"/>
  <c r="Z293" i="26"/>
  <c r="O293" i="26"/>
  <c r="Z292" i="26"/>
  <c r="O292" i="26"/>
  <c r="Z291" i="26"/>
  <c r="O291" i="26"/>
  <c r="Z290" i="26"/>
  <c r="O290" i="26"/>
  <c r="Z289" i="26"/>
  <c r="O289" i="26"/>
  <c r="Z288" i="26"/>
  <c r="O288" i="26"/>
  <c r="Z287" i="26"/>
  <c r="O287" i="26"/>
  <c r="Z286" i="26"/>
  <c r="O286" i="26"/>
  <c r="Z285" i="26"/>
  <c r="O285" i="26"/>
  <c r="Z284" i="26"/>
  <c r="O284" i="26"/>
  <c r="Z283" i="26"/>
  <c r="O283" i="26"/>
  <c r="Z282" i="26"/>
  <c r="O282" i="26"/>
  <c r="Z281" i="26"/>
  <c r="O281" i="26"/>
  <c r="Z280" i="26"/>
  <c r="O280" i="26"/>
  <c r="Z279" i="26"/>
  <c r="O279" i="26"/>
  <c r="Z278" i="26"/>
  <c r="O278" i="26"/>
  <c r="Z277" i="26"/>
  <c r="O277" i="26"/>
  <c r="Z276" i="26"/>
  <c r="O276" i="26"/>
  <c r="Z275" i="26"/>
  <c r="O275" i="26"/>
  <c r="Z274" i="26"/>
  <c r="O274" i="26"/>
  <c r="Z273" i="26"/>
  <c r="O273" i="26"/>
  <c r="Z272" i="26"/>
  <c r="O272" i="26"/>
  <c r="Z271" i="26"/>
  <c r="O271" i="26"/>
  <c r="Z270" i="26"/>
  <c r="O270" i="26"/>
  <c r="Z269" i="26"/>
  <c r="O269" i="26"/>
  <c r="Z268" i="26"/>
  <c r="O268" i="26"/>
  <c r="Z267" i="26"/>
  <c r="O267" i="26"/>
  <c r="Z266" i="26"/>
  <c r="O266" i="26"/>
  <c r="Z265" i="26"/>
  <c r="O265" i="26"/>
  <c r="Z264" i="26"/>
  <c r="O264" i="26"/>
  <c r="Z263" i="26"/>
  <c r="O263" i="26"/>
  <c r="Z262" i="26"/>
  <c r="O262" i="26"/>
  <c r="Z261" i="26"/>
  <c r="O261" i="26"/>
  <c r="Z260" i="26"/>
  <c r="O260" i="26"/>
  <c r="Z259" i="26"/>
  <c r="O259" i="26"/>
  <c r="Z258" i="26"/>
  <c r="O258" i="26"/>
  <c r="Z257" i="26"/>
  <c r="O257" i="26"/>
  <c r="Z256" i="26"/>
  <c r="O256" i="26"/>
  <c r="Z255" i="26"/>
  <c r="O255" i="26"/>
  <c r="Z254" i="26"/>
  <c r="O254" i="26"/>
  <c r="Z253" i="26"/>
  <c r="O253" i="26"/>
  <c r="Z252" i="26"/>
  <c r="O252" i="26"/>
  <c r="Z251" i="26"/>
  <c r="O251" i="26"/>
  <c r="Z250" i="26"/>
  <c r="O250" i="26"/>
  <c r="Z249" i="26"/>
  <c r="O249" i="26"/>
  <c r="Z248" i="26"/>
  <c r="O248" i="26"/>
  <c r="Z247" i="26"/>
  <c r="O247" i="26"/>
  <c r="Z246" i="26"/>
  <c r="O246" i="26"/>
  <c r="Z245" i="26"/>
  <c r="O245" i="26"/>
  <c r="Z244" i="26"/>
  <c r="O244" i="26"/>
  <c r="Z243" i="26"/>
  <c r="O243" i="26"/>
  <c r="Z242" i="26"/>
  <c r="O242" i="26"/>
  <c r="Z241" i="26"/>
  <c r="O241" i="26"/>
  <c r="Z240" i="26"/>
  <c r="O240" i="26"/>
  <c r="Z239" i="26"/>
  <c r="O239" i="26"/>
  <c r="Z238" i="26"/>
  <c r="O238" i="26"/>
  <c r="Z237" i="26"/>
  <c r="O237" i="26"/>
  <c r="Z236" i="26"/>
  <c r="O236" i="26"/>
  <c r="Z235" i="26"/>
  <c r="O235" i="26"/>
  <c r="Z234" i="26"/>
  <c r="O234" i="26"/>
  <c r="Z233" i="26"/>
  <c r="O233" i="26"/>
  <c r="Z232" i="26"/>
  <c r="O232" i="26"/>
  <c r="Z231" i="26"/>
  <c r="O231" i="26"/>
  <c r="Z230" i="26"/>
  <c r="O230" i="26"/>
  <c r="Z229" i="26"/>
  <c r="O229" i="26"/>
  <c r="Z228" i="26"/>
  <c r="O228" i="26"/>
  <c r="Z227" i="26"/>
  <c r="O227" i="26"/>
  <c r="Z226" i="26"/>
  <c r="O226" i="26"/>
  <c r="Z225" i="26"/>
  <c r="O225" i="26"/>
  <c r="Z224" i="26"/>
  <c r="O224" i="26"/>
  <c r="Z223" i="26"/>
  <c r="O223" i="26"/>
  <c r="Z222" i="26"/>
  <c r="O222" i="26"/>
  <c r="Z221" i="26"/>
  <c r="O221" i="26"/>
  <c r="Z220" i="26"/>
  <c r="O220" i="26"/>
  <c r="Z219" i="26"/>
  <c r="O219" i="26"/>
  <c r="Z218" i="26"/>
  <c r="O218" i="26"/>
  <c r="Z217" i="26"/>
  <c r="O217" i="26"/>
  <c r="Z216" i="26"/>
  <c r="O216" i="26"/>
  <c r="Z215" i="26"/>
  <c r="O215" i="26"/>
  <c r="Z214" i="26"/>
  <c r="O214" i="26"/>
  <c r="Z213" i="26"/>
  <c r="O213" i="26"/>
  <c r="Z212" i="26"/>
  <c r="O212" i="26"/>
  <c r="Z211" i="26"/>
  <c r="O211" i="26"/>
  <c r="Z210" i="26"/>
  <c r="O210" i="26"/>
  <c r="Z209" i="26"/>
  <c r="O209" i="26"/>
  <c r="Z208" i="26"/>
  <c r="O208" i="26"/>
  <c r="Z207" i="26"/>
  <c r="O207" i="26"/>
  <c r="Z206" i="26"/>
  <c r="O206" i="26"/>
  <c r="Z205" i="26"/>
  <c r="O205" i="26"/>
  <c r="Z204" i="26"/>
  <c r="O204" i="26"/>
  <c r="Z203" i="26"/>
  <c r="O203" i="26"/>
  <c r="Z202" i="26"/>
  <c r="O202" i="26"/>
  <c r="Z201" i="26"/>
  <c r="O201" i="26"/>
  <c r="Z200" i="26"/>
  <c r="O200" i="26"/>
  <c r="Z199" i="26"/>
  <c r="O199" i="26"/>
  <c r="Z198" i="26"/>
  <c r="O198" i="26"/>
  <c r="Z197" i="26"/>
  <c r="O197" i="26"/>
  <c r="Z196" i="26"/>
  <c r="O196" i="26"/>
  <c r="Z195" i="26"/>
  <c r="O195" i="26"/>
  <c r="Z194" i="26"/>
  <c r="O194" i="26"/>
  <c r="Z193" i="26"/>
  <c r="O193" i="26"/>
  <c r="Z192" i="26"/>
  <c r="O192" i="26"/>
  <c r="Z191" i="26"/>
  <c r="O191" i="26"/>
  <c r="Z190" i="26"/>
  <c r="O190" i="26"/>
  <c r="Z189" i="26"/>
  <c r="O189" i="26"/>
  <c r="Z188" i="26"/>
  <c r="O188" i="26"/>
  <c r="Z187" i="26"/>
  <c r="O187" i="26"/>
  <c r="Z186" i="26"/>
  <c r="O186" i="26"/>
  <c r="Z185" i="26"/>
  <c r="O185" i="26"/>
  <c r="Z184" i="26"/>
  <c r="O184" i="26"/>
  <c r="Z183" i="26"/>
  <c r="O183" i="26"/>
  <c r="Z182" i="26"/>
  <c r="O182" i="26"/>
  <c r="Z181" i="26"/>
  <c r="O181" i="26"/>
  <c r="Z180" i="26"/>
  <c r="O180" i="26"/>
  <c r="Z179" i="26"/>
  <c r="O179" i="26"/>
  <c r="Z178" i="26"/>
  <c r="O178" i="26"/>
  <c r="Z177" i="26"/>
  <c r="O177" i="26"/>
  <c r="Z176" i="26"/>
  <c r="O176" i="26"/>
  <c r="Z175" i="26"/>
  <c r="O175" i="26"/>
  <c r="Z174" i="26"/>
  <c r="O174" i="26"/>
  <c r="Z173" i="26"/>
  <c r="O173" i="26"/>
  <c r="Z172" i="26"/>
  <c r="O172" i="26"/>
  <c r="Z171" i="26"/>
  <c r="O171" i="26"/>
  <c r="Z170" i="26"/>
  <c r="O170" i="26"/>
  <c r="Z169" i="26"/>
  <c r="O169" i="26"/>
  <c r="Z168" i="26"/>
  <c r="O168" i="26"/>
  <c r="Z167" i="26"/>
  <c r="O167" i="26"/>
  <c r="Z166" i="26"/>
  <c r="O166" i="26"/>
  <c r="Z165" i="26"/>
  <c r="O165" i="26"/>
  <c r="Z164" i="26"/>
  <c r="O164" i="26"/>
  <c r="Z163" i="26"/>
  <c r="O163" i="26"/>
  <c r="Z162" i="26"/>
  <c r="O162" i="26"/>
  <c r="Z161" i="26"/>
  <c r="O161" i="26"/>
  <c r="Z160" i="26"/>
  <c r="O160" i="26"/>
  <c r="Z159" i="26"/>
  <c r="O159" i="26"/>
  <c r="Z158" i="26"/>
  <c r="O158" i="26"/>
  <c r="Z157" i="26"/>
  <c r="O157" i="26"/>
  <c r="Z156" i="26"/>
  <c r="O156" i="26"/>
  <c r="Z155" i="26"/>
  <c r="O155" i="26"/>
  <c r="Z154" i="26"/>
  <c r="O154" i="26"/>
  <c r="Z153" i="26"/>
  <c r="O153" i="26"/>
  <c r="Z152" i="26"/>
  <c r="O152" i="26"/>
  <c r="Z151" i="26"/>
  <c r="O151" i="26"/>
  <c r="Z150" i="26"/>
  <c r="O150" i="26"/>
  <c r="Z149" i="26"/>
  <c r="O149" i="26"/>
  <c r="Z148" i="26"/>
  <c r="O148" i="26"/>
  <c r="Z147" i="26"/>
  <c r="O147" i="26"/>
  <c r="Z146" i="26"/>
  <c r="O146" i="26"/>
  <c r="Z145" i="26"/>
  <c r="O145" i="26"/>
  <c r="Z144" i="26"/>
  <c r="O144" i="26"/>
  <c r="Z143" i="26"/>
  <c r="O143" i="26"/>
  <c r="Z142" i="26"/>
  <c r="O142" i="26"/>
  <c r="Z141" i="26"/>
  <c r="O141" i="26"/>
  <c r="Z140" i="26"/>
  <c r="O140" i="26"/>
  <c r="Z139" i="26"/>
  <c r="O139" i="26"/>
  <c r="Z138" i="26"/>
  <c r="O138" i="26"/>
  <c r="Z137" i="26"/>
  <c r="O137" i="26"/>
  <c r="Z136" i="26"/>
  <c r="O136" i="26"/>
  <c r="Z135" i="26"/>
  <c r="O135" i="26"/>
  <c r="Z134" i="26"/>
  <c r="O134" i="26"/>
  <c r="Z133" i="26"/>
  <c r="O133" i="26"/>
  <c r="Z132" i="26"/>
  <c r="O132" i="26"/>
  <c r="Z131" i="26"/>
  <c r="O131" i="26"/>
  <c r="Z130" i="26"/>
  <c r="O130" i="26"/>
  <c r="Z129" i="26"/>
  <c r="O129" i="26"/>
  <c r="Z128" i="26"/>
  <c r="O128" i="26"/>
  <c r="Z127" i="26"/>
  <c r="O127" i="26"/>
  <c r="Z126" i="26"/>
  <c r="O126" i="26"/>
  <c r="Z125" i="26"/>
  <c r="O125" i="26"/>
  <c r="Z124" i="26"/>
  <c r="O124" i="26"/>
  <c r="Z123" i="26"/>
  <c r="O123" i="26"/>
  <c r="Z122" i="26"/>
  <c r="O122" i="26"/>
  <c r="Z121" i="26"/>
  <c r="O121" i="26"/>
  <c r="Z120" i="26"/>
  <c r="O120" i="26"/>
  <c r="Z119" i="26"/>
  <c r="O119" i="26"/>
  <c r="Z118" i="26"/>
  <c r="O118" i="26"/>
  <c r="Z117" i="26"/>
  <c r="O117" i="26"/>
  <c r="Z116" i="26"/>
  <c r="O116" i="26"/>
  <c r="Z115" i="26"/>
  <c r="O115" i="26"/>
  <c r="Z114" i="26"/>
  <c r="O114" i="26"/>
  <c r="Z113" i="26"/>
  <c r="O113" i="26"/>
  <c r="Z112" i="26"/>
  <c r="O112" i="26"/>
  <c r="Z111" i="26"/>
  <c r="O111" i="26"/>
  <c r="Z110" i="26"/>
  <c r="O110" i="26"/>
  <c r="Z109" i="26"/>
  <c r="O109" i="26"/>
  <c r="Z108" i="26"/>
  <c r="O108" i="26"/>
  <c r="Z107" i="26"/>
  <c r="O107" i="26"/>
  <c r="Z106" i="26"/>
  <c r="O106" i="26"/>
  <c r="Z105" i="26"/>
  <c r="O105" i="26"/>
  <c r="Z104" i="26"/>
  <c r="O104" i="26"/>
  <c r="Z103" i="26"/>
  <c r="O103" i="26"/>
  <c r="Z102" i="26"/>
  <c r="O102" i="26"/>
  <c r="Z101" i="26"/>
  <c r="O101" i="26"/>
  <c r="Z100" i="26"/>
  <c r="O100" i="26"/>
  <c r="Z99" i="26"/>
  <c r="O99" i="26"/>
  <c r="Z98" i="26"/>
  <c r="O98" i="26"/>
  <c r="Z97" i="26"/>
  <c r="O97" i="26"/>
  <c r="Z96" i="26"/>
  <c r="O96" i="26"/>
  <c r="Z95" i="26"/>
  <c r="O95" i="26"/>
  <c r="Z94" i="26"/>
  <c r="O94" i="26"/>
  <c r="Z93" i="26"/>
  <c r="O93" i="26"/>
  <c r="Z92" i="26"/>
  <c r="O92" i="26"/>
  <c r="Z91" i="26"/>
  <c r="O91" i="26"/>
  <c r="Z90" i="26"/>
  <c r="O90" i="26"/>
  <c r="Z89" i="26"/>
  <c r="O89" i="26"/>
  <c r="Z88" i="26"/>
  <c r="O88" i="26"/>
  <c r="Z87" i="26"/>
  <c r="O87" i="26"/>
  <c r="Z86" i="26"/>
  <c r="O86" i="26"/>
  <c r="Z85" i="26"/>
  <c r="O85" i="26"/>
  <c r="Z84" i="26"/>
  <c r="O84" i="26"/>
  <c r="Z83" i="26"/>
  <c r="O83" i="26"/>
  <c r="Z82" i="26"/>
  <c r="O82" i="26"/>
  <c r="Z81" i="26"/>
  <c r="O81" i="26"/>
  <c r="Z80" i="26"/>
  <c r="O80" i="26"/>
  <c r="Z79" i="26"/>
  <c r="O79" i="26"/>
  <c r="Z78" i="26"/>
  <c r="O78" i="26"/>
  <c r="Z77" i="26"/>
  <c r="O77" i="26"/>
  <c r="Z76" i="26"/>
  <c r="O76" i="26"/>
  <c r="Z75" i="26"/>
  <c r="O75" i="26"/>
  <c r="Z74" i="26"/>
  <c r="O74" i="26"/>
  <c r="Z73" i="26"/>
  <c r="O73" i="26"/>
  <c r="Z72" i="26"/>
  <c r="O72" i="26"/>
  <c r="Z71" i="26"/>
  <c r="O71" i="26"/>
  <c r="Z70" i="26"/>
  <c r="O70" i="26"/>
  <c r="Z69" i="26"/>
  <c r="O69" i="26"/>
  <c r="Z68" i="26"/>
  <c r="O68" i="26"/>
  <c r="Z67" i="26"/>
  <c r="O67" i="26"/>
  <c r="Z66" i="26"/>
  <c r="O66" i="26"/>
  <c r="Z65" i="26"/>
  <c r="O65" i="26"/>
  <c r="Z64" i="26"/>
  <c r="O64" i="26"/>
  <c r="Z63" i="26"/>
  <c r="O63" i="26"/>
  <c r="Z62" i="26"/>
  <c r="O62" i="26"/>
  <c r="Z61" i="26"/>
  <c r="O61" i="26"/>
  <c r="Z60" i="26"/>
  <c r="O60" i="26"/>
  <c r="Z59" i="26"/>
  <c r="O59" i="26"/>
  <c r="Z58" i="26"/>
  <c r="O58" i="26"/>
  <c r="Z57" i="26"/>
  <c r="O57" i="26"/>
  <c r="Z56" i="26"/>
  <c r="O56" i="26"/>
  <c r="Z55" i="26"/>
  <c r="O55" i="26"/>
  <c r="Z54" i="26"/>
  <c r="O54" i="26"/>
  <c r="Z53" i="26"/>
  <c r="O53" i="26"/>
  <c r="Z52" i="26"/>
  <c r="O52" i="26"/>
  <c r="Z51" i="26"/>
  <c r="O51" i="26"/>
  <c r="Z50" i="26"/>
  <c r="O50" i="26"/>
  <c r="Z49" i="26"/>
  <c r="O49" i="26"/>
  <c r="Z48" i="26"/>
  <c r="O48" i="26"/>
  <c r="Z47" i="26"/>
  <c r="O47" i="26"/>
  <c r="Z46" i="26"/>
  <c r="O46" i="26"/>
  <c r="Z45" i="26"/>
  <c r="O45" i="26"/>
  <c r="Z44" i="26"/>
  <c r="O44" i="26"/>
  <c r="Z43" i="26"/>
  <c r="O43" i="26"/>
  <c r="Z42" i="26"/>
  <c r="O42" i="26"/>
  <c r="Z41" i="26"/>
  <c r="O41" i="26"/>
  <c r="Z40" i="26"/>
  <c r="O40" i="26"/>
  <c r="Z39" i="26"/>
  <c r="O39" i="26"/>
  <c r="Z38" i="26"/>
  <c r="O38" i="26"/>
  <c r="Z37" i="26"/>
  <c r="O37" i="26"/>
  <c r="Z36" i="26"/>
  <c r="O36" i="26"/>
  <c r="Z35" i="26"/>
  <c r="O35" i="26"/>
  <c r="Z34" i="26"/>
  <c r="O34" i="26"/>
  <c r="Z33" i="26"/>
  <c r="O33" i="26"/>
  <c r="Z32" i="26"/>
  <c r="O32" i="26"/>
  <c r="Z31" i="26"/>
  <c r="O31" i="26"/>
  <c r="Z30" i="26"/>
  <c r="O30" i="26"/>
  <c r="Z29" i="26"/>
  <c r="O29" i="26"/>
  <c r="Z28" i="26"/>
  <c r="O28" i="26"/>
  <c r="Z27" i="26"/>
  <c r="O27" i="26"/>
  <c r="Z26" i="26"/>
  <c r="O26" i="26"/>
  <c r="Z25" i="26"/>
  <c r="O25" i="26"/>
  <c r="Z24" i="26"/>
  <c r="O24" i="26"/>
  <c r="Z23" i="26"/>
  <c r="O23" i="26"/>
  <c r="Z22" i="26"/>
  <c r="O22" i="26"/>
  <c r="Z21" i="26"/>
  <c r="O21" i="26"/>
  <c r="Z20" i="26"/>
  <c r="O20" i="26"/>
  <c r="Z19" i="26"/>
  <c r="O19" i="26"/>
  <c r="V564" i="27"/>
  <c r="V563" i="27"/>
  <c r="V562" i="27"/>
  <c r="V561" i="27"/>
  <c r="N561" i="27"/>
  <c r="V560" i="27"/>
  <c r="N560" i="27"/>
  <c r="V559" i="27"/>
  <c r="N559" i="27"/>
  <c r="V558" i="27"/>
  <c r="N558" i="27"/>
  <c r="V557" i="27"/>
  <c r="N557" i="27"/>
  <c r="V556" i="27"/>
  <c r="N556" i="27"/>
  <c r="V555" i="27"/>
  <c r="N555" i="27"/>
  <c r="V554" i="27"/>
  <c r="N554" i="27"/>
  <c r="V553" i="27"/>
  <c r="N553" i="27"/>
  <c r="V552" i="27"/>
  <c r="N552" i="27"/>
  <c r="V551" i="27"/>
  <c r="V550" i="27"/>
  <c r="O550" i="27"/>
  <c r="N550" i="27"/>
  <c r="O552" i="27" s="1"/>
  <c r="V549" i="27"/>
  <c r="O549" i="27"/>
  <c r="V548" i="27"/>
  <c r="O548" i="27"/>
  <c r="V547" i="27"/>
  <c r="O547" i="27"/>
  <c r="V546" i="27"/>
  <c r="O546" i="27"/>
  <c r="V545" i="27"/>
  <c r="O545" i="27"/>
  <c r="V544" i="27"/>
  <c r="O544" i="27"/>
  <c r="V543" i="27"/>
  <c r="O543" i="27"/>
  <c r="V542" i="27"/>
  <c r="O542" i="27"/>
  <c r="V541" i="27"/>
  <c r="O541" i="27"/>
  <c r="V540" i="27"/>
  <c r="O540" i="27"/>
  <c r="V539" i="27"/>
  <c r="O539" i="27"/>
  <c r="V538" i="27"/>
  <c r="O538" i="27"/>
  <c r="V537" i="27"/>
  <c r="O537" i="27"/>
  <c r="V536" i="27"/>
  <c r="O536" i="27"/>
  <c r="V535" i="27"/>
  <c r="O535" i="27"/>
  <c r="V534" i="27"/>
  <c r="O534" i="27"/>
  <c r="V533" i="27"/>
  <c r="O533" i="27"/>
  <c r="V532" i="27"/>
  <c r="O532" i="27"/>
  <c r="V531" i="27"/>
  <c r="P531" i="27"/>
  <c r="O531" i="27"/>
  <c r="V530" i="27"/>
  <c r="O530" i="27"/>
  <c r="V529" i="27"/>
  <c r="O529" i="27"/>
  <c r="V528" i="27"/>
  <c r="O528" i="27"/>
  <c r="V527" i="27"/>
  <c r="O527" i="27"/>
  <c r="V526" i="27"/>
  <c r="O526" i="27"/>
  <c r="V525" i="27"/>
  <c r="O525" i="27"/>
  <c r="V524" i="27"/>
  <c r="O524" i="27"/>
  <c r="V523" i="27"/>
  <c r="O523" i="27"/>
  <c r="V522" i="27"/>
  <c r="O522" i="27"/>
  <c r="V521" i="27"/>
  <c r="O521" i="27"/>
  <c r="V520" i="27"/>
  <c r="O520" i="27"/>
  <c r="V519" i="27"/>
  <c r="O519" i="27"/>
  <c r="V518" i="27"/>
  <c r="O518" i="27"/>
  <c r="V517" i="27"/>
  <c r="O517" i="27"/>
  <c r="V516" i="27"/>
  <c r="O516" i="27"/>
  <c r="V515" i="27"/>
  <c r="O515" i="27"/>
  <c r="V514" i="27"/>
  <c r="O514" i="27"/>
  <c r="V513" i="27"/>
  <c r="O513" i="27"/>
  <c r="V512" i="27"/>
  <c r="O512" i="27"/>
  <c r="V511" i="27"/>
  <c r="O511" i="27"/>
  <c r="V510" i="27"/>
  <c r="O510" i="27"/>
  <c r="V509" i="27"/>
  <c r="O509" i="27"/>
  <c r="V508" i="27"/>
  <c r="O508" i="27"/>
  <c r="V507" i="27"/>
  <c r="O507" i="27"/>
  <c r="V506" i="27"/>
  <c r="O506" i="27"/>
  <c r="V505" i="27"/>
  <c r="O505" i="27"/>
  <c r="V504" i="27"/>
  <c r="O504" i="27"/>
  <c r="V503" i="27"/>
  <c r="O503" i="27"/>
  <c r="V502" i="27"/>
  <c r="O502" i="27"/>
  <c r="V501" i="27"/>
  <c r="O501" i="27"/>
  <c r="V500" i="27"/>
  <c r="O500" i="27"/>
  <c r="V499" i="27"/>
  <c r="O499" i="27"/>
  <c r="V498" i="27"/>
  <c r="V497" i="27"/>
  <c r="V496" i="27"/>
  <c r="V495" i="27"/>
  <c r="V494" i="27"/>
  <c r="V493" i="27"/>
  <c r="V492" i="27"/>
  <c r="V491" i="27"/>
  <c r="V490" i="27"/>
  <c r="V489" i="27"/>
  <c r="V488" i="27"/>
  <c r="V487" i="27"/>
  <c r="V486" i="27"/>
  <c r="V485" i="27"/>
  <c r="V484" i="27"/>
  <c r="V483" i="27"/>
  <c r="V482" i="27"/>
  <c r="V481" i="27"/>
  <c r="V480" i="27"/>
  <c r="V479" i="27"/>
  <c r="V478" i="27"/>
  <c r="V477" i="27"/>
  <c r="V476" i="27"/>
  <c r="V475" i="27"/>
  <c r="V474" i="27"/>
  <c r="V473" i="27"/>
  <c r="V472" i="27"/>
  <c r="V471" i="27"/>
  <c r="V470" i="27"/>
  <c r="V469" i="27"/>
  <c r="V468" i="27"/>
  <c r="V467" i="27"/>
  <c r="V466" i="27"/>
  <c r="V465" i="27"/>
  <c r="V464" i="27"/>
  <c r="V463" i="27"/>
  <c r="V462" i="27"/>
  <c r="V461" i="27"/>
  <c r="V460" i="27"/>
  <c r="V459" i="27"/>
  <c r="V458" i="27"/>
  <c r="V457" i="27"/>
  <c r="V456" i="27"/>
  <c r="V455" i="27"/>
  <c r="V454" i="27"/>
  <c r="V453" i="27"/>
  <c r="V452" i="27"/>
  <c r="V451" i="27"/>
  <c r="V450" i="27"/>
  <c r="V449" i="27"/>
  <c r="V448" i="27"/>
  <c r="V447" i="27"/>
  <c r="V446" i="27"/>
  <c r="V445" i="27"/>
  <c r="V444" i="27"/>
  <c r="V443" i="27"/>
  <c r="V442" i="27"/>
  <c r="V441" i="27"/>
  <c r="V440" i="27"/>
  <c r="V439" i="27"/>
  <c r="V438" i="27"/>
  <c r="V437" i="27"/>
  <c r="V436" i="27"/>
  <c r="V435" i="27"/>
  <c r="V434" i="27"/>
  <c r="V433" i="27"/>
  <c r="V432" i="27"/>
  <c r="V431" i="27"/>
  <c r="V430" i="27"/>
  <c r="V429" i="27"/>
  <c r="V428" i="27"/>
  <c r="V427" i="27"/>
  <c r="V426" i="27"/>
  <c r="V425" i="27"/>
  <c r="V424" i="27"/>
  <c r="V423" i="27"/>
  <c r="V422" i="27"/>
  <c r="V421" i="27"/>
  <c r="V420" i="27"/>
  <c r="V419" i="27"/>
  <c r="V418" i="27"/>
  <c r="V417" i="27"/>
  <c r="V416" i="27"/>
  <c r="V415" i="27"/>
  <c r="V414" i="27"/>
  <c r="V413" i="27"/>
  <c r="V412" i="27"/>
  <c r="V411" i="27"/>
  <c r="V410" i="27"/>
  <c r="V409" i="27"/>
  <c r="V408" i="27"/>
  <c r="V407" i="27"/>
  <c r="V406" i="27"/>
  <c r="V405" i="27"/>
  <c r="V404" i="27"/>
  <c r="V403" i="27"/>
  <c r="V402" i="27"/>
  <c r="V401" i="27"/>
  <c r="V400" i="27"/>
  <c r="V399" i="27"/>
  <c r="V398" i="27"/>
  <c r="V397" i="27"/>
  <c r="V396" i="27"/>
  <c r="V395" i="27"/>
  <c r="AA394" i="27"/>
  <c r="V394" i="27"/>
  <c r="AB393" i="27"/>
  <c r="AA393" i="27"/>
  <c r="V393" i="27"/>
  <c r="AJ392" i="27"/>
  <c r="AK392" i="27" s="1"/>
  <c r="AB392" i="27"/>
  <c r="AA392" i="27"/>
  <c r="V392" i="27"/>
  <c r="AJ391" i="27"/>
  <c r="AK391" i="27" s="1"/>
  <c r="AH391" i="27"/>
  <c r="AF393" i="27" s="1"/>
  <c r="AA391" i="27"/>
  <c r="V391" i="27"/>
  <c r="AH390" i="27"/>
  <c r="AA390" i="27"/>
  <c r="V390" i="27"/>
  <c r="AH389" i="27"/>
  <c r="AA389" i="27"/>
  <c r="V389" i="27"/>
  <c r="AH388" i="27"/>
  <c r="AA388" i="27"/>
  <c r="V388" i="27"/>
  <c r="AH387" i="27"/>
  <c r="AA387" i="27"/>
  <c r="V387" i="27"/>
  <c r="AH386" i="27"/>
  <c r="AA386" i="27"/>
  <c r="V386" i="27"/>
  <c r="AH385" i="27"/>
  <c r="AA385" i="27"/>
  <c r="V385" i="27"/>
  <c r="AH384" i="27"/>
  <c r="AA384" i="27"/>
  <c r="V384" i="27"/>
  <c r="AH383" i="27"/>
  <c r="AA383" i="27"/>
  <c r="V383" i="27"/>
  <c r="AH382" i="27"/>
  <c r="AA382" i="27"/>
  <c r="V382" i="27"/>
  <c r="AH381" i="27"/>
  <c r="AA381" i="27"/>
  <c r="V381" i="27"/>
  <c r="AH380" i="27"/>
  <c r="AA380" i="27"/>
  <c r="V380" i="27"/>
  <c r="AH379" i="27"/>
  <c r="AA379" i="27"/>
  <c r="V379" i="27"/>
  <c r="AH378" i="27"/>
  <c r="AA378" i="27"/>
  <c r="V378" i="27"/>
  <c r="AH377" i="27"/>
  <c r="V377" i="27"/>
  <c r="AH376" i="27"/>
  <c r="V376" i="27"/>
  <c r="AH375" i="27"/>
  <c r="V375" i="27"/>
  <c r="AH374" i="27"/>
  <c r="V374" i="27"/>
  <c r="AH373" i="27"/>
  <c r="V373" i="27"/>
  <c r="AH372" i="27"/>
  <c r="V372" i="27"/>
  <c r="AH371" i="27"/>
  <c r="V371" i="27"/>
  <c r="AH370" i="27"/>
  <c r="V370" i="27"/>
  <c r="V369" i="27"/>
  <c r="V368" i="27"/>
  <c r="V367" i="27"/>
  <c r="V366" i="27"/>
  <c r="V365" i="27"/>
  <c r="V364" i="27"/>
  <c r="V363" i="27"/>
  <c r="V362" i="27"/>
  <c r="V361" i="27"/>
  <c r="V360" i="27"/>
  <c r="V359" i="27"/>
  <c r="V358" i="27"/>
  <c r="V357" i="27"/>
  <c r="V356" i="27"/>
  <c r="V355" i="27"/>
  <c r="V354" i="27"/>
  <c r="V353" i="27"/>
  <c r="V352" i="27"/>
  <c r="V351" i="27"/>
  <c r="V350" i="27"/>
  <c r="V349" i="27"/>
  <c r="V348" i="27"/>
  <c r="V347" i="27"/>
  <c r="V346" i="27"/>
  <c r="V345" i="27"/>
  <c r="V344" i="27"/>
  <c r="V343" i="27"/>
  <c r="V342" i="27"/>
  <c r="V341" i="27"/>
  <c r="V340" i="27"/>
  <c r="V339" i="27"/>
  <c r="V338" i="27"/>
  <c r="V337" i="27"/>
  <c r="V336" i="27"/>
  <c r="V335" i="27"/>
  <c r="V334" i="27"/>
  <c r="V333" i="27"/>
  <c r="V332" i="27"/>
  <c r="V331" i="27"/>
  <c r="V330" i="27"/>
  <c r="V329" i="27"/>
  <c r="V328" i="27"/>
  <c r="V327" i="27"/>
  <c r="V326" i="27"/>
  <c r="V325" i="27"/>
  <c r="V324" i="27"/>
  <c r="V323" i="27"/>
  <c r="V322" i="27"/>
  <c r="V321" i="27"/>
  <c r="V320" i="27"/>
  <c r="V319" i="27"/>
  <c r="V318" i="27"/>
  <c r="V317" i="27"/>
  <c r="V316" i="27"/>
  <c r="V315" i="27"/>
  <c r="V314" i="27"/>
  <c r="V313" i="27"/>
  <c r="V312" i="27"/>
  <c r="V311" i="27"/>
  <c r="V310" i="27"/>
  <c r="V309" i="27"/>
  <c r="V308" i="27"/>
  <c r="V307" i="27"/>
  <c r="V306" i="27"/>
  <c r="V305" i="27"/>
  <c r="V304" i="27"/>
  <c r="V303" i="27"/>
  <c r="V302" i="27"/>
  <c r="V301" i="27"/>
  <c r="V300" i="27"/>
  <c r="V299" i="27"/>
  <c r="V298" i="27"/>
  <c r="V297" i="27"/>
  <c r="V296" i="27"/>
  <c r="V295" i="27"/>
  <c r="V294" i="27"/>
  <c r="V293" i="27"/>
  <c r="V292" i="27"/>
  <c r="V291" i="27"/>
  <c r="V290" i="27"/>
  <c r="V289" i="27"/>
  <c r="V288" i="27"/>
  <c r="V287" i="27"/>
  <c r="V286" i="27"/>
  <c r="V285" i="27"/>
  <c r="V284" i="27"/>
  <c r="V283" i="27"/>
  <c r="V282" i="27"/>
  <c r="V281" i="27"/>
  <c r="V280" i="27"/>
  <c r="V279" i="27"/>
  <c r="V278" i="27"/>
  <c r="V277" i="27"/>
  <c r="V276" i="27"/>
  <c r="V275" i="27"/>
  <c r="V274" i="27"/>
  <c r="V273" i="27"/>
  <c r="V272" i="27"/>
  <c r="V271" i="27"/>
  <c r="V270" i="27"/>
  <c r="V269" i="27"/>
  <c r="V268" i="27"/>
  <c r="V267" i="27"/>
  <c r="V266" i="27"/>
  <c r="V265" i="27"/>
  <c r="V264" i="27"/>
  <c r="V263" i="27"/>
  <c r="V262" i="27"/>
  <c r="V261" i="27"/>
  <c r="V260" i="27"/>
  <c r="V259" i="27"/>
  <c r="V258" i="27"/>
  <c r="V257" i="27"/>
  <c r="V256" i="27"/>
  <c r="V255" i="27"/>
  <c r="V254" i="27"/>
  <c r="V253" i="27"/>
  <c r="V252" i="27"/>
  <c r="V251" i="27"/>
  <c r="V250" i="27"/>
  <c r="V249" i="27"/>
  <c r="V248" i="27"/>
  <c r="V247" i="27"/>
  <c r="V246" i="27"/>
  <c r="V245" i="27"/>
  <c r="V244" i="27"/>
  <c r="V243" i="27"/>
  <c r="V242" i="27"/>
  <c r="V241" i="27"/>
  <c r="V240" i="27"/>
  <c r="V239" i="27"/>
  <c r="V238" i="27"/>
  <c r="V237" i="27"/>
  <c r="V236" i="27"/>
  <c r="V235" i="27"/>
  <c r="V234" i="27"/>
  <c r="V233" i="27"/>
  <c r="V232" i="27"/>
  <c r="V231" i="27"/>
  <c r="V230" i="27"/>
  <c r="V229" i="27"/>
  <c r="V228" i="27"/>
  <c r="V227" i="27"/>
  <c r="V226" i="27"/>
  <c r="V225" i="27"/>
  <c r="V224" i="27"/>
  <c r="V223" i="27"/>
  <c r="V222" i="27"/>
  <c r="V221" i="27"/>
  <c r="V220" i="27"/>
  <c r="V219" i="27"/>
  <c r="V218" i="27"/>
  <c r="V217" i="27"/>
  <c r="V216" i="27"/>
  <c r="V215" i="27"/>
  <c r="V214" i="27"/>
  <c r="V213" i="27"/>
  <c r="V212" i="27"/>
  <c r="V211" i="27"/>
  <c r="V210" i="27"/>
  <c r="V209" i="27"/>
  <c r="V208" i="27"/>
  <c r="V207" i="27"/>
  <c r="V206" i="27"/>
  <c r="V205" i="27"/>
  <c r="V204" i="27"/>
  <c r="V203" i="27"/>
  <c r="V202" i="27"/>
  <c r="V201" i="27"/>
  <c r="V200" i="27"/>
  <c r="V199" i="27"/>
  <c r="V198" i="27"/>
  <c r="V197" i="27"/>
  <c r="V196" i="27"/>
  <c r="V195" i="27"/>
  <c r="V194" i="27"/>
  <c r="V193" i="27"/>
  <c r="V192" i="27"/>
  <c r="V191" i="27"/>
  <c r="V190" i="27"/>
  <c r="V189" i="27"/>
  <c r="V188" i="27"/>
  <c r="V187" i="27"/>
  <c r="V186" i="27"/>
  <c r="V185" i="27"/>
  <c r="V184" i="27"/>
  <c r="V183" i="27"/>
  <c r="V182" i="27"/>
  <c r="V181" i="27"/>
  <c r="V180" i="27"/>
  <c r="V179" i="27"/>
  <c r="V178" i="27"/>
  <c r="V177" i="27"/>
  <c r="V176" i="27"/>
  <c r="V175" i="27"/>
  <c r="V174" i="27"/>
  <c r="V173" i="27"/>
  <c r="V172" i="27"/>
  <c r="V171" i="27"/>
  <c r="V170" i="27"/>
  <c r="V169" i="27"/>
  <c r="V168" i="27"/>
  <c r="V167" i="27"/>
  <c r="V166" i="27"/>
  <c r="V165" i="27"/>
  <c r="V164" i="27"/>
  <c r="V163" i="27"/>
  <c r="V162" i="27"/>
  <c r="V161" i="27"/>
  <c r="V160" i="27"/>
  <c r="V159" i="27"/>
  <c r="V158" i="27"/>
  <c r="V157" i="27"/>
  <c r="V156"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V131" i="27"/>
  <c r="V130" i="27"/>
  <c r="V129" i="27"/>
  <c r="V128" i="27"/>
  <c r="V127" i="27"/>
  <c r="V126" i="27"/>
  <c r="V125" i="27"/>
  <c r="V124" i="27"/>
  <c r="V123" i="27"/>
  <c r="V122" i="27"/>
  <c r="V121" i="27"/>
  <c r="V120" i="27"/>
  <c r="V119" i="27"/>
  <c r="V118" i="27"/>
  <c r="V117" i="27"/>
  <c r="V116" i="27"/>
  <c r="V115" i="27"/>
  <c r="V114" i="27"/>
  <c r="V113" i="27"/>
  <c r="V112" i="27"/>
  <c r="V111" i="27"/>
  <c r="V110" i="27"/>
  <c r="V109" i="27"/>
  <c r="V108" i="27"/>
  <c r="V107" i="27"/>
  <c r="V106" i="27"/>
  <c r="V105" i="27"/>
  <c r="V104" i="27"/>
  <c r="V103" i="27"/>
  <c r="V102" i="27"/>
  <c r="V101" i="27"/>
  <c r="V100" i="27"/>
  <c r="V99" i="27"/>
  <c r="V98" i="27"/>
  <c r="V97" i="27"/>
  <c r="V96" i="27"/>
  <c r="V95" i="27"/>
  <c r="V94" i="27"/>
  <c r="V93" i="27"/>
  <c r="V92" i="27"/>
  <c r="V91" i="27"/>
  <c r="V90" i="27"/>
  <c r="V89" i="27"/>
  <c r="V88" i="27"/>
  <c r="V87" i="27"/>
  <c r="V86" i="27"/>
  <c r="V85" i="27"/>
  <c r="V84" i="27"/>
  <c r="V83" i="27"/>
  <c r="V82" i="27"/>
  <c r="V81" i="27"/>
  <c r="V80" i="27"/>
  <c r="V79" i="27"/>
  <c r="V78" i="27"/>
  <c r="V77" i="27"/>
  <c r="V76" i="27"/>
  <c r="V75" i="27"/>
  <c r="V74" i="27"/>
  <c r="V73" i="27"/>
  <c r="V72" i="27"/>
  <c r="V71" i="27"/>
  <c r="V70" i="27"/>
  <c r="V69" i="27"/>
  <c r="V68" i="27"/>
  <c r="V67" i="27"/>
  <c r="V66" i="27"/>
  <c r="V65" i="27"/>
  <c r="V64" i="27"/>
  <c r="V63" i="27"/>
  <c r="V62" i="27"/>
  <c r="V61" i="27"/>
  <c r="V60" i="27"/>
  <c r="V59" i="27"/>
  <c r="V58" i="27"/>
  <c r="V57" i="27"/>
  <c r="V56" i="27"/>
  <c r="V55" i="27"/>
  <c r="V54" i="27"/>
  <c r="V53" i="27"/>
  <c r="V52" i="27"/>
  <c r="V51" i="27"/>
  <c r="V50" i="27"/>
  <c r="V49" i="27"/>
  <c r="V48" i="27"/>
  <c r="V47" i="27"/>
  <c r="V46" i="27"/>
  <c r="V45" i="27"/>
  <c r="V44" i="27"/>
  <c r="V43" i="27"/>
  <c r="V42" i="27"/>
  <c r="V41" i="27"/>
  <c r="V40" i="27"/>
  <c r="AF6" i="27"/>
  <c r="Q4" i="27"/>
  <c r="B548" i="28"/>
  <c r="N538" i="28"/>
  <c r="N537" i="28"/>
  <c r="N536" i="28"/>
  <c r="N535" i="28"/>
  <c r="N534" i="28"/>
  <c r="N533" i="28"/>
  <c r="N532" i="28"/>
  <c r="N531" i="28"/>
  <c r="N530" i="28"/>
  <c r="N529" i="28"/>
  <c r="N528" i="28"/>
  <c r="N527" i="28"/>
  <c r="N526" i="28"/>
  <c r="N525" i="28"/>
  <c r="N524" i="28"/>
  <c r="N523" i="28"/>
  <c r="N522" i="28"/>
  <c r="N521" i="28"/>
  <c r="N520" i="28"/>
  <c r="N519" i="28"/>
  <c r="N518" i="28"/>
  <c r="N517" i="28"/>
  <c r="N516" i="28"/>
  <c r="N515" i="28"/>
  <c r="N514" i="28"/>
  <c r="N513" i="28"/>
  <c r="N512" i="28"/>
  <c r="N511" i="28"/>
  <c r="N510" i="28"/>
  <c r="N509" i="28"/>
  <c r="N508" i="28"/>
  <c r="N507" i="28"/>
  <c r="N506" i="28"/>
  <c r="N505" i="28"/>
  <c r="N504" i="28"/>
  <c r="N503" i="28"/>
  <c r="N502" i="28"/>
  <c r="N501" i="28"/>
  <c r="N500" i="28"/>
  <c r="N499" i="28"/>
  <c r="N498" i="28"/>
  <c r="N497" i="28"/>
  <c r="N496" i="28"/>
  <c r="N495" i="28"/>
  <c r="N494" i="28"/>
  <c r="N493" i="28"/>
  <c r="N492" i="28"/>
  <c r="N491" i="28"/>
  <c r="N490" i="28"/>
  <c r="N489" i="28"/>
  <c r="N488" i="28"/>
  <c r="N487" i="28"/>
  <c r="N486" i="28"/>
  <c r="N485" i="28"/>
  <c r="N484" i="28"/>
  <c r="N483" i="28"/>
  <c r="N482" i="28"/>
  <c r="N481" i="28"/>
  <c r="N480" i="28"/>
  <c r="N479" i="28"/>
  <c r="N478" i="28"/>
  <c r="N477" i="28"/>
  <c r="N476" i="28"/>
  <c r="N475" i="28"/>
  <c r="N474" i="28"/>
  <c r="N473" i="28"/>
  <c r="N472" i="28"/>
  <c r="N471" i="28"/>
  <c r="N470" i="28"/>
  <c r="N469" i="28"/>
  <c r="N468" i="28"/>
  <c r="N467" i="28"/>
  <c r="N466" i="28"/>
  <c r="N465" i="28"/>
  <c r="N464" i="28"/>
  <c r="N463" i="28"/>
  <c r="N462" i="28"/>
  <c r="N461" i="28"/>
  <c r="N460" i="28"/>
  <c r="N459" i="28"/>
  <c r="N458" i="28"/>
  <c r="N457" i="28"/>
  <c r="N456" i="28"/>
  <c r="N455" i="28"/>
  <c r="N454" i="28"/>
  <c r="N453" i="28"/>
  <c r="N452" i="28"/>
  <c r="N451" i="28"/>
  <c r="N450" i="28"/>
  <c r="N449" i="28"/>
  <c r="N448" i="28"/>
  <c r="N447" i="28"/>
  <c r="N446" i="28"/>
  <c r="N445" i="28"/>
  <c r="N444" i="28"/>
  <c r="N443" i="28"/>
  <c r="N442" i="28"/>
  <c r="N441" i="28"/>
  <c r="N440" i="28"/>
  <c r="N439" i="28"/>
  <c r="N438" i="28"/>
  <c r="N437" i="28"/>
  <c r="N436" i="28"/>
  <c r="N435" i="28"/>
  <c r="N434" i="28"/>
  <c r="N433" i="28"/>
  <c r="N432" i="28"/>
  <c r="N431" i="28"/>
  <c r="N430" i="28"/>
  <c r="N429" i="28"/>
  <c r="N428" i="28"/>
  <c r="N427" i="28"/>
  <c r="N426" i="28"/>
  <c r="N425" i="28"/>
  <c r="N424" i="28"/>
  <c r="N423" i="28"/>
  <c r="N422" i="28"/>
  <c r="N421" i="28"/>
  <c r="N420" i="28"/>
  <c r="N419" i="28"/>
  <c r="N418" i="28"/>
  <c r="N417" i="28"/>
  <c r="N416" i="28"/>
  <c r="N415" i="28"/>
  <c r="N414" i="28"/>
  <c r="N413" i="28"/>
  <c r="N412" i="28"/>
  <c r="N411" i="28"/>
  <c r="N410" i="28"/>
  <c r="N409" i="28"/>
  <c r="N408" i="28"/>
  <c r="N407" i="28"/>
  <c r="N406" i="28"/>
  <c r="N405" i="28"/>
  <c r="N404" i="28"/>
  <c r="N403" i="28"/>
  <c r="N402" i="28"/>
  <c r="N401" i="28"/>
  <c r="N400" i="28"/>
  <c r="N399" i="28"/>
  <c r="N398" i="28"/>
  <c r="N397" i="28"/>
  <c r="N396" i="28"/>
  <c r="N395" i="28"/>
  <c r="N394" i="28"/>
  <c r="N393" i="28"/>
  <c r="N392" i="28"/>
  <c r="N391" i="28"/>
  <c r="N390" i="28"/>
  <c r="N389" i="28"/>
  <c r="N388" i="28"/>
  <c r="N387" i="28"/>
  <c r="N386" i="28"/>
  <c r="N385" i="28"/>
  <c r="N384" i="28"/>
  <c r="N383" i="28"/>
  <c r="N382" i="28"/>
  <c r="N381" i="28"/>
  <c r="N380" i="28"/>
  <c r="N379" i="28"/>
  <c r="N378" i="28"/>
  <c r="N377" i="28"/>
  <c r="N376" i="28"/>
  <c r="N375" i="28"/>
  <c r="N374" i="28"/>
  <c r="N373" i="28"/>
  <c r="N372" i="28"/>
  <c r="N371" i="28"/>
  <c r="N370" i="28"/>
  <c r="N369" i="28"/>
  <c r="N368" i="28"/>
  <c r="N367" i="28"/>
  <c r="N366" i="28"/>
  <c r="N365" i="28"/>
  <c r="N364" i="28"/>
  <c r="N363" i="28"/>
  <c r="N362" i="28"/>
  <c r="N361" i="28"/>
  <c r="N360" i="28"/>
  <c r="N359" i="28"/>
  <c r="N358" i="28"/>
  <c r="N357" i="28"/>
  <c r="N356" i="28"/>
  <c r="N355" i="28"/>
  <c r="N354" i="28"/>
  <c r="N353" i="28"/>
  <c r="N352" i="28"/>
  <c r="N351" i="28"/>
  <c r="N350" i="28"/>
  <c r="N349" i="28"/>
  <c r="N348" i="28"/>
  <c r="N347" i="28"/>
  <c r="N346" i="28"/>
  <c r="N345" i="28"/>
  <c r="N344" i="28"/>
  <c r="Q343" i="28"/>
  <c r="N343" i="28"/>
  <c r="Q342" i="28"/>
  <c r="N342" i="28"/>
  <c r="Q341" i="28"/>
  <c r="N341" i="28"/>
  <c r="Q340" i="28"/>
  <c r="N340" i="28"/>
  <c r="Q339" i="28"/>
  <c r="Q338" i="28"/>
  <c r="N338" i="28"/>
  <c r="Q337" i="28"/>
  <c r="N337" i="28"/>
  <c r="Q336" i="28"/>
  <c r="N336" i="28"/>
  <c r="Q335" i="28"/>
  <c r="N335" i="28"/>
  <c r="Q334" i="28"/>
  <c r="N334" i="28"/>
  <c r="Q333" i="28"/>
  <c r="N333" i="28"/>
  <c r="Q332" i="28"/>
  <c r="N332" i="28"/>
  <c r="Q331" i="28"/>
  <c r="N331" i="28"/>
  <c r="Q330" i="28"/>
  <c r="N330" i="28"/>
  <c r="Q329" i="28"/>
  <c r="N329" i="28"/>
  <c r="Q328" i="28"/>
  <c r="N328" i="28"/>
  <c r="Q327" i="28"/>
  <c r="N327" i="28"/>
  <c r="Q326" i="28"/>
  <c r="N326" i="28"/>
  <c r="Q325" i="28"/>
  <c r="N325" i="28"/>
  <c r="Q324" i="28"/>
  <c r="N324" i="28"/>
  <c r="Q323" i="28"/>
  <c r="N323" i="28"/>
  <c r="Q322" i="28"/>
  <c r="N322" i="28"/>
  <c r="Q321" i="28"/>
  <c r="N321" i="28"/>
  <c r="Q320" i="28"/>
  <c r="N320" i="28"/>
  <c r="Q319" i="28"/>
  <c r="N319" i="28"/>
  <c r="Q318" i="28"/>
  <c r="N318" i="28"/>
  <c r="Q317" i="28"/>
  <c r="N317" i="28"/>
  <c r="Q316" i="28"/>
  <c r="N316" i="28"/>
  <c r="Q315" i="28"/>
  <c r="N315" i="28"/>
  <c r="Q314" i="28"/>
  <c r="N314" i="28"/>
  <c r="Q313" i="28"/>
  <c r="N313" i="28"/>
  <c r="Q312" i="28"/>
  <c r="N312" i="28"/>
  <c r="Q311" i="28"/>
  <c r="N311" i="28"/>
  <c r="Q310" i="28"/>
  <c r="N310" i="28"/>
  <c r="Q309" i="28"/>
  <c r="N309" i="28"/>
  <c r="Q308" i="28"/>
  <c r="N308" i="28"/>
  <c r="Q307" i="28"/>
  <c r="N307" i="28"/>
  <c r="Q306" i="28"/>
  <c r="N306" i="28"/>
  <c r="Q305" i="28"/>
  <c r="N305" i="28"/>
  <c r="Q304" i="28"/>
  <c r="N304" i="28"/>
  <c r="Q303" i="28"/>
  <c r="N303" i="28"/>
  <c r="Q302" i="28"/>
  <c r="N302" i="28"/>
  <c r="Q301" i="28"/>
  <c r="N301" i="28"/>
  <c r="Q300" i="28"/>
  <c r="N300" i="28"/>
  <c r="Q299" i="28"/>
  <c r="N299" i="28"/>
  <c r="Q298" i="28"/>
  <c r="N298" i="28"/>
  <c r="Q297" i="28"/>
  <c r="N297" i="28"/>
  <c r="Q296" i="28"/>
  <c r="N296" i="28"/>
  <c r="Q295" i="28"/>
  <c r="N295" i="28"/>
  <c r="Q294" i="28"/>
  <c r="N294" i="28"/>
  <c r="Q293" i="28"/>
  <c r="N293" i="28"/>
  <c r="Q292" i="28"/>
  <c r="N292" i="28"/>
  <c r="Q291" i="28"/>
  <c r="N291" i="28"/>
  <c r="Q290" i="28"/>
  <c r="N290" i="28"/>
  <c r="Q289" i="28"/>
  <c r="N289" i="28"/>
  <c r="Q288" i="28"/>
  <c r="N288" i="28"/>
  <c r="Q287" i="28"/>
  <c r="N287" i="28"/>
  <c r="Q286" i="28"/>
  <c r="N286" i="28"/>
  <c r="Q285" i="28"/>
  <c r="N285" i="28"/>
  <c r="Q284" i="28"/>
  <c r="N284" i="28"/>
  <c r="Q283" i="28"/>
  <c r="N283" i="28"/>
  <c r="Q282" i="28"/>
  <c r="N282" i="28"/>
  <c r="Q281" i="28"/>
  <c r="N281" i="28"/>
  <c r="Q280" i="28"/>
  <c r="N280" i="28"/>
  <c r="Q279" i="28"/>
  <c r="N279" i="28"/>
  <c r="Q278" i="28"/>
  <c r="N278" i="28"/>
  <c r="Q277" i="28"/>
  <c r="N277" i="28"/>
  <c r="Q276" i="28"/>
  <c r="N276" i="28"/>
  <c r="Q275" i="28"/>
  <c r="N275" i="28"/>
  <c r="Q274" i="28"/>
  <c r="N274" i="28"/>
  <c r="Q273" i="28"/>
  <c r="N273" i="28"/>
  <c r="Q272" i="28"/>
  <c r="N272" i="28"/>
  <c r="Q271" i="28"/>
  <c r="N271" i="28"/>
  <c r="Q270" i="28"/>
  <c r="N270" i="28"/>
  <c r="Q269" i="28"/>
  <c r="N269" i="28"/>
  <c r="Q268" i="28"/>
  <c r="N268" i="28"/>
  <c r="Q267" i="28"/>
  <c r="N267" i="28"/>
  <c r="Q266" i="28"/>
  <c r="N266" i="28"/>
  <c r="Q265" i="28"/>
  <c r="N265" i="28"/>
  <c r="Q264" i="28"/>
  <c r="N264" i="28"/>
  <c r="Q263" i="28"/>
  <c r="N263" i="28"/>
  <c r="Q262" i="28"/>
  <c r="N262" i="28"/>
  <c r="Q261" i="28"/>
  <c r="N261" i="28"/>
  <c r="Q260" i="28"/>
  <c r="N260" i="28"/>
  <c r="Q259" i="28"/>
  <c r="N259" i="28"/>
  <c r="Q258" i="28"/>
  <c r="N258" i="28"/>
  <c r="Q257" i="28"/>
  <c r="N257" i="28"/>
  <c r="Q256" i="28"/>
  <c r="N256" i="28"/>
  <c r="Q255" i="28"/>
  <c r="N255" i="28"/>
  <c r="Q254" i="28"/>
  <c r="N254" i="28"/>
  <c r="Q253" i="28"/>
  <c r="N253" i="28"/>
  <c r="Q252" i="28"/>
  <c r="N252" i="28"/>
  <c r="Q251" i="28"/>
  <c r="N251" i="28"/>
  <c r="Q250" i="28"/>
  <c r="N250" i="28"/>
  <c r="Q249" i="28"/>
  <c r="N249" i="28"/>
  <c r="Q248" i="28"/>
  <c r="N248" i="28"/>
  <c r="Q247" i="28"/>
  <c r="N247" i="28"/>
  <c r="Q246" i="28"/>
  <c r="N246" i="28"/>
  <c r="Q245" i="28"/>
  <c r="N245" i="28"/>
  <c r="Q244" i="28"/>
  <c r="N244" i="28"/>
  <c r="Q243" i="28"/>
  <c r="N243" i="28"/>
  <c r="Q242" i="28"/>
  <c r="N242" i="28"/>
  <c r="Q241" i="28"/>
  <c r="N241" i="28"/>
  <c r="Q240" i="28"/>
  <c r="N240" i="28"/>
  <c r="Q239" i="28"/>
  <c r="N239" i="28"/>
  <c r="Q238" i="28"/>
  <c r="N238" i="28"/>
  <c r="Q237" i="28"/>
  <c r="N237" i="28"/>
  <c r="Q236" i="28"/>
  <c r="N236" i="28"/>
  <c r="Q235" i="28"/>
  <c r="N235" i="28"/>
  <c r="Q234" i="28"/>
  <c r="N234" i="28"/>
  <c r="Q233" i="28"/>
  <c r="N233" i="28"/>
  <c r="Q232" i="28"/>
  <c r="N232" i="28"/>
  <c r="Q231" i="28"/>
  <c r="N231" i="28"/>
  <c r="Q230" i="28"/>
  <c r="N230" i="28"/>
  <c r="Q229" i="28"/>
  <c r="N229" i="28"/>
  <c r="Q228" i="28"/>
  <c r="N228" i="28"/>
  <c r="Q227" i="28"/>
  <c r="N227" i="28"/>
  <c r="Q226" i="28"/>
  <c r="N226" i="28"/>
  <c r="Q225" i="28"/>
  <c r="N225" i="28"/>
  <c r="Q224" i="28"/>
  <c r="N224" i="28"/>
  <c r="Q223" i="28"/>
  <c r="N223" i="28"/>
  <c r="Q222" i="28"/>
  <c r="N222" i="28"/>
  <c r="Q221" i="28"/>
  <c r="N221" i="28"/>
  <c r="Q220" i="28"/>
  <c r="N220" i="28"/>
  <c r="Q219" i="28"/>
  <c r="N219" i="28"/>
  <c r="Q218" i="28"/>
  <c r="N218" i="28"/>
  <c r="Q217" i="28"/>
  <c r="N217" i="28"/>
  <c r="Q216" i="28"/>
  <c r="N216" i="28"/>
  <c r="Q215" i="28"/>
  <c r="N215" i="28"/>
  <c r="Q214" i="28"/>
  <c r="N214" i="28"/>
  <c r="Q213" i="28"/>
  <c r="N213" i="28"/>
  <c r="Q212" i="28"/>
  <c r="N212" i="28"/>
  <c r="Q211" i="28"/>
  <c r="N211" i="28"/>
  <c r="Q210" i="28"/>
  <c r="N210" i="28"/>
  <c r="Q209" i="28"/>
  <c r="N209" i="28"/>
  <c r="Q208" i="28"/>
  <c r="N208" i="28"/>
  <c r="Q207" i="28"/>
  <c r="N207" i="28"/>
  <c r="Q206" i="28"/>
  <c r="N206" i="28"/>
  <c r="Q205" i="28"/>
  <c r="N205" i="28"/>
  <c r="Q204" i="28"/>
  <c r="N204" i="28"/>
  <c r="Q203" i="28"/>
  <c r="N203" i="28"/>
  <c r="Q202" i="28"/>
  <c r="N202" i="28"/>
  <c r="Q201" i="28"/>
  <c r="N201" i="28"/>
  <c r="Q200" i="28"/>
  <c r="N200" i="28"/>
  <c r="Q199" i="28"/>
  <c r="N199" i="28"/>
  <c r="Q198" i="28"/>
  <c r="N198" i="28"/>
  <c r="Q197" i="28"/>
  <c r="N197" i="28"/>
  <c r="Q196" i="28"/>
  <c r="N196" i="28"/>
  <c r="Q195" i="28"/>
  <c r="N195" i="28"/>
  <c r="Q194" i="28"/>
  <c r="N194" i="28"/>
  <c r="Q193" i="28"/>
  <c r="N193" i="28"/>
  <c r="Q192" i="28"/>
  <c r="N192" i="28"/>
  <c r="Q191" i="28"/>
  <c r="N191" i="28"/>
  <c r="Q190" i="28"/>
  <c r="N190" i="28"/>
  <c r="Q189" i="28"/>
  <c r="N189" i="28"/>
  <c r="Q188" i="28"/>
  <c r="N188" i="28"/>
  <c r="Q187" i="28"/>
  <c r="N187" i="28"/>
  <c r="Q186" i="28"/>
  <c r="N186" i="28"/>
  <c r="Q185" i="28"/>
  <c r="N185" i="28"/>
  <c r="Q184" i="28"/>
  <c r="N184" i="28"/>
  <c r="Q183" i="28"/>
  <c r="N183" i="28"/>
  <c r="Q182" i="28"/>
  <c r="N182" i="28"/>
  <c r="Q181" i="28"/>
  <c r="N181" i="28"/>
  <c r="Q180" i="28"/>
  <c r="N180" i="28"/>
  <c r="Q179" i="28"/>
  <c r="N179" i="28"/>
  <c r="Q178" i="28"/>
  <c r="N178" i="28"/>
  <c r="Q177" i="28"/>
  <c r="N177" i="28"/>
  <c r="Q176" i="28"/>
  <c r="N176" i="28"/>
  <c r="Q175" i="28"/>
  <c r="N175" i="28"/>
  <c r="Q174" i="28"/>
  <c r="N174" i="28"/>
  <c r="Q173" i="28"/>
  <c r="N173" i="28"/>
  <c r="Q172" i="28"/>
  <c r="N172" i="28"/>
  <c r="Q171" i="28"/>
  <c r="N171" i="28"/>
  <c r="Q170" i="28"/>
  <c r="N170" i="28"/>
  <c r="Q169" i="28"/>
  <c r="N169" i="28"/>
  <c r="Q168" i="28"/>
  <c r="N168" i="28"/>
  <c r="Q167" i="28"/>
  <c r="N167" i="28"/>
  <c r="Q166" i="28"/>
  <c r="N166" i="28"/>
  <c r="Q165" i="28"/>
  <c r="N165" i="28"/>
  <c r="Q164" i="28"/>
  <c r="N164" i="28"/>
  <c r="Q163" i="28"/>
  <c r="N163" i="28"/>
  <c r="Q162" i="28"/>
  <c r="N162" i="28"/>
  <c r="Q161" i="28"/>
  <c r="N161" i="28"/>
  <c r="Q160" i="28"/>
  <c r="N160" i="28"/>
  <c r="Q159" i="28"/>
  <c r="N159" i="28"/>
  <c r="Q158" i="28"/>
  <c r="N158" i="28"/>
  <c r="Q157" i="28"/>
  <c r="N157" i="28"/>
  <c r="Q156" i="28"/>
  <c r="N156" i="28"/>
  <c r="Q155" i="28"/>
  <c r="N155" i="28"/>
  <c r="Q154" i="28"/>
  <c r="N154" i="28"/>
  <c r="Q153" i="28"/>
  <c r="N153" i="28"/>
  <c r="Q152" i="28"/>
  <c r="N152" i="28"/>
  <c r="Q151" i="28"/>
  <c r="N151" i="28"/>
  <c r="Q150" i="28"/>
  <c r="N150" i="28"/>
  <c r="Q149" i="28"/>
  <c r="N149" i="28"/>
  <c r="Q148" i="28"/>
  <c r="N148" i="28"/>
  <c r="Q147" i="28"/>
  <c r="N147" i="28"/>
  <c r="Q146" i="28"/>
  <c r="N146" i="28"/>
  <c r="Q145" i="28"/>
  <c r="N145" i="28"/>
  <c r="Q144" i="28"/>
  <c r="N144" i="28"/>
  <c r="Q143" i="28"/>
  <c r="N143" i="28"/>
  <c r="Q142" i="28"/>
  <c r="N142" i="28"/>
  <c r="Q141" i="28"/>
  <c r="N141" i="28"/>
  <c r="Q140" i="28"/>
  <c r="N140" i="28"/>
  <c r="Q139" i="28"/>
  <c r="N139" i="28"/>
  <c r="Q138" i="28"/>
  <c r="N138" i="28"/>
  <c r="Q137" i="28"/>
  <c r="N137" i="28"/>
  <c r="Q136" i="28"/>
  <c r="N136" i="28"/>
  <c r="Q135" i="28"/>
  <c r="N135" i="28"/>
  <c r="Q134" i="28"/>
  <c r="N134" i="28"/>
  <c r="Q133" i="28"/>
  <c r="N133" i="28"/>
  <c r="Q132" i="28"/>
  <c r="N132" i="28"/>
  <c r="Q131" i="28"/>
  <c r="N131" i="28"/>
  <c r="Q130" i="28"/>
  <c r="N130" i="28"/>
  <c r="Q129" i="28"/>
  <c r="N129" i="28"/>
  <c r="Q128" i="28"/>
  <c r="N128" i="28"/>
  <c r="Q127" i="28"/>
  <c r="N127" i="28"/>
  <c r="Q126" i="28"/>
  <c r="N126" i="28"/>
  <c r="Q125" i="28"/>
  <c r="N125" i="28"/>
  <c r="Q124" i="28"/>
  <c r="N124" i="28"/>
  <c r="Q123" i="28"/>
  <c r="N123" i="28"/>
  <c r="Q122" i="28"/>
  <c r="N122" i="28"/>
  <c r="Q121" i="28"/>
  <c r="N121" i="28"/>
  <c r="Q120" i="28"/>
  <c r="N120" i="28"/>
  <c r="Q119" i="28"/>
  <c r="N119" i="28"/>
  <c r="Q118" i="28"/>
  <c r="N118" i="28"/>
  <c r="Q117" i="28"/>
  <c r="N117" i="28"/>
  <c r="Q116" i="28"/>
  <c r="N116" i="28"/>
  <c r="Q115" i="28"/>
  <c r="N115" i="28"/>
  <c r="Q114" i="28"/>
  <c r="N114" i="28"/>
  <c r="Q113" i="28"/>
  <c r="N113" i="28"/>
  <c r="Q112" i="28"/>
  <c r="N112" i="28"/>
  <c r="Q111" i="28"/>
  <c r="N111" i="28"/>
  <c r="Q110" i="28"/>
  <c r="N110" i="28"/>
  <c r="Q109" i="28"/>
  <c r="N109" i="28"/>
  <c r="Q108" i="28"/>
  <c r="N108" i="28"/>
  <c r="Q107" i="28"/>
  <c r="N107" i="28"/>
  <c r="Q106" i="28"/>
  <c r="N106" i="28"/>
  <c r="Q105" i="28"/>
  <c r="N105" i="28"/>
  <c r="Q104" i="28"/>
  <c r="N104" i="28"/>
  <c r="Q103" i="28"/>
  <c r="N103" i="28"/>
  <c r="Q102" i="28"/>
  <c r="N102" i="28"/>
  <c r="Q101" i="28"/>
  <c r="N101" i="28"/>
  <c r="Q100" i="28"/>
  <c r="N100" i="28"/>
  <c r="Q99" i="28"/>
  <c r="N99" i="28"/>
  <c r="Q98" i="28"/>
  <c r="N98" i="28"/>
  <c r="Q97" i="28"/>
  <c r="N97" i="28"/>
  <c r="Q96" i="28"/>
  <c r="N96" i="28"/>
  <c r="Q95" i="28"/>
  <c r="N95" i="28"/>
  <c r="Q94" i="28"/>
  <c r="N94" i="28"/>
  <c r="Q93" i="28"/>
  <c r="N93" i="28"/>
  <c r="Q92" i="28"/>
  <c r="N92" i="28"/>
  <c r="Q91" i="28"/>
  <c r="N91" i="28"/>
  <c r="Q90" i="28"/>
  <c r="N90" i="28"/>
  <c r="Q89" i="28"/>
  <c r="N89" i="28"/>
  <c r="Q88" i="28"/>
  <c r="N88" i="28"/>
  <c r="Q87" i="28"/>
  <c r="N87" i="28"/>
  <c r="Q86" i="28"/>
  <c r="N86" i="28"/>
  <c r="Q85" i="28"/>
  <c r="N85" i="28"/>
  <c r="Q84" i="28"/>
  <c r="N84" i="28"/>
  <c r="Q83" i="28"/>
  <c r="N83" i="28"/>
  <c r="Q82" i="28"/>
  <c r="N82" i="28"/>
  <c r="Q81" i="28"/>
  <c r="N81" i="28"/>
  <c r="Q80" i="28"/>
  <c r="N80" i="28"/>
  <c r="Q79" i="28"/>
  <c r="N79" i="28"/>
  <c r="Q78" i="28"/>
  <c r="N78" i="28"/>
  <c r="Q77" i="28"/>
  <c r="N77" i="28"/>
  <c r="Q76" i="28"/>
  <c r="N76" i="28"/>
  <c r="Q75" i="28"/>
  <c r="N75" i="28"/>
  <c r="Q74" i="28"/>
  <c r="N74" i="28"/>
  <c r="Q73" i="28"/>
  <c r="N73" i="28"/>
  <c r="Q72" i="28"/>
  <c r="N72" i="28"/>
  <c r="Q71" i="28"/>
  <c r="N71" i="28"/>
  <c r="Q70" i="28"/>
  <c r="N70" i="28"/>
  <c r="Q69" i="28"/>
  <c r="N69" i="28"/>
  <c r="Q68" i="28"/>
  <c r="N68" i="28"/>
  <c r="Q67" i="28"/>
  <c r="N67" i="28"/>
  <c r="Q66" i="28"/>
  <c r="N66" i="28"/>
  <c r="Q65" i="28"/>
  <c r="N65" i="28"/>
  <c r="Q64" i="28"/>
  <c r="N64" i="28"/>
  <c r="Q63" i="28"/>
  <c r="N63" i="28"/>
  <c r="Q62" i="28"/>
  <c r="N62" i="28"/>
  <c r="Q61" i="28"/>
  <c r="N61" i="28"/>
  <c r="Q60" i="28"/>
  <c r="N60" i="28"/>
  <c r="Q59" i="28"/>
  <c r="N59" i="28"/>
  <c r="Q58" i="28"/>
  <c r="N58" i="28"/>
  <c r="Q57" i="28"/>
  <c r="N57" i="28"/>
  <c r="Q56" i="28"/>
  <c r="N56" i="28"/>
  <c r="Q55" i="28"/>
  <c r="N55" i="28"/>
  <c r="Q54" i="28"/>
  <c r="N54" i="28"/>
  <c r="Q53" i="28"/>
  <c r="N53" i="28"/>
  <c r="Q52" i="28"/>
  <c r="N52" i="28"/>
  <c r="Q51" i="28"/>
  <c r="N51" i="28"/>
  <c r="Q50" i="28"/>
  <c r="N50" i="28"/>
  <c r="Q49" i="28"/>
  <c r="N49" i="28"/>
  <c r="Q48" i="28"/>
  <c r="N48" i="28"/>
  <c r="Q47" i="28"/>
  <c r="N47" i="28"/>
  <c r="Q46" i="28"/>
  <c r="N46" i="28"/>
  <c r="Q45" i="28"/>
  <c r="N45" i="28"/>
  <c r="Q44" i="28"/>
  <c r="N44" i="28"/>
  <c r="Q43" i="28"/>
  <c r="N43" i="28"/>
  <c r="Q42" i="28"/>
  <c r="N42" i="28"/>
  <c r="Q41" i="28"/>
  <c r="N41" i="28"/>
  <c r="Q40" i="28"/>
  <c r="N40" i="28"/>
  <c r="Q39" i="28"/>
  <c r="N39" i="28"/>
  <c r="Q38" i="28"/>
  <c r="N38" i="28"/>
  <c r="Q37" i="28"/>
  <c r="N37" i="28"/>
  <c r="Q36" i="28"/>
  <c r="N36" i="28"/>
  <c r="Q35" i="28"/>
  <c r="N35" i="28"/>
  <c r="Q34" i="28"/>
  <c r="N34" i="28"/>
  <c r="Q33" i="28"/>
  <c r="N33" i="28"/>
  <c r="Q32" i="28"/>
  <c r="N32" i="28"/>
  <c r="Q31" i="28"/>
  <c r="N31" i="28"/>
  <c r="Q30" i="28"/>
  <c r="N30" i="28"/>
  <c r="Q29" i="28"/>
  <c r="N29" i="28"/>
  <c r="Q28" i="28"/>
  <c r="N28" i="28"/>
  <c r="Q27" i="28"/>
  <c r="N27" i="28"/>
  <c r="Q26" i="28"/>
  <c r="N26" i="28"/>
  <c r="Q25" i="28"/>
  <c r="N25" i="28"/>
  <c r="Q24" i="28"/>
  <c r="N24" i="28"/>
  <c r="Q23" i="28"/>
  <c r="N23" i="28"/>
  <c r="Q22" i="28"/>
  <c r="N22" i="28"/>
  <c r="Q21" i="28"/>
  <c r="N21" i="28"/>
  <c r="Q20" i="28"/>
  <c r="Q19" i="28"/>
  <c r="Q18" i="28"/>
  <c r="Q17" i="28"/>
  <c r="Q16" i="28"/>
  <c r="Q15" i="28"/>
  <c r="Q14" i="28"/>
  <c r="I502" i="29"/>
  <c r="G502" i="29"/>
  <c r="I501" i="29"/>
  <c r="G501" i="29"/>
  <c r="I500" i="29"/>
  <c r="G500" i="29"/>
  <c r="I499" i="29"/>
  <c r="G499" i="29"/>
  <c r="I498" i="29"/>
  <c r="G498" i="29"/>
  <c r="I497" i="29"/>
  <c r="G497" i="29"/>
  <c r="I496" i="29"/>
  <c r="G496" i="29"/>
  <c r="I495" i="29"/>
  <c r="G495" i="29"/>
  <c r="K492" i="29"/>
  <c r="J492" i="29"/>
  <c r="I492" i="29"/>
  <c r="H492" i="29"/>
  <c r="G492" i="29"/>
  <c r="F492" i="29"/>
  <c r="E492" i="29"/>
  <c r="C492" i="29"/>
  <c r="K491" i="29"/>
  <c r="J491" i="29"/>
  <c r="I491" i="29"/>
  <c r="H491" i="29"/>
  <c r="G491" i="29"/>
  <c r="F491" i="29"/>
  <c r="E491" i="29"/>
  <c r="C491" i="29"/>
  <c r="K490" i="29"/>
  <c r="J490" i="29"/>
  <c r="I490" i="29"/>
  <c r="H490" i="29"/>
  <c r="G490" i="29"/>
  <c r="F490" i="29"/>
  <c r="E490" i="29"/>
  <c r="C490" i="29"/>
  <c r="K489" i="29"/>
  <c r="J489" i="29"/>
  <c r="I489" i="29"/>
  <c r="H489" i="29"/>
  <c r="G489" i="29"/>
  <c r="F489" i="29"/>
  <c r="E489" i="29"/>
  <c r="C489" i="29"/>
  <c r="K488" i="29"/>
  <c r="J488" i="29"/>
  <c r="I488" i="29"/>
  <c r="H488" i="29"/>
  <c r="G488" i="29"/>
  <c r="F488" i="29"/>
  <c r="E488" i="29"/>
  <c r="D488" i="29"/>
  <c r="C488" i="29"/>
  <c r="K487" i="29"/>
  <c r="J487" i="29"/>
  <c r="I487" i="29"/>
  <c r="H487" i="29"/>
  <c r="G487" i="29"/>
  <c r="F487" i="29"/>
  <c r="E487" i="29"/>
  <c r="D487" i="29"/>
  <c r="C487" i="29"/>
  <c r="K486" i="29"/>
  <c r="J486" i="29"/>
  <c r="I486" i="29"/>
  <c r="H486" i="29"/>
  <c r="G486" i="29"/>
  <c r="F486" i="29"/>
  <c r="E486" i="29"/>
  <c r="D486" i="29"/>
  <c r="C486" i="29"/>
  <c r="K485" i="29"/>
  <c r="J485" i="29"/>
  <c r="I485" i="29"/>
  <c r="H485" i="29"/>
  <c r="G485" i="29"/>
  <c r="F485" i="29"/>
  <c r="E485" i="29"/>
  <c r="D485" i="29"/>
  <c r="C485" i="29"/>
  <c r="K484" i="29"/>
  <c r="J484" i="29"/>
  <c r="I484" i="29"/>
  <c r="H484" i="29"/>
  <c r="G484" i="29"/>
  <c r="F484" i="29"/>
  <c r="E484" i="29"/>
  <c r="D484" i="29"/>
  <c r="C484" i="29"/>
  <c r="K483" i="29"/>
  <c r="J483" i="29"/>
  <c r="I483" i="29"/>
  <c r="H483" i="29"/>
  <c r="G483" i="29"/>
  <c r="F483" i="29"/>
  <c r="E483" i="29"/>
  <c r="D483" i="29"/>
  <c r="C483" i="29"/>
  <c r="K482" i="29"/>
  <c r="J482" i="29"/>
  <c r="I482" i="29"/>
  <c r="H482" i="29"/>
  <c r="G482" i="29"/>
  <c r="F482" i="29"/>
  <c r="E482" i="29"/>
  <c r="D482" i="29"/>
  <c r="C482" i="29"/>
  <c r="K481" i="29"/>
  <c r="J481" i="29"/>
  <c r="I481" i="29"/>
  <c r="H481" i="29"/>
  <c r="G481" i="29"/>
  <c r="F481" i="29"/>
  <c r="E481" i="29"/>
  <c r="D481" i="29"/>
  <c r="C481" i="29"/>
  <c r="K480" i="29"/>
  <c r="J480" i="29"/>
  <c r="I480" i="29"/>
  <c r="H480" i="29"/>
  <c r="G480" i="29"/>
  <c r="F480" i="29"/>
  <c r="E480" i="29"/>
  <c r="D480" i="29"/>
  <c r="C480" i="29"/>
  <c r="K479" i="29"/>
  <c r="J479" i="29"/>
  <c r="I479" i="29"/>
  <c r="H479" i="29"/>
  <c r="G479" i="29"/>
  <c r="F479" i="29"/>
  <c r="E479" i="29"/>
  <c r="D479" i="29"/>
  <c r="C479" i="29"/>
  <c r="K478" i="29"/>
  <c r="J478" i="29"/>
  <c r="I478" i="29"/>
  <c r="H478" i="29"/>
  <c r="G478" i="29"/>
  <c r="F478" i="29"/>
  <c r="E478" i="29"/>
  <c r="D478" i="29"/>
  <c r="C478" i="29"/>
  <c r="K477" i="29"/>
  <c r="J477" i="29"/>
  <c r="I477" i="29"/>
  <c r="H477" i="29"/>
  <c r="G477" i="29"/>
  <c r="F477" i="29"/>
  <c r="E477" i="29"/>
  <c r="D477" i="29"/>
  <c r="C477" i="29"/>
  <c r="K476" i="29"/>
  <c r="J476" i="29"/>
  <c r="I476" i="29"/>
  <c r="H476" i="29"/>
  <c r="G476" i="29"/>
  <c r="F476" i="29"/>
  <c r="E476" i="29"/>
  <c r="D476" i="29"/>
  <c r="C476" i="29"/>
  <c r="K475" i="29"/>
  <c r="J475" i="29"/>
  <c r="I475" i="29"/>
  <c r="H475" i="29"/>
  <c r="G475" i="29"/>
  <c r="F475" i="29"/>
  <c r="E475" i="29"/>
  <c r="D475" i="29"/>
  <c r="C475" i="29"/>
  <c r="K474" i="29"/>
  <c r="J474" i="29"/>
  <c r="I474" i="29"/>
  <c r="H474" i="29"/>
  <c r="G474" i="29"/>
  <c r="F474" i="29"/>
  <c r="E474" i="29"/>
  <c r="D474" i="29"/>
  <c r="C474" i="29"/>
  <c r="K473" i="29"/>
  <c r="J473" i="29"/>
  <c r="I473" i="29"/>
  <c r="H473" i="29"/>
  <c r="G473" i="29"/>
  <c r="F473" i="29"/>
  <c r="E473" i="29"/>
  <c r="D473" i="29"/>
  <c r="C473" i="29"/>
  <c r="K472" i="29"/>
  <c r="J472" i="29"/>
  <c r="I472" i="29"/>
  <c r="H472" i="29"/>
  <c r="G472" i="29"/>
  <c r="F472" i="29"/>
  <c r="E472" i="29"/>
  <c r="D472" i="29"/>
  <c r="C472" i="29"/>
  <c r="K471" i="29"/>
  <c r="J471" i="29"/>
  <c r="I471" i="29"/>
  <c r="H471" i="29"/>
  <c r="G471" i="29"/>
  <c r="F471" i="29"/>
  <c r="E471" i="29"/>
  <c r="D471" i="29"/>
  <c r="C471" i="29"/>
  <c r="K470" i="29"/>
  <c r="J470" i="29"/>
  <c r="I470" i="29"/>
  <c r="H470" i="29"/>
  <c r="G470" i="29"/>
  <c r="F470" i="29"/>
  <c r="E470" i="29"/>
  <c r="D470" i="29"/>
  <c r="C470" i="29"/>
  <c r="K469" i="29"/>
  <c r="J469" i="29"/>
  <c r="I469" i="29"/>
  <c r="H469" i="29"/>
  <c r="G469" i="29"/>
  <c r="F469" i="29"/>
  <c r="E469" i="29"/>
  <c r="D469" i="29"/>
  <c r="C469" i="29"/>
  <c r="K468" i="29"/>
  <c r="J468" i="29"/>
  <c r="I468" i="29"/>
  <c r="H468" i="29"/>
  <c r="G468" i="29"/>
  <c r="F468" i="29"/>
  <c r="E468" i="29"/>
  <c r="D468" i="29"/>
  <c r="C468" i="29"/>
  <c r="K467" i="29"/>
  <c r="J467" i="29"/>
  <c r="I467" i="29"/>
  <c r="H467" i="29"/>
  <c r="G467" i="29"/>
  <c r="F467" i="29"/>
  <c r="E467" i="29"/>
  <c r="D467" i="29"/>
  <c r="C467" i="29"/>
  <c r="K466" i="29"/>
  <c r="J466" i="29"/>
  <c r="I466" i="29"/>
  <c r="H466" i="29"/>
  <c r="G466" i="29"/>
  <c r="F466" i="29"/>
  <c r="E466" i="29"/>
  <c r="D466" i="29"/>
  <c r="C466" i="29"/>
  <c r="K465" i="29"/>
  <c r="J465" i="29"/>
  <c r="I465" i="29"/>
  <c r="H465" i="29"/>
  <c r="G465" i="29"/>
  <c r="F465" i="29"/>
  <c r="E465" i="29"/>
  <c r="D465" i="29"/>
  <c r="C465" i="29"/>
  <c r="K464" i="29"/>
  <c r="J464" i="29"/>
  <c r="I464" i="29"/>
  <c r="H464" i="29"/>
  <c r="G464" i="29"/>
  <c r="F464" i="29"/>
  <c r="E464" i="29"/>
  <c r="D464" i="29"/>
  <c r="C464" i="29"/>
  <c r="K463" i="29"/>
  <c r="J463" i="29"/>
  <c r="I463" i="29"/>
  <c r="H463" i="29"/>
  <c r="G463" i="29"/>
  <c r="F463" i="29"/>
  <c r="E463" i="29"/>
  <c r="D463" i="29"/>
  <c r="C463" i="29"/>
  <c r="K462" i="29"/>
  <c r="J462" i="29"/>
  <c r="I462" i="29"/>
  <c r="H462" i="29"/>
  <c r="G462" i="29"/>
  <c r="F462" i="29"/>
  <c r="E462" i="29"/>
  <c r="D462" i="29"/>
  <c r="C462" i="29"/>
  <c r="K461" i="29"/>
  <c r="J461" i="29"/>
  <c r="I461" i="29"/>
  <c r="H461" i="29"/>
  <c r="G461" i="29"/>
  <c r="F461" i="29"/>
  <c r="E461" i="29"/>
  <c r="D461" i="29"/>
  <c r="C461" i="29"/>
  <c r="K460" i="29"/>
  <c r="J460" i="29"/>
  <c r="I460" i="29"/>
  <c r="H460" i="29"/>
  <c r="G460" i="29"/>
  <c r="F460" i="29"/>
  <c r="E460" i="29"/>
  <c r="D460" i="29"/>
  <c r="C460" i="29"/>
  <c r="K459" i="29"/>
  <c r="J459" i="29"/>
  <c r="I459" i="29"/>
  <c r="H459" i="29"/>
  <c r="G459" i="29"/>
  <c r="F459" i="29"/>
  <c r="E459" i="29"/>
  <c r="D459" i="29"/>
  <c r="C459" i="29"/>
  <c r="K502" i="30"/>
  <c r="E502" i="30"/>
  <c r="D502" i="30"/>
  <c r="K501" i="30"/>
  <c r="E501" i="30"/>
  <c r="D501" i="30"/>
  <c r="Z500" i="30"/>
  <c r="Y500" i="30"/>
  <c r="K500" i="30"/>
  <c r="E500" i="30"/>
  <c r="D500" i="30"/>
  <c r="Z499" i="30"/>
  <c r="Y499" i="30"/>
  <c r="K499" i="30"/>
  <c r="E499" i="30"/>
  <c r="D499" i="30"/>
  <c r="Z498" i="30"/>
  <c r="Y498" i="30"/>
  <c r="K498" i="30"/>
  <c r="E498" i="30"/>
  <c r="D498" i="30"/>
  <c r="Z497" i="30"/>
  <c r="Y497" i="30"/>
  <c r="K497" i="30"/>
  <c r="E497" i="30"/>
  <c r="D497" i="30"/>
  <c r="Z496" i="30"/>
  <c r="Y496" i="30"/>
  <c r="K496" i="30"/>
  <c r="E496" i="30"/>
  <c r="D496" i="30"/>
  <c r="Z495" i="30"/>
  <c r="Y495" i="30"/>
  <c r="K495" i="30"/>
  <c r="E495" i="30"/>
  <c r="D495" i="30"/>
  <c r="K492" i="30"/>
  <c r="J492" i="30"/>
  <c r="I492" i="30"/>
  <c r="H492" i="30"/>
  <c r="G492" i="30"/>
  <c r="F492" i="30"/>
  <c r="E492" i="30"/>
  <c r="D492" i="30"/>
  <c r="C492" i="30"/>
  <c r="K491" i="30"/>
  <c r="J491" i="30"/>
  <c r="I491" i="30"/>
  <c r="H491" i="30"/>
  <c r="G491" i="30"/>
  <c r="F491" i="30"/>
  <c r="E491" i="30"/>
  <c r="D491" i="30"/>
  <c r="C491" i="30"/>
  <c r="Z490" i="30"/>
  <c r="Y490" i="30"/>
  <c r="X490" i="30"/>
  <c r="K490" i="30"/>
  <c r="J490" i="30"/>
  <c r="I490" i="30"/>
  <c r="H490" i="30"/>
  <c r="G490" i="30"/>
  <c r="F490" i="30"/>
  <c r="E490" i="30"/>
  <c r="D490" i="30"/>
  <c r="C490" i="30"/>
  <c r="Z489" i="30"/>
  <c r="Y489" i="30"/>
  <c r="X489" i="30"/>
  <c r="K489" i="30"/>
  <c r="J489" i="30"/>
  <c r="I489" i="30"/>
  <c r="H489" i="30"/>
  <c r="G489" i="30"/>
  <c r="F489" i="30"/>
  <c r="E489" i="30"/>
  <c r="D489" i="30"/>
  <c r="C489" i="30"/>
  <c r="Z488" i="30"/>
  <c r="Y488" i="30"/>
  <c r="X488" i="30"/>
  <c r="K488" i="30"/>
  <c r="J488" i="30"/>
  <c r="I488" i="30"/>
  <c r="H488" i="30"/>
  <c r="G488" i="30"/>
  <c r="F488" i="30"/>
  <c r="E488" i="30"/>
  <c r="D488" i="30"/>
  <c r="C488" i="30"/>
  <c r="Z487" i="30"/>
  <c r="Y487" i="30"/>
  <c r="X487" i="30"/>
  <c r="K487" i="30"/>
  <c r="J487" i="30"/>
  <c r="I487" i="30"/>
  <c r="H487" i="30"/>
  <c r="G487" i="30"/>
  <c r="F487" i="30"/>
  <c r="E487" i="30"/>
  <c r="D487" i="30"/>
  <c r="C487" i="30"/>
  <c r="Z486" i="30"/>
  <c r="Y486" i="30"/>
  <c r="X486" i="30"/>
  <c r="K486" i="30"/>
  <c r="J486" i="30"/>
  <c r="I486" i="30"/>
  <c r="H486" i="30"/>
  <c r="G486" i="30"/>
  <c r="F486" i="30"/>
  <c r="E486" i="30"/>
  <c r="D486" i="30"/>
  <c r="C486" i="30"/>
  <c r="Z485" i="30"/>
  <c r="Y485" i="30"/>
  <c r="X485" i="30"/>
  <c r="K485" i="30"/>
  <c r="J485" i="30"/>
  <c r="I485" i="30"/>
  <c r="H485" i="30"/>
  <c r="G485" i="30"/>
  <c r="F485" i="30"/>
  <c r="E485" i="30"/>
  <c r="D485" i="30"/>
  <c r="C485" i="30"/>
  <c r="Z484" i="30"/>
  <c r="Y484" i="30"/>
  <c r="X484" i="30"/>
  <c r="K484" i="30"/>
  <c r="J484" i="30"/>
  <c r="I484" i="30"/>
  <c r="H484" i="30"/>
  <c r="G484" i="30"/>
  <c r="F484" i="30"/>
  <c r="E484" i="30"/>
  <c r="D484" i="30"/>
  <c r="C484" i="30"/>
  <c r="Z483" i="30"/>
  <c r="Y483" i="30"/>
  <c r="X483" i="30"/>
  <c r="K483" i="30"/>
  <c r="J483" i="30"/>
  <c r="I483" i="30"/>
  <c r="H483" i="30"/>
  <c r="G483" i="30"/>
  <c r="F483" i="30"/>
  <c r="E483" i="30"/>
  <c r="D483" i="30"/>
  <c r="C483" i="30"/>
  <c r="Z482" i="30"/>
  <c r="Y482" i="30"/>
  <c r="X482" i="30"/>
  <c r="K482" i="30"/>
  <c r="J482" i="30"/>
  <c r="I482" i="30"/>
  <c r="H482" i="30"/>
  <c r="G482" i="30"/>
  <c r="F482" i="30"/>
  <c r="E482" i="30"/>
  <c r="D482" i="30"/>
  <c r="C482" i="30"/>
  <c r="Z481" i="30"/>
  <c r="Y481" i="30"/>
  <c r="X481" i="30"/>
  <c r="K481" i="30"/>
  <c r="J481" i="30"/>
  <c r="I481" i="30"/>
  <c r="H481" i="30"/>
  <c r="G481" i="30"/>
  <c r="F481" i="30"/>
  <c r="E481" i="30"/>
  <c r="D481" i="30"/>
  <c r="C481" i="30"/>
  <c r="Z480" i="30"/>
  <c r="Y480" i="30"/>
  <c r="X480" i="30"/>
  <c r="K480" i="30"/>
  <c r="J480" i="30"/>
  <c r="I480" i="30"/>
  <c r="H480" i="30"/>
  <c r="G480" i="30"/>
  <c r="F480" i="30"/>
  <c r="E480" i="30"/>
  <c r="D480" i="30"/>
  <c r="C480" i="30"/>
  <c r="Z479" i="30"/>
  <c r="Y479" i="30"/>
  <c r="X479" i="30"/>
  <c r="K479" i="30"/>
  <c r="J479" i="30"/>
  <c r="I479" i="30"/>
  <c r="H479" i="30"/>
  <c r="G479" i="30"/>
  <c r="F479" i="30"/>
  <c r="E479" i="30"/>
  <c r="D479" i="30"/>
  <c r="C479" i="30"/>
  <c r="Z478" i="30"/>
  <c r="Y478" i="30"/>
  <c r="X478" i="30"/>
  <c r="K478" i="30"/>
  <c r="J478" i="30"/>
  <c r="I478" i="30"/>
  <c r="H478" i="30"/>
  <c r="G478" i="30"/>
  <c r="F478" i="30"/>
  <c r="E478" i="30"/>
  <c r="D478" i="30"/>
  <c r="C478" i="30"/>
  <c r="Z477" i="30"/>
  <c r="Y477" i="30"/>
  <c r="X477" i="30"/>
  <c r="K477" i="30"/>
  <c r="J477" i="30"/>
  <c r="I477" i="30"/>
  <c r="H477" i="30"/>
  <c r="G477" i="30"/>
  <c r="F477" i="30"/>
  <c r="E477" i="30"/>
  <c r="D477" i="30"/>
  <c r="C477" i="30"/>
  <c r="Z476" i="30"/>
  <c r="Y476" i="30"/>
  <c r="X476" i="30"/>
  <c r="K476" i="30"/>
  <c r="J476" i="30"/>
  <c r="I476" i="30"/>
  <c r="H476" i="30"/>
  <c r="G476" i="30"/>
  <c r="F476" i="30"/>
  <c r="E476" i="30"/>
  <c r="D476" i="30"/>
  <c r="C476" i="30"/>
  <c r="Z475" i="30"/>
  <c r="Y475" i="30"/>
  <c r="X475" i="30"/>
  <c r="K475" i="30"/>
  <c r="J475" i="30"/>
  <c r="I475" i="30"/>
  <c r="H475" i="30"/>
  <c r="G475" i="30"/>
  <c r="F475" i="30"/>
  <c r="E475" i="30"/>
  <c r="D475" i="30"/>
  <c r="C475" i="30"/>
  <c r="Z474" i="30"/>
  <c r="Y474" i="30"/>
  <c r="X474" i="30"/>
  <c r="K474" i="30"/>
  <c r="J474" i="30"/>
  <c r="I474" i="30"/>
  <c r="H474" i="30"/>
  <c r="G474" i="30"/>
  <c r="F474" i="30"/>
  <c r="E474" i="30"/>
  <c r="D474" i="30"/>
  <c r="C474" i="30"/>
  <c r="Z473" i="30"/>
  <c r="Y473" i="30"/>
  <c r="X473" i="30"/>
  <c r="K473" i="30"/>
  <c r="J473" i="30"/>
  <c r="I473" i="30"/>
  <c r="H473" i="30"/>
  <c r="G473" i="30"/>
  <c r="F473" i="30"/>
  <c r="E473" i="30"/>
  <c r="D473" i="30"/>
  <c r="C473" i="30"/>
  <c r="Z472" i="30"/>
  <c r="Y472" i="30"/>
  <c r="X472" i="30"/>
  <c r="K472" i="30"/>
  <c r="J472" i="30"/>
  <c r="I472" i="30"/>
  <c r="H472" i="30"/>
  <c r="G472" i="30"/>
  <c r="F472" i="30"/>
  <c r="E472" i="30"/>
  <c r="D472" i="30"/>
  <c r="C472" i="30"/>
  <c r="Z471" i="30"/>
  <c r="Y471" i="30"/>
  <c r="X471" i="30"/>
  <c r="K471" i="30"/>
  <c r="J471" i="30"/>
  <c r="I471" i="30"/>
  <c r="H471" i="30"/>
  <c r="G471" i="30"/>
  <c r="F471" i="30"/>
  <c r="E471" i="30"/>
  <c r="D471" i="30"/>
  <c r="C471" i="30"/>
  <c r="Z470" i="30"/>
  <c r="Y470" i="30"/>
  <c r="X470" i="30"/>
  <c r="K470" i="30"/>
  <c r="J470" i="30"/>
  <c r="I470" i="30"/>
  <c r="H470" i="30"/>
  <c r="G470" i="30"/>
  <c r="F470" i="30"/>
  <c r="E470" i="30"/>
  <c r="D470" i="30"/>
  <c r="C470" i="30"/>
  <c r="Z469" i="30"/>
  <c r="Y469" i="30"/>
  <c r="X469" i="30"/>
  <c r="K469" i="30"/>
  <c r="J469" i="30"/>
  <c r="I469" i="30"/>
  <c r="H469" i="30"/>
  <c r="G469" i="30"/>
  <c r="F469" i="30"/>
  <c r="E469" i="30"/>
  <c r="D469" i="30"/>
  <c r="C469" i="30"/>
  <c r="Z468" i="30"/>
  <c r="Y468" i="30"/>
  <c r="X468" i="30"/>
  <c r="K468" i="30"/>
  <c r="J468" i="30"/>
  <c r="I468" i="30"/>
  <c r="H468" i="30"/>
  <c r="G468" i="30"/>
  <c r="F468" i="30"/>
  <c r="E468" i="30"/>
  <c r="D468" i="30"/>
  <c r="C468" i="30"/>
  <c r="Z467" i="30"/>
  <c r="Y467" i="30"/>
  <c r="X467" i="30"/>
  <c r="K467" i="30"/>
  <c r="J467" i="30"/>
  <c r="I467" i="30"/>
  <c r="H467" i="30"/>
  <c r="G467" i="30"/>
  <c r="F467" i="30"/>
  <c r="E467" i="30"/>
  <c r="D467" i="30"/>
  <c r="C467" i="30"/>
  <c r="Z466" i="30"/>
  <c r="Y466" i="30"/>
  <c r="X466" i="30"/>
  <c r="K466" i="30"/>
  <c r="J466" i="30"/>
  <c r="I466" i="30"/>
  <c r="H466" i="30"/>
  <c r="G466" i="30"/>
  <c r="F466" i="30"/>
  <c r="E466" i="30"/>
  <c r="D466" i="30"/>
  <c r="C466" i="30"/>
  <c r="Z465" i="30"/>
  <c r="Y465" i="30"/>
  <c r="X465" i="30"/>
  <c r="K465" i="30"/>
  <c r="J465" i="30"/>
  <c r="I465" i="30"/>
  <c r="H465" i="30"/>
  <c r="G465" i="30"/>
  <c r="F465" i="30"/>
  <c r="E465" i="30"/>
  <c r="D465" i="30"/>
  <c r="C465" i="30"/>
  <c r="Z464" i="30"/>
  <c r="Y464" i="30"/>
  <c r="X464" i="30"/>
  <c r="K464" i="30"/>
  <c r="J464" i="30"/>
  <c r="I464" i="30"/>
  <c r="H464" i="30"/>
  <c r="G464" i="30"/>
  <c r="F464" i="30"/>
  <c r="E464" i="30"/>
  <c r="D464" i="30"/>
  <c r="C464" i="30"/>
  <c r="Z463" i="30"/>
  <c r="Y463" i="30"/>
  <c r="X463" i="30"/>
  <c r="K463" i="30"/>
  <c r="J463" i="30"/>
  <c r="I463" i="30"/>
  <c r="H463" i="30"/>
  <c r="G463" i="30"/>
  <c r="F463" i="30"/>
  <c r="E463" i="30"/>
  <c r="D463" i="30"/>
  <c r="C463" i="30"/>
  <c r="Z462" i="30"/>
  <c r="Y462" i="30"/>
  <c r="X462" i="30"/>
  <c r="K462" i="30"/>
  <c r="J462" i="30"/>
  <c r="I462" i="30"/>
  <c r="H462" i="30"/>
  <c r="G462" i="30"/>
  <c r="F462" i="30"/>
  <c r="E462" i="30"/>
  <c r="D462" i="30"/>
  <c r="C462" i="30"/>
  <c r="Z461" i="30"/>
  <c r="Y461" i="30"/>
  <c r="X461" i="30"/>
  <c r="K461" i="30"/>
  <c r="J461" i="30"/>
  <c r="I461" i="30"/>
  <c r="H461" i="30"/>
  <c r="G461" i="30"/>
  <c r="F461" i="30"/>
  <c r="E461" i="30"/>
  <c r="D461" i="30"/>
  <c r="C461" i="30"/>
  <c r="Z460" i="30"/>
  <c r="Y460" i="30"/>
  <c r="X460" i="30"/>
  <c r="K460" i="30"/>
  <c r="J460" i="30"/>
  <c r="I460" i="30"/>
  <c r="H460" i="30"/>
  <c r="G460" i="30"/>
  <c r="F460" i="30"/>
  <c r="E460" i="30"/>
  <c r="D460" i="30"/>
  <c r="C460" i="30"/>
  <c r="Z459" i="30"/>
  <c r="Y459" i="30"/>
  <c r="X459" i="30"/>
  <c r="K459" i="30"/>
  <c r="J459" i="30"/>
  <c r="H459" i="30"/>
  <c r="G459" i="30"/>
  <c r="F459" i="30"/>
  <c r="E459" i="30"/>
  <c r="D459" i="30"/>
  <c r="C459" i="30"/>
  <c r="H500" i="31"/>
  <c r="G500" i="31"/>
  <c r="F500" i="31"/>
  <c r="E500" i="31"/>
  <c r="H499" i="31"/>
  <c r="G499" i="31"/>
  <c r="F499" i="31"/>
  <c r="E499" i="31"/>
  <c r="H498" i="31"/>
  <c r="G498" i="31"/>
  <c r="F498" i="31"/>
  <c r="E498" i="31"/>
  <c r="H497" i="31"/>
  <c r="G497" i="31"/>
  <c r="F497" i="31"/>
  <c r="E497" i="31"/>
  <c r="H496" i="31"/>
  <c r="G496" i="31"/>
  <c r="F496" i="31"/>
  <c r="E496" i="31"/>
  <c r="H495" i="31"/>
  <c r="G495" i="31"/>
  <c r="F495" i="31"/>
  <c r="E495" i="31"/>
  <c r="H494" i="31"/>
  <c r="G494" i="31"/>
  <c r="F494" i="31"/>
  <c r="E494" i="31"/>
  <c r="H493" i="31"/>
  <c r="G493" i="31"/>
  <c r="F493" i="31"/>
  <c r="E493" i="31"/>
  <c r="I490" i="31"/>
  <c r="H490" i="31"/>
  <c r="G490" i="31"/>
  <c r="F490" i="31"/>
  <c r="E490" i="31"/>
  <c r="D490" i="31"/>
  <c r="C490" i="31"/>
  <c r="I489" i="31"/>
  <c r="H489" i="31"/>
  <c r="G489" i="31"/>
  <c r="F489" i="31"/>
  <c r="E489" i="31"/>
  <c r="D489" i="31"/>
  <c r="C489" i="31"/>
  <c r="I488" i="31"/>
  <c r="H488" i="31"/>
  <c r="G488" i="31"/>
  <c r="F488" i="31"/>
  <c r="E488" i="31"/>
  <c r="D488" i="31"/>
  <c r="C488" i="31"/>
  <c r="I487" i="31"/>
  <c r="H487" i="31"/>
  <c r="G487" i="31"/>
  <c r="F487" i="31"/>
  <c r="E487" i="31"/>
  <c r="D487" i="31"/>
  <c r="C487" i="31"/>
  <c r="I486" i="31"/>
  <c r="H486" i="31"/>
  <c r="G486" i="31"/>
  <c r="F486" i="31"/>
  <c r="E486" i="31"/>
  <c r="D486" i="31"/>
  <c r="C486" i="31"/>
  <c r="I485" i="31"/>
  <c r="H485" i="31"/>
  <c r="G485" i="31"/>
  <c r="F485" i="31"/>
  <c r="E485" i="31"/>
  <c r="D485" i="31"/>
  <c r="C485" i="31"/>
  <c r="I484" i="31"/>
  <c r="H484" i="31"/>
  <c r="G484" i="31"/>
  <c r="F484" i="31"/>
  <c r="E484" i="31"/>
  <c r="D484" i="31"/>
  <c r="C484" i="31"/>
  <c r="I483" i="31"/>
  <c r="H483" i="31"/>
  <c r="G483" i="31"/>
  <c r="F483" i="31"/>
  <c r="E483" i="31"/>
  <c r="D483" i="31"/>
  <c r="C483" i="31"/>
  <c r="I482" i="31"/>
  <c r="H482" i="31"/>
  <c r="G482" i="31"/>
  <c r="F482" i="31"/>
  <c r="E482" i="31"/>
  <c r="D482" i="31"/>
  <c r="C482" i="31"/>
  <c r="I481" i="31"/>
  <c r="H481" i="31"/>
  <c r="G481" i="31"/>
  <c r="F481" i="31"/>
  <c r="E481" i="31"/>
  <c r="D481" i="31"/>
  <c r="C481" i="31"/>
  <c r="I480" i="31"/>
  <c r="H480" i="31"/>
  <c r="G480" i="31"/>
  <c r="F480" i="31"/>
  <c r="E480" i="31"/>
  <c r="D480" i="31"/>
  <c r="C480" i="31"/>
  <c r="I479" i="31"/>
  <c r="H479" i="31"/>
  <c r="G479" i="31"/>
  <c r="F479" i="31"/>
  <c r="E479" i="31"/>
  <c r="D479" i="31"/>
  <c r="C479" i="31"/>
  <c r="I478" i="31"/>
  <c r="H478" i="31"/>
  <c r="G478" i="31"/>
  <c r="F478" i="31"/>
  <c r="E478" i="31"/>
  <c r="D478" i="31"/>
  <c r="C478" i="31"/>
  <c r="I477" i="31"/>
  <c r="H477" i="31"/>
  <c r="G477" i="31"/>
  <c r="F477" i="31"/>
  <c r="E477" i="31"/>
  <c r="D477" i="31"/>
  <c r="C477" i="31"/>
  <c r="I476" i="31"/>
  <c r="H476" i="31"/>
  <c r="G476" i="31"/>
  <c r="F476" i="31"/>
  <c r="E476" i="31"/>
  <c r="D476" i="31"/>
  <c r="C476" i="31"/>
  <c r="I475" i="31"/>
  <c r="H475" i="31"/>
  <c r="G475" i="31"/>
  <c r="F475" i="31"/>
  <c r="E475" i="31"/>
  <c r="D475" i="31"/>
  <c r="C475" i="31"/>
  <c r="I474" i="31"/>
  <c r="H474" i="31"/>
  <c r="G474" i="31"/>
  <c r="F474" i="31"/>
  <c r="E474" i="31"/>
  <c r="D474" i="31"/>
  <c r="C474" i="31"/>
  <c r="I473" i="31"/>
  <c r="H473" i="31"/>
  <c r="G473" i="31"/>
  <c r="F473" i="31"/>
  <c r="E473" i="31"/>
  <c r="D473" i="31"/>
  <c r="C473" i="31"/>
  <c r="I472" i="31"/>
  <c r="H472" i="31"/>
  <c r="G472" i="31"/>
  <c r="F472" i="31"/>
  <c r="E472" i="31"/>
  <c r="D472" i="31"/>
  <c r="C472" i="31"/>
  <c r="I471" i="31"/>
  <c r="H471" i="31"/>
  <c r="G471" i="31"/>
  <c r="F471" i="31"/>
  <c r="E471" i="31"/>
  <c r="D471" i="31"/>
  <c r="C471" i="31"/>
  <c r="H470" i="31"/>
  <c r="G470" i="31"/>
  <c r="F470" i="31"/>
  <c r="E470" i="31"/>
  <c r="D470" i="31"/>
  <c r="C470" i="31"/>
  <c r="H469" i="31"/>
  <c r="G469" i="31"/>
  <c r="F469" i="31"/>
  <c r="E469" i="31"/>
  <c r="D469" i="31"/>
  <c r="C469" i="31"/>
  <c r="H468" i="31"/>
  <c r="G468" i="31"/>
  <c r="F468" i="31"/>
  <c r="E468" i="31"/>
  <c r="D468" i="31"/>
  <c r="C468" i="31"/>
  <c r="H467" i="31"/>
  <c r="G467" i="31"/>
  <c r="F467" i="31"/>
  <c r="E467" i="31"/>
  <c r="D467" i="31"/>
  <c r="C467" i="31"/>
  <c r="H466" i="31"/>
  <c r="G466" i="31"/>
  <c r="F466" i="31"/>
  <c r="E466" i="31"/>
  <c r="D466" i="31"/>
  <c r="C466" i="31"/>
  <c r="H465" i="31"/>
  <c r="G465" i="31"/>
  <c r="F465" i="31"/>
  <c r="E465" i="31"/>
  <c r="D465" i="31"/>
  <c r="C465" i="31"/>
  <c r="H464" i="31"/>
  <c r="G464" i="31"/>
  <c r="F464" i="31"/>
  <c r="E464" i="31"/>
  <c r="D464" i="31"/>
  <c r="C464" i="31"/>
  <c r="H463" i="31"/>
  <c r="G463" i="31"/>
  <c r="F463" i="31"/>
  <c r="E463" i="31"/>
  <c r="D463" i="31"/>
  <c r="C463" i="31"/>
  <c r="H462" i="31"/>
  <c r="G462" i="31"/>
  <c r="F462" i="31"/>
  <c r="E462" i="31"/>
  <c r="D462" i="31"/>
  <c r="C462" i="31"/>
  <c r="H461" i="31"/>
  <c r="G461" i="31"/>
  <c r="F461" i="31"/>
  <c r="E461" i="31"/>
  <c r="D461" i="31"/>
  <c r="C461" i="31"/>
  <c r="H460" i="31"/>
  <c r="G460" i="31"/>
  <c r="F460" i="31"/>
  <c r="E460" i="31"/>
  <c r="D460" i="31"/>
  <c r="C460" i="31"/>
  <c r="H459" i="31"/>
  <c r="G459" i="31"/>
  <c r="F459" i="31"/>
  <c r="E459" i="31"/>
  <c r="D459" i="31"/>
  <c r="C459" i="31"/>
  <c r="H458" i="31"/>
  <c r="G458" i="31"/>
  <c r="F458" i="31"/>
  <c r="E458" i="31"/>
  <c r="D458" i="31"/>
  <c r="C458" i="31"/>
  <c r="H457" i="31"/>
  <c r="G457" i="31"/>
  <c r="F457" i="31"/>
  <c r="E457" i="31"/>
  <c r="D457" i="31"/>
  <c r="C457" i="31"/>
  <c r="O557" i="27" l="1"/>
  <c r="P510" i="27"/>
  <c r="P520" i="27"/>
  <c r="P528" i="27"/>
  <c r="P526" i="27"/>
  <c r="P511" i="27"/>
  <c r="P534" i="27"/>
  <c r="AF392" i="27"/>
  <c r="P529" i="27"/>
  <c r="P514" i="27"/>
  <c r="P517" i="27"/>
  <c r="P515" i="27"/>
  <c r="P512" i="27"/>
  <c r="P523" i="27"/>
  <c r="P533" i="27"/>
  <c r="P518" i="27"/>
  <c r="P536" i="27"/>
  <c r="O555" i="27"/>
  <c r="P516" i="27"/>
  <c r="P519" i="27"/>
  <c r="P525" i="27"/>
  <c r="P513" i="27"/>
  <c r="P522" i="27"/>
  <c r="O554" i="27"/>
  <c r="P524" i="27"/>
  <c r="P521" i="27"/>
  <c r="O559" i="27"/>
  <c r="P537" i="27"/>
  <c r="Q493" i="27"/>
  <c r="P527" i="27"/>
  <c r="P530" i="27"/>
  <c r="O561" i="27"/>
  <c r="P532" i="27"/>
  <c r="P535" i="27"/>
  <c r="AK393" i="27"/>
  <c r="O560" i="27"/>
  <c r="O558" i="27"/>
  <c r="O553" i="27"/>
  <c r="O556" i="27"/>
  <c r="O551"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m097068</author>
  </authors>
  <commentList>
    <comment ref="H116" authorId="0" shapeId="0" xr:uid="{00000000-0006-0000-0500-000001000000}">
      <text>
        <r>
          <rPr>
            <b/>
            <sz val="9"/>
            <color indexed="81"/>
            <rFont val="ＭＳ Ｐゴシック"/>
            <family val="3"/>
            <charset val="128"/>
          </rPr>
          <t>S59年12月以前の数字についてはナンバーベースの数字をシャーシベースの数字の比率で延長したもの
（2004/2/16）
ナンバーベースとシャーシベースでは差がほとんどないため、採用指標から排除せずに接続することにした。
（2004/2/16）</t>
        </r>
      </text>
    </comment>
    <comment ref="P344" authorId="0" shapeId="0" xr:uid="{00000000-0006-0000-0500-000002000000}">
      <text>
        <r>
          <rPr>
            <sz val="9"/>
            <color indexed="81"/>
            <rFont val="ＭＳ Ｐゴシック"/>
            <family val="3"/>
            <charset val="128"/>
          </rPr>
          <t xml:space="preserve">現在使用しているのはナンバーベース。
H16年11月分以降提供がない。平成16年2月に変更。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m088071</author>
  </authors>
  <commentList>
    <comment ref="E286" authorId="0" shapeId="0" xr:uid="{00000000-0006-0000-0600-000001000000}">
      <text>
        <r>
          <rPr>
            <sz val="9"/>
            <color indexed="81"/>
            <rFont val="ＭＳ Ｐゴシック"/>
            <family val="3"/>
            <charset val="128"/>
          </rPr>
          <t>H19.3.26関西電力全体分の大口電力消費量に入替（兵庫県分を提供してもらえなくなったため）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m088071</author>
    <author>m090070</author>
  </authors>
  <commentList>
    <comment ref="E393" authorId="0" shapeId="0" xr:uid="{00000000-0006-0000-0700-000001000000}">
      <text>
        <r>
          <rPr>
            <sz val="9"/>
            <color indexed="81"/>
            <rFont val="ＭＳ Ｐゴシック"/>
            <family val="3"/>
            <charset val="128"/>
          </rPr>
          <t>H19.3.20 
10～12月期 神戸運輸監理部より</t>
        </r>
      </text>
    </comment>
    <comment ref="N406" authorId="1" shapeId="0" xr:uid="{00000000-0006-0000-0700-000002000000}">
      <text>
        <r>
          <rPr>
            <sz val="9"/>
            <color indexed="81"/>
            <rFont val="ＭＳ Ｐゴシック"/>
            <family val="3"/>
            <charset val="128"/>
          </rPr>
          <t xml:space="preserve">１月以降農林漁業世帯除くデータが廃止となったため、農林漁業世帯含むデータを採用する。
</t>
        </r>
      </text>
    </comment>
    <comment ref="O406" authorId="0" shapeId="0" xr:uid="{00000000-0006-0000-0700-000003000000}">
      <text>
        <r>
          <rPr>
            <sz val="9"/>
            <color indexed="81"/>
            <rFont val="ＭＳ Ｐゴシック"/>
            <family val="3"/>
            <charset val="128"/>
          </rPr>
          <t xml:space="preserve">H19.12までは農林漁業を含まない。H20.1からは農林漁業含むとなるため、H20.1～H20.12の間は計算式注意！
(H20.6.24)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T62" authorId="0" shapeId="0" xr:uid="{00000000-0006-0000-0A00-000001000000}">
      <text>
        <r>
          <rPr>
            <b/>
            <sz val="9"/>
            <color indexed="81"/>
            <rFont val="ＭＳ Ｐゴシック"/>
            <family val="3"/>
            <charset val="128"/>
          </rPr>
          <t>H25.8月からのCIの新算出方法で計算しても、前月である7月の基調判断は変わらなかった。（6月以前は基調判断が変わってしまう。）
このため、7月の基調判断は「改善」で間違いないだろうということで、新方式での基調判断の起点としている。</t>
        </r>
      </text>
    </comment>
    <comment ref="S71" authorId="0" shapeId="0" xr:uid="{00000000-0006-0000-0A00-000002000000}">
      <text>
        <r>
          <rPr>
            <b/>
            <sz val="9"/>
            <color indexed="81"/>
            <rFont val="ＭＳ Ｐゴシック"/>
            <family val="3"/>
            <charset val="128"/>
          </rPr>
          <t>鉱工業指数の年間補正に伴い、過去の数値が遡及改定され、公表済みの基調判断を訂正（改正公表はせず、本シートのみ変更）</t>
        </r>
      </text>
    </comment>
    <comment ref="S72" authorId="0" shapeId="0" xr:uid="{00000000-0006-0000-0A00-000003000000}">
      <text>
        <r>
          <rPr>
            <b/>
            <sz val="9"/>
            <color indexed="81"/>
            <rFont val="ＭＳ Ｐゴシック"/>
            <family val="3"/>
            <charset val="128"/>
          </rPr>
          <t>鉱工業指数の年間補正に伴い、過去の数値が遡及改定され、公表済みの基調判断を訂正（改正公表はせず、本シートのみ変更）</t>
        </r>
      </text>
    </comment>
    <comment ref="R80" authorId="0" shapeId="0" xr:uid="{00000000-0006-0000-0A00-000004000000}">
      <text>
        <r>
          <rPr>
            <b/>
            <sz val="9"/>
            <color indexed="10"/>
            <rFont val="ＭＳ Ｐゴシック"/>
            <family val="3"/>
            <charset val="128"/>
          </rPr>
          <t>H27.1～H29.11は、景気動向懇話会(H30.2.13）で提示した判断基準見直し後の基調判断結果（懇話会時点でのＣＩ､３か月・５か月後方移動平均等の数値を使用して設定）。
ただし、「下方への局面変化」、「上方への局面変化」の基調判断名は、懇話会後の局長協議により「横ばい局面（下方への局面変化）」、「横ばい（上方への局面変化）」としている。（H30.2.23）</t>
        </r>
        <r>
          <rPr>
            <b/>
            <sz val="9"/>
            <color indexed="81"/>
            <rFont val="ＭＳ Ｐゴシック"/>
            <family val="3"/>
            <charset val="128"/>
          </rPr>
          <t xml:space="preserve">
</t>
        </r>
        <r>
          <rPr>
            <sz val="9"/>
            <color indexed="81"/>
            <rFont val="ＭＳ Ｐゴシック"/>
            <family val="3"/>
            <charset val="128"/>
          </rPr>
          <t xml:space="preserve">
</t>
        </r>
      </text>
    </comment>
    <comment ref="R115" authorId="0" shapeId="0" xr:uid="{00000000-0006-0000-0A00-000005000000}">
      <text>
        <r>
          <rPr>
            <b/>
            <sz val="9"/>
            <color indexed="10"/>
            <rFont val="ＭＳ Ｐゴシック"/>
            <family val="3"/>
            <charset val="128"/>
          </rPr>
          <t>H29.12からは、月報作成時点でのＣＩ､３か月・５か月後方移動平均等の数値を使用して判断基準見直し後の基準で設定した基調判断</t>
        </r>
        <r>
          <rPr>
            <b/>
            <sz val="9"/>
            <color indexed="81"/>
            <rFont val="ＭＳ Ｐゴシック"/>
            <family val="3"/>
            <charset val="128"/>
          </rPr>
          <t xml:space="preserve">
</t>
        </r>
        <r>
          <rPr>
            <sz val="9"/>
            <color indexed="81"/>
            <rFont val="ＭＳ Ｐゴシック"/>
            <family val="3"/>
            <charset val="128"/>
          </rPr>
          <t xml:space="preserve">
</t>
        </r>
      </text>
    </comment>
  </commentList>
</comments>
</file>

<file path=xl/sharedStrings.xml><?xml version="1.0" encoding="utf-8"?>
<sst xmlns="http://schemas.openxmlformats.org/spreadsheetml/2006/main" count="9044" uniqueCount="957">
  <si>
    <t>16</t>
    <phoneticPr fontId="1"/>
  </si>
  <si>
    <t>17</t>
    <phoneticPr fontId="1"/>
  </si>
  <si>
    <t>18</t>
    <phoneticPr fontId="1"/>
  </si>
  <si>
    <t>(３か月後方)</t>
    <rPh sb="3" eb="4">
      <t>ゲツ</t>
    </rPh>
    <rPh sb="4" eb="6">
      <t>コウホウ</t>
    </rPh>
    <phoneticPr fontId="1"/>
  </si>
  <si>
    <t>(７か月後方)</t>
    <rPh sb="3" eb="4">
      <t>ゲツ</t>
    </rPh>
    <rPh sb="4" eb="6">
      <t>コウホウ</t>
    </rPh>
    <phoneticPr fontId="1"/>
  </si>
  <si>
    <t>月別</t>
    <rPh sb="0" eb="2">
      <t>ツキベツ</t>
    </rPh>
    <phoneticPr fontId="1"/>
  </si>
  <si>
    <t>３か月後方移動平均</t>
    <rPh sb="2" eb="3">
      <t>ゲツ</t>
    </rPh>
    <rPh sb="3" eb="5">
      <t>コウホウ</t>
    </rPh>
    <rPh sb="5" eb="7">
      <t>イドウ</t>
    </rPh>
    <rPh sb="7" eb="9">
      <t>ヘイキン</t>
    </rPh>
    <phoneticPr fontId="1"/>
  </si>
  <si>
    <t>７か月後方移動平均</t>
    <rPh sb="2" eb="3">
      <t>ゲツ</t>
    </rPh>
    <rPh sb="3" eb="5">
      <t>コウホウ</t>
    </rPh>
    <rPh sb="5" eb="7">
      <t>イドウ</t>
    </rPh>
    <rPh sb="7" eb="9">
      <t>ヘイキン</t>
    </rPh>
    <phoneticPr fontId="1"/>
  </si>
  <si>
    <t>県累積ＤＩ(グラフ要素）</t>
    <rPh sb="0" eb="1">
      <t>ケン</t>
    </rPh>
    <rPh sb="1" eb="3">
      <t>ルイセキ</t>
    </rPh>
    <rPh sb="9" eb="11">
      <t>ヨウソ</t>
    </rPh>
    <phoneticPr fontId="1"/>
  </si>
  <si>
    <t>兵庫県DI</t>
    <rPh sb="0" eb="3">
      <t>ヒョウゴケン</t>
    </rPh>
    <phoneticPr fontId="1"/>
  </si>
  <si>
    <t>兵庫県CI</t>
    <rPh sb="0" eb="3">
      <t>ヒョウゴケン</t>
    </rPh>
    <phoneticPr fontId="1"/>
  </si>
  <si>
    <t>兵庫県累積ＤＩ</t>
    <rPh sb="0" eb="2">
      <t>ヒョウゴ</t>
    </rPh>
    <rPh sb="2" eb="3">
      <t>ケン</t>
    </rPh>
    <rPh sb="3" eb="5">
      <t>ルイセキ</t>
    </rPh>
    <phoneticPr fontId="1"/>
  </si>
  <si>
    <t xml:space="preserve">  （１）  先行指数</t>
    <rPh sb="7" eb="9">
      <t>センコウ</t>
    </rPh>
    <rPh sb="9" eb="11">
      <t>シスウ</t>
    </rPh>
    <phoneticPr fontId="1"/>
  </si>
  <si>
    <t xml:space="preserve">  （２）  一致指数</t>
    <rPh sb="7" eb="9">
      <t>イッチ</t>
    </rPh>
    <rPh sb="9" eb="11">
      <t>シスウ</t>
    </rPh>
    <phoneticPr fontId="1"/>
  </si>
  <si>
    <t xml:space="preserve">  （３）  遅行指数</t>
    <rPh sb="7" eb="9">
      <t>チコウ</t>
    </rPh>
    <rPh sb="9" eb="11">
      <t>シスウ</t>
    </rPh>
    <phoneticPr fontId="1"/>
  </si>
  <si>
    <t>　１　兵庫ＣＩグラフ</t>
    <rPh sb="3" eb="5">
      <t>ヒョウゴ</t>
    </rPh>
    <phoneticPr fontId="1"/>
  </si>
  <si>
    <t>西暦</t>
    <rPh sb="0" eb="2">
      <t>セイレキ</t>
    </rPh>
    <phoneticPr fontId="1"/>
  </si>
  <si>
    <t>和暦</t>
    <rPh sb="0" eb="2">
      <t>ワレキ</t>
    </rPh>
    <phoneticPr fontId="1"/>
  </si>
  <si>
    <t>月</t>
    <rPh sb="0" eb="1">
      <t>ツキ</t>
    </rPh>
    <phoneticPr fontId="1"/>
  </si>
  <si>
    <t>先行ＤＩ</t>
    <rPh sb="0" eb="2">
      <t>センコウ</t>
    </rPh>
    <phoneticPr fontId="1"/>
  </si>
  <si>
    <t>一致ＤＩ</t>
    <rPh sb="0" eb="2">
      <t>イッチ</t>
    </rPh>
    <phoneticPr fontId="1"/>
  </si>
  <si>
    <t>遅行ＤＩ</t>
    <rPh sb="0" eb="2">
      <t>チコウ</t>
    </rPh>
    <phoneticPr fontId="1"/>
  </si>
  <si>
    <t>先行ＣＩ</t>
    <rPh sb="0" eb="2">
      <t>センコウ</t>
    </rPh>
    <phoneticPr fontId="1"/>
  </si>
  <si>
    <t>一致ＣＩ</t>
    <rPh sb="0" eb="2">
      <t>イッチ</t>
    </rPh>
    <phoneticPr fontId="1"/>
  </si>
  <si>
    <t>遅行ＣＩ</t>
    <rPh sb="0" eb="2">
      <t>チコウ</t>
    </rPh>
    <phoneticPr fontId="1"/>
  </si>
  <si>
    <t>先行</t>
    <rPh sb="0" eb="2">
      <t>センコウ</t>
    </rPh>
    <phoneticPr fontId="1"/>
  </si>
  <si>
    <t>一致</t>
    <rPh sb="0" eb="2">
      <t>イッチ</t>
    </rPh>
    <phoneticPr fontId="1"/>
  </si>
  <si>
    <t>遅行</t>
    <rPh sb="0" eb="2">
      <t>チコウ</t>
    </rPh>
    <phoneticPr fontId="1"/>
  </si>
  <si>
    <t>（グラフの要素：５０％ライン）</t>
    <rPh sb="5" eb="7">
      <t>ヨウソ</t>
    </rPh>
    <phoneticPr fontId="1"/>
  </si>
  <si>
    <t>山</t>
    <rPh sb="0" eb="1">
      <t>ヤマ</t>
    </rPh>
    <phoneticPr fontId="1"/>
  </si>
  <si>
    <t>谷</t>
    <rPh sb="0" eb="1">
      <t>タニ</t>
    </rPh>
    <phoneticPr fontId="1"/>
  </si>
  <si>
    <t>13</t>
    <phoneticPr fontId="1"/>
  </si>
  <si>
    <t>14</t>
    <phoneticPr fontId="1"/>
  </si>
  <si>
    <t>15</t>
    <phoneticPr fontId="1"/>
  </si>
  <si>
    <t>19</t>
    <phoneticPr fontId="1"/>
  </si>
  <si>
    <t>20</t>
    <phoneticPr fontId="1"/>
  </si>
  <si>
    <t>21</t>
    <phoneticPr fontId="1"/>
  </si>
  <si>
    <t>22</t>
    <phoneticPr fontId="1"/>
  </si>
  <si>
    <t>【注】３か月後方移動平均：３か月前との比較（足下の基調の確認）</t>
    <rPh sb="1" eb="2">
      <t>チュウ</t>
    </rPh>
    <rPh sb="5" eb="6">
      <t>ゲツ</t>
    </rPh>
    <rPh sb="6" eb="8">
      <t>コウホウ</t>
    </rPh>
    <rPh sb="8" eb="10">
      <t>イドウ</t>
    </rPh>
    <rPh sb="10" eb="12">
      <t>ヘイキン</t>
    </rPh>
    <rPh sb="15" eb="16">
      <t>ゲツ</t>
    </rPh>
    <rPh sb="16" eb="17">
      <t>マエ</t>
    </rPh>
    <rPh sb="19" eb="21">
      <t>ヒカク</t>
    </rPh>
    <rPh sb="22" eb="24">
      <t>アシモト</t>
    </rPh>
    <rPh sb="25" eb="27">
      <t>キチョウ</t>
    </rPh>
    <rPh sb="28" eb="30">
      <t>カクニン</t>
    </rPh>
    <phoneticPr fontId="1"/>
  </si>
  <si>
    <t>23</t>
    <phoneticPr fontId="1"/>
  </si>
  <si>
    <t>24</t>
    <phoneticPr fontId="1"/>
  </si>
  <si>
    <t>25</t>
    <phoneticPr fontId="1"/>
  </si>
  <si>
    <t>26</t>
    <phoneticPr fontId="1"/>
  </si>
  <si>
    <t>27</t>
    <phoneticPr fontId="1"/>
  </si>
  <si>
    <t>28</t>
    <phoneticPr fontId="1"/>
  </si>
  <si>
    <t>29</t>
    <phoneticPr fontId="1"/>
  </si>
  <si>
    <t>(５か月後方)</t>
    <rPh sb="3" eb="4">
      <t>ゲツ</t>
    </rPh>
    <rPh sb="4" eb="6">
      <t>コウホウ</t>
    </rPh>
    <phoneticPr fontId="1"/>
  </si>
  <si>
    <t>５か月後方移動平均</t>
    <rPh sb="2" eb="3">
      <t>ゲツ</t>
    </rPh>
    <rPh sb="3" eb="5">
      <t>コウホウ</t>
    </rPh>
    <rPh sb="5" eb="7">
      <t>イドウ</t>
    </rPh>
    <rPh sb="7" eb="9">
      <t>ヘイキン</t>
    </rPh>
    <phoneticPr fontId="1"/>
  </si>
  <si>
    <t>　　　７か月後方移動平均：７か月前との比較（足下の基調の確認）</t>
    <rPh sb="5" eb="6">
      <t>ゲツ</t>
    </rPh>
    <rPh sb="6" eb="8">
      <t>コウホウ</t>
    </rPh>
    <rPh sb="8" eb="10">
      <t>イドウ</t>
    </rPh>
    <rPh sb="10" eb="12">
      <t>ヘイキン</t>
    </rPh>
    <rPh sb="15" eb="16">
      <t>ゲツ</t>
    </rPh>
    <rPh sb="16" eb="17">
      <t>マエ</t>
    </rPh>
    <rPh sb="19" eb="21">
      <t>ヒカク</t>
    </rPh>
    <phoneticPr fontId="1"/>
  </si>
  <si>
    <t>　　　５か月後方移動平均：５か月前との比較（基調判断の確認）</t>
    <rPh sb="5" eb="6">
      <t>ゲツ</t>
    </rPh>
    <rPh sb="6" eb="8">
      <t>コウホウ</t>
    </rPh>
    <rPh sb="8" eb="10">
      <t>イドウ</t>
    </rPh>
    <rPh sb="10" eb="12">
      <t>ヘイキン</t>
    </rPh>
    <rPh sb="15" eb="16">
      <t>ゲツ</t>
    </rPh>
    <rPh sb="16" eb="17">
      <t>マエ</t>
    </rPh>
    <rPh sb="19" eb="21">
      <t>ヒカク</t>
    </rPh>
    <rPh sb="22" eb="24">
      <t>キチョウ</t>
    </rPh>
    <rPh sb="24" eb="26">
      <t>ハンダン</t>
    </rPh>
    <rPh sb="27" eb="29">
      <t>カクニン</t>
    </rPh>
    <phoneticPr fontId="1"/>
  </si>
  <si>
    <t>30</t>
    <phoneticPr fontId="1"/>
  </si>
  <si>
    <t>31</t>
    <phoneticPr fontId="1"/>
  </si>
  <si>
    <t>R1</t>
    <phoneticPr fontId="1"/>
  </si>
  <si>
    <t>R2</t>
    <phoneticPr fontId="1"/>
  </si>
  <si>
    <t>R3</t>
    <phoneticPr fontId="1"/>
  </si>
  <si>
    <t>R4</t>
    <phoneticPr fontId="1"/>
  </si>
  <si>
    <t xml:space="preserve"> </t>
    <phoneticPr fontId="1"/>
  </si>
  <si>
    <t>R5</t>
    <phoneticPr fontId="1"/>
  </si>
  <si>
    <t>全国 ＤＩ</t>
    <rPh sb="0" eb="2">
      <t>ゼンコク</t>
    </rPh>
    <phoneticPr fontId="1"/>
  </si>
  <si>
    <t>R6</t>
    <phoneticPr fontId="1"/>
  </si>
  <si>
    <t>(令和2年＝100）</t>
    <rPh sb="1" eb="3">
      <t>レイワ</t>
    </rPh>
    <rPh sb="4" eb="5">
      <t>ネン</t>
    </rPh>
    <phoneticPr fontId="1"/>
  </si>
  <si>
    <t>　　　(令和２年＝100）</t>
    <rPh sb="4" eb="6">
      <t>レイワ</t>
    </rPh>
    <rPh sb="7" eb="8">
      <t>ネン</t>
    </rPh>
    <rPh sb="8" eb="9">
      <t>ヘイネン</t>
    </rPh>
    <phoneticPr fontId="1"/>
  </si>
  <si>
    <t>　　　　　　　 山　　 　 谷　　　    山        　谷  　　　 　 　　  　　　  　　　 山        谷</t>
    <rPh sb="8" eb="9">
      <t>ヤマ</t>
    </rPh>
    <rPh sb="14" eb="15">
      <t>タニ</t>
    </rPh>
    <rPh sb="22" eb="23">
      <t>ヤマ</t>
    </rPh>
    <rPh sb="32" eb="33">
      <t>タニ</t>
    </rPh>
    <rPh sb="54" eb="55">
      <t>ヤマ</t>
    </rPh>
    <rPh sb="63" eb="64">
      <t>タニ</t>
    </rPh>
    <phoneticPr fontId="1"/>
  </si>
  <si>
    <t>　           H19/7      21/3        23/2        25/2                              H30/11     R2/5</t>
    <phoneticPr fontId="1"/>
  </si>
  <si>
    <t>兵庫県景気動向指数長期時系列目次</t>
    <rPh sb="0" eb="3">
      <t>ヒョウゴケン</t>
    </rPh>
    <rPh sb="3" eb="5">
      <t>ケイキ</t>
    </rPh>
    <rPh sb="5" eb="7">
      <t>ドウコウ</t>
    </rPh>
    <rPh sb="7" eb="9">
      <t>シスウ</t>
    </rPh>
    <rPh sb="9" eb="11">
      <t>チョウキ</t>
    </rPh>
    <rPh sb="11" eb="14">
      <t>ジケイレツ</t>
    </rPh>
    <rPh sb="14" eb="15">
      <t>メ</t>
    </rPh>
    <rPh sb="15" eb="16">
      <t>ツギ</t>
    </rPh>
    <phoneticPr fontId="1"/>
  </si>
  <si>
    <t>項　目</t>
    <rPh sb="0" eb="1">
      <t>コウ</t>
    </rPh>
    <rPh sb="2" eb="3">
      <t>メ</t>
    </rPh>
    <phoneticPr fontId="1"/>
  </si>
  <si>
    <t>内容</t>
    <rPh sb="0" eb="2">
      <t>ナイヨウ</t>
    </rPh>
    <phoneticPr fontId="1"/>
  </si>
  <si>
    <t>期　　間</t>
    <rPh sb="0" eb="1">
      <t>キ</t>
    </rPh>
    <rPh sb="3" eb="4">
      <t>アイダ</t>
    </rPh>
    <phoneticPr fontId="1"/>
  </si>
  <si>
    <t>備考</t>
    <rPh sb="0" eb="2">
      <t>ビコウ</t>
    </rPh>
    <phoneticPr fontId="1"/>
  </si>
  <si>
    <t>兵庫CI・全国CI</t>
    <rPh sb="0" eb="2">
      <t>ヒョウゴ</t>
    </rPh>
    <rPh sb="5" eb="7">
      <t>ゼンコク</t>
    </rPh>
    <phoneticPr fontId="1"/>
  </si>
  <si>
    <t>先行指数・一致指数・遅行指数</t>
    <rPh sb="0" eb="2">
      <t>センコウ</t>
    </rPh>
    <rPh sb="2" eb="4">
      <t>シスウ</t>
    </rPh>
    <rPh sb="5" eb="7">
      <t>イッチ</t>
    </rPh>
    <rPh sb="7" eb="9">
      <t>シスウ</t>
    </rPh>
    <rPh sb="10" eb="12">
      <t>チコウ</t>
    </rPh>
    <rPh sb="12" eb="14">
      <t>シスウ</t>
    </rPh>
    <phoneticPr fontId="1"/>
  </si>
  <si>
    <t>1994年</t>
    <rPh sb="4" eb="5">
      <t>ネン</t>
    </rPh>
    <phoneticPr fontId="1"/>
  </si>
  <si>
    <t>基調判断　2008年4月～</t>
    <rPh sb="0" eb="2">
      <t>キチョウ</t>
    </rPh>
    <rPh sb="2" eb="4">
      <t>ハンダン</t>
    </rPh>
    <rPh sb="9" eb="10">
      <t>ネン</t>
    </rPh>
    <rPh sb="11" eb="12">
      <t>ガツ</t>
    </rPh>
    <phoneticPr fontId="1"/>
  </si>
  <si>
    <t>県先行指数</t>
    <rPh sb="0" eb="1">
      <t>ケン</t>
    </rPh>
    <rPh sb="1" eb="3">
      <t>センコウ</t>
    </rPh>
    <rPh sb="3" eb="5">
      <t>シスウ</t>
    </rPh>
    <phoneticPr fontId="1"/>
  </si>
  <si>
    <t>1989年</t>
    <rPh sb="4" eb="5">
      <t>ネン</t>
    </rPh>
    <phoneticPr fontId="1"/>
  </si>
  <si>
    <t>県一致指数</t>
    <rPh sb="0" eb="1">
      <t>ケン</t>
    </rPh>
    <rPh sb="1" eb="3">
      <t>イッチ</t>
    </rPh>
    <rPh sb="3" eb="5">
      <t>シスウ</t>
    </rPh>
    <phoneticPr fontId="1"/>
  </si>
  <si>
    <t>県遅行指数</t>
    <rPh sb="0" eb="1">
      <t>ケン</t>
    </rPh>
    <rPh sb="1" eb="3">
      <t>チコウ</t>
    </rPh>
    <rPh sb="3" eb="5">
      <t>シスウ</t>
    </rPh>
    <phoneticPr fontId="1"/>
  </si>
  <si>
    <t>先行個別指標長期時系列</t>
    <rPh sb="0" eb="2">
      <t>センコウ</t>
    </rPh>
    <rPh sb="2" eb="4">
      <t>コベツ</t>
    </rPh>
    <rPh sb="4" eb="6">
      <t>シヒョウ</t>
    </rPh>
    <rPh sb="6" eb="8">
      <t>チョウキ</t>
    </rPh>
    <rPh sb="8" eb="11">
      <t>ジケイレツ</t>
    </rPh>
    <phoneticPr fontId="1"/>
  </si>
  <si>
    <t>月次原データ</t>
    <rPh sb="0" eb="2">
      <t>ゲツジ</t>
    </rPh>
    <rPh sb="2" eb="3">
      <t>ゲン</t>
    </rPh>
    <phoneticPr fontId="1"/>
  </si>
  <si>
    <t>1976年</t>
    <rPh sb="4" eb="5">
      <t>ネン</t>
    </rPh>
    <phoneticPr fontId="1"/>
  </si>
  <si>
    <t>一致個別指標長期時系列</t>
    <rPh sb="0" eb="2">
      <t>イッチ</t>
    </rPh>
    <rPh sb="2" eb="4">
      <t>コベツ</t>
    </rPh>
    <rPh sb="4" eb="6">
      <t>シヒョウ</t>
    </rPh>
    <rPh sb="6" eb="8">
      <t>チョウキ</t>
    </rPh>
    <rPh sb="8" eb="11">
      <t>ジケイレツ</t>
    </rPh>
    <phoneticPr fontId="1"/>
  </si>
  <si>
    <t>遅行個別指標長期時系列</t>
    <rPh sb="0" eb="2">
      <t>チコウ</t>
    </rPh>
    <rPh sb="2" eb="4">
      <t>コベツ</t>
    </rPh>
    <rPh sb="4" eb="6">
      <t>シヒョウ</t>
    </rPh>
    <rPh sb="6" eb="8">
      <t>チョウキ</t>
    </rPh>
    <rPh sb="8" eb="11">
      <t>ジケイレツ</t>
    </rPh>
    <phoneticPr fontId="1"/>
  </si>
  <si>
    <t>景気基準日付</t>
    <rPh sb="0" eb="2">
      <t>ケイキ</t>
    </rPh>
    <rPh sb="2" eb="4">
      <t>キジュン</t>
    </rPh>
    <rPh sb="4" eb="6">
      <t>ヒヅケ</t>
    </rPh>
    <phoneticPr fontId="1"/>
  </si>
  <si>
    <t>国・県景気基準日付</t>
    <rPh sb="0" eb="1">
      <t>クニ</t>
    </rPh>
    <rPh sb="2" eb="3">
      <t>ケン</t>
    </rPh>
    <rPh sb="3" eb="5">
      <t>ケイキ</t>
    </rPh>
    <rPh sb="5" eb="7">
      <t>キジュン</t>
    </rPh>
    <rPh sb="7" eb="9">
      <t>ヒヅケ</t>
    </rPh>
    <phoneticPr fontId="1"/>
  </si>
  <si>
    <t>第6循環</t>
    <rPh sb="0" eb="1">
      <t>ダイ</t>
    </rPh>
    <rPh sb="2" eb="4">
      <t>ジュンカン</t>
    </rPh>
    <phoneticPr fontId="1"/>
  </si>
  <si>
    <t>第16循環</t>
    <rPh sb="0" eb="1">
      <t>ダイ</t>
    </rPh>
    <rPh sb="3" eb="5">
      <t>ジュンカン</t>
    </rPh>
    <phoneticPr fontId="1"/>
  </si>
  <si>
    <t>景気の山・谷、経済事象</t>
    <rPh sb="0" eb="2">
      <t>ケイキ</t>
    </rPh>
    <rPh sb="3" eb="4">
      <t>ヤマ</t>
    </rPh>
    <rPh sb="5" eb="6">
      <t>タニ</t>
    </rPh>
    <rPh sb="7" eb="9">
      <t>ケイザイ</t>
    </rPh>
    <rPh sb="9" eb="11">
      <t>ジショウ</t>
    </rPh>
    <phoneticPr fontId="1"/>
  </si>
  <si>
    <t>兵庫CIグラフ1</t>
    <rPh sb="0" eb="2">
      <t>ヒョウゴ</t>
    </rPh>
    <phoneticPr fontId="1"/>
  </si>
  <si>
    <t>　</t>
    <phoneticPr fontId="1"/>
  </si>
  <si>
    <t>兵庫CIグラフ2</t>
    <rPh sb="0" eb="2">
      <t>ヒョウゴ</t>
    </rPh>
    <phoneticPr fontId="1"/>
  </si>
  <si>
    <t>兵庫CIグラフ3</t>
    <rPh sb="0" eb="2">
      <t>ヒョウゴ</t>
    </rPh>
    <phoneticPr fontId="1"/>
  </si>
  <si>
    <t>国県比較（先行・一致・遅行）</t>
    <rPh sb="0" eb="1">
      <t>クニ</t>
    </rPh>
    <rPh sb="1" eb="2">
      <t>ケン</t>
    </rPh>
    <rPh sb="2" eb="4">
      <t>ヒカク</t>
    </rPh>
    <rPh sb="5" eb="7">
      <t>センコウ</t>
    </rPh>
    <rPh sb="8" eb="10">
      <t>イッチ</t>
    </rPh>
    <rPh sb="11" eb="13">
      <t>チコウ</t>
    </rPh>
    <phoneticPr fontId="1"/>
  </si>
  <si>
    <t>兵庫DIグラフ</t>
    <rPh sb="0" eb="2">
      <t>ヒョウゴ</t>
    </rPh>
    <phoneticPr fontId="1"/>
  </si>
  <si>
    <t>累積DIグラフ</t>
    <rPh sb="0" eb="2">
      <t>ルイセキ</t>
    </rPh>
    <phoneticPr fontId="1"/>
  </si>
  <si>
    <t>1984年</t>
    <rPh sb="4" eb="5">
      <t>ネン</t>
    </rPh>
    <phoneticPr fontId="1"/>
  </si>
  <si>
    <t>CLI統計表(県・全国）</t>
    <rPh sb="3" eb="5">
      <t>トウケイ</t>
    </rPh>
    <rPh sb="5" eb="6">
      <t>ヒョウ</t>
    </rPh>
    <rPh sb="7" eb="8">
      <t>ケン</t>
    </rPh>
    <rPh sb="9" eb="11">
      <t>ゼンコク</t>
    </rPh>
    <phoneticPr fontId="1"/>
  </si>
  <si>
    <t>2013年</t>
    <rPh sb="4" eb="5">
      <t>ネン</t>
    </rPh>
    <phoneticPr fontId="1"/>
  </si>
  <si>
    <t>CLI参考長期統計表(県・全国）</t>
    <rPh sb="3" eb="5">
      <t>サンコウ</t>
    </rPh>
    <rPh sb="5" eb="7">
      <t>チョウキ</t>
    </rPh>
    <rPh sb="7" eb="9">
      <t>トウケイ</t>
    </rPh>
    <rPh sb="9" eb="10">
      <t>ヒョウ</t>
    </rPh>
    <rPh sb="11" eb="12">
      <t>ケン</t>
    </rPh>
    <rPh sb="13" eb="15">
      <t>ゼンコク</t>
    </rPh>
    <phoneticPr fontId="1"/>
  </si>
  <si>
    <t>(注）兵庫CLI（関西学院大学産業研究所ホームページ）　　http://192.218.163.168/HYOGO-CLI/</t>
    <rPh sb="1" eb="2">
      <t>チュウ</t>
    </rPh>
    <rPh sb="3" eb="5">
      <t>ヒョウゴ</t>
    </rPh>
    <rPh sb="9" eb="11">
      <t>カンサイ</t>
    </rPh>
    <rPh sb="11" eb="13">
      <t>ガクイン</t>
    </rPh>
    <rPh sb="13" eb="15">
      <t>ダイガク</t>
    </rPh>
    <rPh sb="15" eb="17">
      <t>サンギョウ</t>
    </rPh>
    <rPh sb="17" eb="20">
      <t>ケンキュウショ</t>
    </rPh>
    <phoneticPr fontId="1"/>
  </si>
  <si>
    <t>グラフデータ</t>
  </si>
  <si>
    <t xml:space="preserve"> </t>
    <phoneticPr fontId="11"/>
  </si>
  <si>
    <t>兵庫県ＣＩ（令和2年=100）</t>
    <rPh sb="0" eb="3">
      <t>ヒョウゴケン</t>
    </rPh>
    <rPh sb="6" eb="8">
      <t>レイワ</t>
    </rPh>
    <rPh sb="9" eb="10">
      <t>ネン</t>
    </rPh>
    <phoneticPr fontId="1"/>
  </si>
  <si>
    <t>一致指数</t>
    <rPh sb="0" eb="2">
      <t>イッチ</t>
    </rPh>
    <rPh sb="2" eb="4">
      <t>シスウ</t>
    </rPh>
    <phoneticPr fontId="1"/>
  </si>
  <si>
    <t>全国ＣＩ（平成27年=100）</t>
    <rPh sb="0" eb="2">
      <t>ゼンコク</t>
    </rPh>
    <rPh sb="5" eb="7">
      <t>ヘイセイ</t>
    </rPh>
    <rPh sb="9" eb="10">
      <t>ネン</t>
    </rPh>
    <phoneticPr fontId="1"/>
  </si>
  <si>
    <t>全国ＣＩ（令和2年=100）</t>
    <rPh sb="0" eb="2">
      <t>ゼンコク</t>
    </rPh>
    <rPh sb="5" eb="7">
      <t>レイワ</t>
    </rPh>
    <rPh sb="8" eb="9">
      <t>ネン</t>
    </rPh>
    <phoneticPr fontId="1"/>
  </si>
  <si>
    <t>年月</t>
    <rPh sb="0" eb="1">
      <t>ネン</t>
    </rPh>
    <rPh sb="1" eb="2">
      <t>ツキ</t>
    </rPh>
    <phoneticPr fontId="1"/>
  </si>
  <si>
    <t>先行指数</t>
    <rPh sb="0" eb="2">
      <t>センコウ</t>
    </rPh>
    <rPh sb="2" eb="4">
      <t>シスウ</t>
    </rPh>
    <phoneticPr fontId="1"/>
  </si>
  <si>
    <t>遅行指数</t>
    <rPh sb="0" eb="2">
      <t>チコウ</t>
    </rPh>
    <rPh sb="2" eb="4">
      <t>シスウ</t>
    </rPh>
    <phoneticPr fontId="1"/>
  </si>
  <si>
    <t>基調判断</t>
    <rPh sb="0" eb="2">
      <t>キチョウ</t>
    </rPh>
    <rPh sb="2" eb="4">
      <t>ハンダン</t>
    </rPh>
    <phoneticPr fontId="1"/>
  </si>
  <si>
    <t>平成２年</t>
  </si>
  <si>
    <t>１月</t>
  </si>
  <si>
    <t>２月</t>
  </si>
  <si>
    <t>３月</t>
  </si>
  <si>
    <t>４月</t>
  </si>
  <si>
    <t>５月</t>
  </si>
  <si>
    <t>６月</t>
  </si>
  <si>
    <t>７月</t>
  </si>
  <si>
    <t>８月</t>
  </si>
  <si>
    <t>９月</t>
  </si>
  <si>
    <t>10月</t>
  </si>
  <si>
    <t>11月</t>
  </si>
  <si>
    <t>12月</t>
  </si>
  <si>
    <t>平成３年</t>
  </si>
  <si>
    <t>景気の山</t>
    <rPh sb="0" eb="2">
      <t>ケイキ</t>
    </rPh>
    <rPh sb="3" eb="4">
      <t>ヤマ</t>
    </rPh>
    <phoneticPr fontId="1"/>
  </si>
  <si>
    <t>平成４年</t>
  </si>
  <si>
    <t>平成５年</t>
  </si>
  <si>
    <t xml:space="preserve"> </t>
  </si>
  <si>
    <t>景気の谷</t>
    <rPh sb="0" eb="2">
      <t>ケイキ</t>
    </rPh>
    <rPh sb="3" eb="4">
      <t>タニ</t>
    </rPh>
    <phoneticPr fontId="1"/>
  </si>
  <si>
    <t>平成６年</t>
  </si>
  <si>
    <t>平成７年</t>
  </si>
  <si>
    <t>平成８年</t>
  </si>
  <si>
    <t>平成９年</t>
  </si>
  <si>
    <t>平成10年</t>
  </si>
  <si>
    <t>平成11年</t>
  </si>
  <si>
    <t>平成12年</t>
    <phoneticPr fontId="11"/>
  </si>
  <si>
    <t>平成13年</t>
    <phoneticPr fontId="11"/>
  </si>
  <si>
    <t>平成14年</t>
    <phoneticPr fontId="11"/>
  </si>
  <si>
    <t>平成15年</t>
    <phoneticPr fontId="11"/>
  </si>
  <si>
    <t>平成16年</t>
    <phoneticPr fontId="11"/>
  </si>
  <si>
    <t>平成17年</t>
    <phoneticPr fontId="11"/>
  </si>
  <si>
    <t>平成18年</t>
    <phoneticPr fontId="11"/>
  </si>
  <si>
    <t>平成19年</t>
    <phoneticPr fontId="11"/>
  </si>
  <si>
    <t>平成20年</t>
    <phoneticPr fontId="11"/>
  </si>
  <si>
    <t>一部に弱含みの動き</t>
    <rPh sb="0" eb="2">
      <t>イチブ</t>
    </rPh>
    <rPh sb="3" eb="5">
      <t>ヨワブク</t>
    </rPh>
    <rPh sb="7" eb="8">
      <t>ウゴ</t>
    </rPh>
    <phoneticPr fontId="1"/>
  </si>
  <si>
    <t>局面変化</t>
    <rPh sb="0" eb="2">
      <t>キョクメン</t>
    </rPh>
    <rPh sb="2" eb="4">
      <t>ヘンカ</t>
    </rPh>
    <phoneticPr fontId="1"/>
  </si>
  <si>
    <t>一進一退</t>
    <rPh sb="0" eb="4">
      <t>イッシンイッタイ</t>
    </rPh>
    <phoneticPr fontId="1"/>
  </si>
  <si>
    <t>悪化</t>
    <rPh sb="0" eb="2">
      <t>アッカ</t>
    </rPh>
    <phoneticPr fontId="1"/>
  </si>
  <si>
    <t>弱含み</t>
    <rPh sb="0" eb="2">
      <t>ヨワブク</t>
    </rPh>
    <phoneticPr fontId="1"/>
  </si>
  <si>
    <t>平成21年</t>
    <phoneticPr fontId="11"/>
  </si>
  <si>
    <t>悪化（下げ止まりの動き）</t>
    <rPh sb="0" eb="2">
      <t>アッカ</t>
    </rPh>
    <rPh sb="3" eb="4">
      <t>サ</t>
    </rPh>
    <rPh sb="5" eb="6">
      <t>ド</t>
    </rPh>
    <rPh sb="9" eb="10">
      <t>ウゴ</t>
    </rPh>
    <phoneticPr fontId="1"/>
  </si>
  <si>
    <t>下げ止まり</t>
    <rPh sb="0" eb="1">
      <t>サ</t>
    </rPh>
    <rPh sb="2" eb="3">
      <t>ト</t>
    </rPh>
    <phoneticPr fontId="1"/>
  </si>
  <si>
    <t>下げ止まりの動き</t>
    <rPh sb="0" eb="1">
      <t>サ</t>
    </rPh>
    <rPh sb="2" eb="3">
      <t>ド</t>
    </rPh>
    <rPh sb="6" eb="7">
      <t>ウゴ</t>
    </rPh>
    <phoneticPr fontId="1"/>
  </si>
  <si>
    <t>下げ止まり</t>
    <rPh sb="0" eb="1">
      <t>サ</t>
    </rPh>
    <rPh sb="2" eb="3">
      <t>ド</t>
    </rPh>
    <phoneticPr fontId="1"/>
  </si>
  <si>
    <t>上方への局面変化</t>
    <rPh sb="0" eb="2">
      <t>ジョウホウ</t>
    </rPh>
    <rPh sb="4" eb="6">
      <t>キョクメン</t>
    </rPh>
    <rPh sb="6" eb="8">
      <t>ヘンカ</t>
    </rPh>
    <phoneticPr fontId="1"/>
  </si>
  <si>
    <t>改善</t>
    <rPh sb="0" eb="2">
      <t>カイゼン</t>
    </rPh>
    <phoneticPr fontId="1"/>
  </si>
  <si>
    <t>平成22年</t>
    <phoneticPr fontId="11"/>
  </si>
  <si>
    <t>足踏み</t>
    <rPh sb="0" eb="2">
      <t>アシブ</t>
    </rPh>
    <phoneticPr fontId="1"/>
  </si>
  <si>
    <t>足踏み</t>
    <rPh sb="0" eb="1">
      <t>アシ</t>
    </rPh>
    <rPh sb="1" eb="2">
      <t>ブ</t>
    </rPh>
    <phoneticPr fontId="1"/>
  </si>
  <si>
    <t>平成23年</t>
    <phoneticPr fontId="11"/>
  </si>
  <si>
    <t>足踏み</t>
    <rPh sb="0" eb="2">
      <t>アシブ</t>
    </rPh>
    <phoneticPr fontId="10"/>
  </si>
  <si>
    <t>改善</t>
    <rPh sb="0" eb="2">
      <t>カイゼン</t>
    </rPh>
    <phoneticPr fontId="10"/>
  </si>
  <si>
    <t>平成24年</t>
    <phoneticPr fontId="11"/>
  </si>
  <si>
    <t>下方への局面変化</t>
    <rPh sb="0" eb="2">
      <t>カホウ</t>
    </rPh>
    <rPh sb="4" eb="6">
      <t>キョクメン</t>
    </rPh>
    <rPh sb="6" eb="8">
      <t>ヘンカ</t>
    </rPh>
    <phoneticPr fontId="10"/>
  </si>
  <si>
    <t>下方への局面変化</t>
    <rPh sb="0" eb="2">
      <t>カホウ</t>
    </rPh>
    <rPh sb="4" eb="6">
      <t>キョクメン</t>
    </rPh>
    <rPh sb="6" eb="8">
      <t>ヘンカ</t>
    </rPh>
    <phoneticPr fontId="1"/>
  </si>
  <si>
    <t>悪化</t>
    <rPh sb="0" eb="2">
      <t>アッカ</t>
    </rPh>
    <phoneticPr fontId="10"/>
  </si>
  <si>
    <t>平成25年</t>
    <phoneticPr fontId="11"/>
  </si>
  <si>
    <t>下げ止まり</t>
    <rPh sb="0" eb="1">
      <t>サ</t>
    </rPh>
    <rPh sb="2" eb="3">
      <t>ド</t>
    </rPh>
    <phoneticPr fontId="10"/>
  </si>
  <si>
    <t>上方への局面変化</t>
    <rPh sb="0" eb="2">
      <t>ジョウホウ</t>
    </rPh>
    <rPh sb="4" eb="6">
      <t>キョクメン</t>
    </rPh>
    <rPh sb="6" eb="8">
      <t>ヘンカ</t>
    </rPh>
    <phoneticPr fontId="10"/>
  </si>
  <si>
    <t>平成26年</t>
    <phoneticPr fontId="11"/>
  </si>
  <si>
    <t>足踏み</t>
    <rPh sb="0" eb="1">
      <t>アシ</t>
    </rPh>
    <rPh sb="1" eb="2">
      <t>ブ</t>
    </rPh>
    <phoneticPr fontId="10"/>
  </si>
  <si>
    <t>平成27年</t>
    <phoneticPr fontId="11"/>
  </si>
  <si>
    <t>下方への局面変化</t>
  </si>
  <si>
    <t>平成28年</t>
    <phoneticPr fontId="11"/>
  </si>
  <si>
    <t>悪化</t>
    <rPh sb="0" eb="2">
      <t>アッカ</t>
    </rPh>
    <phoneticPr fontId="14"/>
  </si>
  <si>
    <t>平成29年</t>
    <phoneticPr fontId="11"/>
  </si>
  <si>
    <t>横ばい局面
(上方への局面変化)</t>
    <rPh sb="0" eb="1">
      <t>ヨコ</t>
    </rPh>
    <rPh sb="3" eb="5">
      <t>キョクメン</t>
    </rPh>
    <rPh sb="7" eb="8">
      <t>ウエ</t>
    </rPh>
    <rPh sb="11" eb="13">
      <t>キョクメン</t>
    </rPh>
    <rPh sb="13" eb="15">
      <t>ヘンカ</t>
    </rPh>
    <phoneticPr fontId="14"/>
  </si>
  <si>
    <t>横ばい局面
(下方への局面変化)</t>
    <rPh sb="0" eb="1">
      <t>ヨコ</t>
    </rPh>
    <rPh sb="3" eb="5">
      <t>キョクメン</t>
    </rPh>
    <rPh sb="7" eb="9">
      <t>カホウ</t>
    </rPh>
    <rPh sb="11" eb="13">
      <t>キョクメン</t>
    </rPh>
    <rPh sb="13" eb="15">
      <t>ヘンカ</t>
    </rPh>
    <phoneticPr fontId="14"/>
  </si>
  <si>
    <t>平成30年</t>
    <phoneticPr fontId="11"/>
  </si>
  <si>
    <t>足踏み</t>
    <rPh sb="0" eb="2">
      <t>アシブ</t>
    </rPh>
    <phoneticPr fontId="14"/>
  </si>
  <si>
    <t>景気の山</t>
    <rPh sb="0" eb="2">
      <t>ケイキ</t>
    </rPh>
    <rPh sb="3" eb="4">
      <t>ヤマ</t>
    </rPh>
    <phoneticPr fontId="15"/>
  </si>
  <si>
    <t>平成31年</t>
    <phoneticPr fontId="11"/>
  </si>
  <si>
    <t xml:space="preserve"> </t>
    <phoneticPr fontId="15"/>
  </si>
  <si>
    <t>令和元年</t>
    <rPh sb="0" eb="2">
      <t>レイワ</t>
    </rPh>
    <rPh sb="2" eb="4">
      <t>ガンネン</t>
    </rPh>
    <phoneticPr fontId="1"/>
  </si>
  <si>
    <t>令和2年</t>
    <rPh sb="0" eb="2">
      <t>レイワ</t>
    </rPh>
    <phoneticPr fontId="11"/>
  </si>
  <si>
    <t>景気の谷</t>
    <rPh sb="0" eb="2">
      <t>ケイキ</t>
    </rPh>
    <rPh sb="3" eb="4">
      <t>タニ</t>
    </rPh>
    <phoneticPr fontId="15"/>
  </si>
  <si>
    <t>令和3年</t>
    <rPh sb="0" eb="2">
      <t>レイワ</t>
    </rPh>
    <phoneticPr fontId="11"/>
  </si>
  <si>
    <t>上方への局面変化</t>
    <rPh sb="0" eb="1">
      <t>ウエ</t>
    </rPh>
    <rPh sb="4" eb="6">
      <t>キョクメン</t>
    </rPh>
    <rPh sb="6" eb="8">
      <t>ヘンカ</t>
    </rPh>
    <phoneticPr fontId="1"/>
  </si>
  <si>
    <t>横ばい局面(下方への局面変化)</t>
    <rPh sb="0" eb="1">
      <t>ヨコ</t>
    </rPh>
    <rPh sb="3" eb="5">
      <t>キョクメン</t>
    </rPh>
    <rPh sb="5" eb="6">
      <t>シタ</t>
    </rPh>
    <rPh sb="9" eb="11">
      <t>キョクメン</t>
    </rPh>
    <rPh sb="11" eb="13">
      <t>ヘンカ</t>
    </rPh>
    <phoneticPr fontId="14"/>
  </si>
  <si>
    <t>令和4年</t>
    <rPh sb="0" eb="2">
      <t>レイワ</t>
    </rPh>
    <phoneticPr fontId="11"/>
  </si>
  <si>
    <t>改善</t>
    <rPh sb="0" eb="2">
      <t>カイゼン</t>
    </rPh>
    <phoneticPr fontId="14"/>
  </si>
  <si>
    <t>改善</t>
    <rPh sb="0" eb="2">
      <t>カイゼン</t>
    </rPh>
    <phoneticPr fontId="15"/>
  </si>
  <si>
    <t>足踏み</t>
    <rPh sb="0" eb="2">
      <t>アシブ</t>
    </rPh>
    <phoneticPr fontId="15"/>
  </si>
  <si>
    <t>令和5年</t>
    <rPh sb="0" eb="2">
      <t>レイワ</t>
    </rPh>
    <phoneticPr fontId="11"/>
  </si>
  <si>
    <t>悪化</t>
    <rPh sb="0" eb="2">
      <t>アッカ</t>
    </rPh>
    <phoneticPr fontId="15"/>
  </si>
  <si>
    <t>令和6年</t>
    <rPh sb="0" eb="2">
      <t>レイワ</t>
    </rPh>
    <phoneticPr fontId="11"/>
  </si>
  <si>
    <t>横ばい局面(上方への局面変化)</t>
    <rPh sb="0" eb="1">
      <t>ヨコ</t>
    </rPh>
    <rPh sb="3" eb="5">
      <t>キョクメン</t>
    </rPh>
    <rPh sb="6" eb="7">
      <t>ウエ</t>
    </rPh>
    <rPh sb="10" eb="12">
      <t>キョクメン</t>
    </rPh>
    <rPh sb="12" eb="14">
      <t>ヘンカ</t>
    </rPh>
    <phoneticPr fontId="14"/>
  </si>
  <si>
    <t>下げ止まり</t>
    <rPh sb="0" eb="1">
      <t>サ</t>
    </rPh>
    <rPh sb="2" eb="3">
      <t>ド</t>
    </rPh>
    <phoneticPr fontId="15"/>
  </si>
  <si>
    <t>MAX</t>
    <phoneticPr fontId="1"/>
  </si>
  <si>
    <t>MIN</t>
    <phoneticPr fontId="1"/>
  </si>
  <si>
    <t>兵庫県景気動向指数先行系列(2024.8)</t>
    <rPh sb="0" eb="3">
      <t>ヒョウゴケン</t>
    </rPh>
    <rPh sb="3" eb="5">
      <t>ケイキ</t>
    </rPh>
    <rPh sb="5" eb="7">
      <t>ドウコウ</t>
    </rPh>
    <rPh sb="7" eb="9">
      <t>シスウ</t>
    </rPh>
    <rPh sb="9" eb="11">
      <t>センコウ</t>
    </rPh>
    <rPh sb="11" eb="13">
      <t>ケイレツ</t>
    </rPh>
    <phoneticPr fontId="15"/>
  </si>
  <si>
    <t>　</t>
    <phoneticPr fontId="11"/>
  </si>
  <si>
    <t>原データ</t>
    <rPh sb="0" eb="1">
      <t>ゲン</t>
    </rPh>
    <phoneticPr fontId="15"/>
  </si>
  <si>
    <t>季節調整系列</t>
    <rPh sb="0" eb="2">
      <t>キセツ</t>
    </rPh>
    <rPh sb="2" eb="4">
      <t>チョウセイ</t>
    </rPh>
    <rPh sb="4" eb="6">
      <t>ケイレツ</t>
    </rPh>
    <phoneticPr fontId="15"/>
  </si>
  <si>
    <t>生産財</t>
  </si>
  <si>
    <t>鉱工業製品</t>
    <rPh sb="3" eb="5">
      <t>セイヒン</t>
    </rPh>
    <phoneticPr fontId="11"/>
  </si>
  <si>
    <t>着工新設</t>
    <rPh sb="0" eb="2">
      <t>チャッコウ</t>
    </rPh>
    <phoneticPr fontId="11"/>
  </si>
  <si>
    <t>新規求人数</t>
  </si>
  <si>
    <t>新車新規</t>
  </si>
  <si>
    <t>企業倒産</t>
  </si>
  <si>
    <t>日経商品指数</t>
    <rPh sb="0" eb="2">
      <t>ニッケイ</t>
    </rPh>
    <rPh sb="2" eb="4">
      <t>ショウヒン</t>
    </rPh>
    <rPh sb="4" eb="6">
      <t>シスウ</t>
    </rPh>
    <phoneticPr fontId="11"/>
  </si>
  <si>
    <t>年月</t>
    <rPh sb="0" eb="1">
      <t>ネン</t>
    </rPh>
    <rPh sb="1" eb="2">
      <t>ツキ</t>
    </rPh>
    <phoneticPr fontId="15"/>
  </si>
  <si>
    <t>生産指数（季調値）</t>
    <rPh sb="5" eb="6">
      <t>キ</t>
    </rPh>
    <rPh sb="6" eb="7">
      <t>チョウ</t>
    </rPh>
    <rPh sb="7" eb="8">
      <t>アタイ</t>
    </rPh>
    <phoneticPr fontId="11"/>
  </si>
  <si>
    <t>在庫率指数（季調値）</t>
    <rPh sb="6" eb="7">
      <t>キ</t>
    </rPh>
    <rPh sb="7" eb="8">
      <t>チョウ</t>
    </rPh>
    <rPh sb="8" eb="9">
      <t>チ</t>
    </rPh>
    <phoneticPr fontId="11"/>
  </si>
  <si>
    <t>住宅戸数</t>
    <rPh sb="0" eb="2">
      <t>ジュウタク</t>
    </rPh>
    <rPh sb="2" eb="4">
      <t>コスウ</t>
    </rPh>
    <phoneticPr fontId="11"/>
  </si>
  <si>
    <t>（常用）</t>
  </si>
  <si>
    <t>登録台数</t>
  </si>
  <si>
    <t>件数</t>
    <phoneticPr fontId="11"/>
  </si>
  <si>
    <t>（42種）</t>
    <rPh sb="3" eb="4">
      <t>シュ</t>
    </rPh>
    <phoneticPr fontId="11"/>
  </si>
  <si>
    <t>R2=100</t>
    <phoneticPr fontId="11"/>
  </si>
  <si>
    <t>季調(ｾﾝｻｽ)</t>
  </si>
  <si>
    <t>前年同月比</t>
  </si>
  <si>
    <t>L1　</t>
  </si>
  <si>
    <t>L2　</t>
  </si>
  <si>
    <t>L3</t>
    <phoneticPr fontId="11"/>
  </si>
  <si>
    <t>L4</t>
    <phoneticPr fontId="11"/>
  </si>
  <si>
    <t>L5</t>
    <phoneticPr fontId="11"/>
  </si>
  <si>
    <t>L6</t>
    <phoneticPr fontId="11"/>
  </si>
  <si>
    <t>L7</t>
    <phoneticPr fontId="11"/>
  </si>
  <si>
    <t>平成元年</t>
    <rPh sb="2" eb="3">
      <t>ガン</t>
    </rPh>
    <phoneticPr fontId="15"/>
  </si>
  <si>
    <t>令和元年</t>
    <rPh sb="0" eb="2">
      <t>レイワ</t>
    </rPh>
    <rPh sb="2" eb="4">
      <t>ガンネン</t>
    </rPh>
    <phoneticPr fontId="15"/>
  </si>
  <si>
    <t>兵庫県景気動向指数先行系列(年平均)</t>
    <rPh sb="0" eb="3">
      <t>ヒョウゴケン</t>
    </rPh>
    <rPh sb="3" eb="5">
      <t>ケイキ</t>
    </rPh>
    <rPh sb="5" eb="7">
      <t>ドウコウ</t>
    </rPh>
    <rPh sb="7" eb="9">
      <t>シスウ</t>
    </rPh>
    <rPh sb="9" eb="11">
      <t>センコウ</t>
    </rPh>
    <rPh sb="11" eb="13">
      <t>ケイレツ</t>
    </rPh>
    <rPh sb="14" eb="15">
      <t>ネン</t>
    </rPh>
    <rPh sb="15" eb="17">
      <t>ヘイキン</t>
    </rPh>
    <phoneticPr fontId="15"/>
  </si>
  <si>
    <t>年計</t>
    <rPh sb="0" eb="1">
      <t>ネン</t>
    </rPh>
    <rPh sb="1" eb="2">
      <t>ケイ</t>
    </rPh>
    <phoneticPr fontId="15"/>
  </si>
  <si>
    <t>項目</t>
    <rPh sb="0" eb="2">
      <t>コウモク</t>
    </rPh>
    <phoneticPr fontId="15"/>
  </si>
  <si>
    <t>H22=100</t>
    <phoneticPr fontId="11"/>
  </si>
  <si>
    <t>1990年</t>
    <rPh sb="4" eb="5">
      <t>ネン</t>
    </rPh>
    <phoneticPr fontId="15"/>
  </si>
  <si>
    <t>1991年</t>
    <rPh sb="4" eb="5">
      <t>ネン</t>
    </rPh>
    <phoneticPr fontId="15"/>
  </si>
  <si>
    <t>山</t>
    <rPh sb="0" eb="1">
      <t>ヤマ</t>
    </rPh>
    <phoneticPr fontId="15"/>
  </si>
  <si>
    <t>1992年</t>
    <rPh sb="4" eb="5">
      <t>ネン</t>
    </rPh>
    <phoneticPr fontId="15"/>
  </si>
  <si>
    <t>1993年</t>
    <rPh sb="4" eb="5">
      <t>ネン</t>
    </rPh>
    <phoneticPr fontId="15"/>
  </si>
  <si>
    <t>谷</t>
    <rPh sb="0" eb="1">
      <t>タニ</t>
    </rPh>
    <phoneticPr fontId="15"/>
  </si>
  <si>
    <t>1994年</t>
    <rPh sb="4" eb="5">
      <t>ネン</t>
    </rPh>
    <phoneticPr fontId="15"/>
  </si>
  <si>
    <t>1995年</t>
    <rPh sb="4" eb="5">
      <t>ネン</t>
    </rPh>
    <phoneticPr fontId="15"/>
  </si>
  <si>
    <t>1996年</t>
    <rPh sb="4" eb="5">
      <t>ネン</t>
    </rPh>
    <phoneticPr fontId="15"/>
  </si>
  <si>
    <t>1997年</t>
    <rPh sb="4" eb="5">
      <t>ネン</t>
    </rPh>
    <phoneticPr fontId="15"/>
  </si>
  <si>
    <t>1998年</t>
    <rPh sb="4" eb="5">
      <t>ネン</t>
    </rPh>
    <phoneticPr fontId="15"/>
  </si>
  <si>
    <t>1999年</t>
    <rPh sb="4" eb="5">
      <t>ネン</t>
    </rPh>
    <phoneticPr fontId="15"/>
  </si>
  <si>
    <t>2000年</t>
    <rPh sb="4" eb="5">
      <t>ネン</t>
    </rPh>
    <phoneticPr fontId="15"/>
  </si>
  <si>
    <t>2001年</t>
    <rPh sb="4" eb="5">
      <t>ネン</t>
    </rPh>
    <phoneticPr fontId="15"/>
  </si>
  <si>
    <t>2002年</t>
    <rPh sb="4" eb="5">
      <t>ネン</t>
    </rPh>
    <phoneticPr fontId="15"/>
  </si>
  <si>
    <t>2003年</t>
    <rPh sb="4" eb="5">
      <t>ネン</t>
    </rPh>
    <phoneticPr fontId="15"/>
  </si>
  <si>
    <t>2004年</t>
    <rPh sb="4" eb="5">
      <t>ネン</t>
    </rPh>
    <phoneticPr fontId="15"/>
  </si>
  <si>
    <t>2005年</t>
    <rPh sb="4" eb="5">
      <t>ネン</t>
    </rPh>
    <phoneticPr fontId="15"/>
  </si>
  <si>
    <t>2006年</t>
    <rPh sb="4" eb="5">
      <t>ネン</t>
    </rPh>
    <phoneticPr fontId="15"/>
  </si>
  <si>
    <t>2007年</t>
    <rPh sb="4" eb="5">
      <t>ネン</t>
    </rPh>
    <phoneticPr fontId="15"/>
  </si>
  <si>
    <t>2008年</t>
    <rPh sb="4" eb="5">
      <t>ネン</t>
    </rPh>
    <phoneticPr fontId="15"/>
  </si>
  <si>
    <t>2009年</t>
    <rPh sb="4" eb="5">
      <t>ネン</t>
    </rPh>
    <phoneticPr fontId="15"/>
  </si>
  <si>
    <t>2010年</t>
    <rPh sb="4" eb="5">
      <t>ネン</t>
    </rPh>
    <phoneticPr fontId="15"/>
  </si>
  <si>
    <t>2011年</t>
    <rPh sb="4" eb="5">
      <t>ネン</t>
    </rPh>
    <phoneticPr fontId="15"/>
  </si>
  <si>
    <t>2012年</t>
    <rPh sb="4" eb="5">
      <t>ネン</t>
    </rPh>
    <phoneticPr fontId="15"/>
  </si>
  <si>
    <t>2013年</t>
    <rPh sb="4" eb="5">
      <t>ネン</t>
    </rPh>
    <phoneticPr fontId="15"/>
  </si>
  <si>
    <t>2014年</t>
    <rPh sb="4" eb="5">
      <t>ネン</t>
    </rPh>
    <phoneticPr fontId="15"/>
  </si>
  <si>
    <t>2015年</t>
    <rPh sb="4" eb="5">
      <t>ネン</t>
    </rPh>
    <phoneticPr fontId="15"/>
  </si>
  <si>
    <t>2016年</t>
    <rPh sb="4" eb="5">
      <t>ネン</t>
    </rPh>
    <phoneticPr fontId="15"/>
  </si>
  <si>
    <t>2017年</t>
    <rPh sb="4" eb="5">
      <t>ネン</t>
    </rPh>
    <phoneticPr fontId="15"/>
  </si>
  <si>
    <t>2018年</t>
    <rPh sb="4" eb="5">
      <t>ネン</t>
    </rPh>
    <phoneticPr fontId="15"/>
  </si>
  <si>
    <t>2019年</t>
    <rPh sb="4" eb="5">
      <t>ネン</t>
    </rPh>
    <phoneticPr fontId="15"/>
  </si>
  <si>
    <t>2020年</t>
    <rPh sb="4" eb="5">
      <t>ネン</t>
    </rPh>
    <phoneticPr fontId="15"/>
  </si>
  <si>
    <t>2021年</t>
    <rPh sb="4" eb="5">
      <t>ネン</t>
    </rPh>
    <phoneticPr fontId="15"/>
  </si>
  <si>
    <t>2022年</t>
    <rPh sb="4" eb="5">
      <t>ネン</t>
    </rPh>
    <phoneticPr fontId="15"/>
  </si>
  <si>
    <t>2023年</t>
    <rPh sb="4" eb="5">
      <t>ネン</t>
    </rPh>
    <phoneticPr fontId="15"/>
  </si>
  <si>
    <t>年度計</t>
    <rPh sb="0" eb="2">
      <t>ネンド</t>
    </rPh>
    <rPh sb="2" eb="3">
      <t>ケイ</t>
    </rPh>
    <phoneticPr fontId="15"/>
  </si>
  <si>
    <t>2015年度</t>
    <rPh sb="4" eb="5">
      <t>ネン</t>
    </rPh>
    <rPh sb="5" eb="6">
      <t>ド</t>
    </rPh>
    <phoneticPr fontId="15"/>
  </si>
  <si>
    <t>2016年度</t>
    <rPh sb="4" eb="5">
      <t>ネン</t>
    </rPh>
    <rPh sb="5" eb="6">
      <t>ド</t>
    </rPh>
    <phoneticPr fontId="15"/>
  </si>
  <si>
    <t>2017年度</t>
    <rPh sb="4" eb="5">
      <t>ネン</t>
    </rPh>
    <rPh sb="5" eb="6">
      <t>ド</t>
    </rPh>
    <phoneticPr fontId="15"/>
  </si>
  <si>
    <t>2018年度</t>
    <rPh sb="4" eb="5">
      <t>ネン</t>
    </rPh>
    <rPh sb="5" eb="6">
      <t>ド</t>
    </rPh>
    <phoneticPr fontId="15"/>
  </si>
  <si>
    <t>2019年度</t>
    <rPh sb="4" eb="6">
      <t>ネンド</t>
    </rPh>
    <phoneticPr fontId="15"/>
  </si>
  <si>
    <t>2020年度</t>
    <rPh sb="4" eb="6">
      <t>ネンド</t>
    </rPh>
    <phoneticPr fontId="15"/>
  </si>
  <si>
    <t>2021年度</t>
    <rPh sb="4" eb="6">
      <t>ネンド</t>
    </rPh>
    <phoneticPr fontId="15"/>
  </si>
  <si>
    <t>2022年度</t>
    <rPh sb="4" eb="6">
      <t>ネンド</t>
    </rPh>
    <phoneticPr fontId="15"/>
  </si>
  <si>
    <t>2022年3月個別指標入替</t>
    <rPh sb="4" eb="5">
      <t>ネン</t>
    </rPh>
    <rPh sb="6" eb="7">
      <t>ガツ</t>
    </rPh>
    <rPh sb="7" eb="9">
      <t>コベツ</t>
    </rPh>
    <rPh sb="9" eb="11">
      <t>シヒョウ</t>
    </rPh>
    <rPh sb="11" eb="12">
      <t>イ</t>
    </rPh>
    <rPh sb="12" eb="13">
      <t>カ</t>
    </rPh>
    <phoneticPr fontId="15"/>
  </si>
  <si>
    <t>鉱工業</t>
  </si>
  <si>
    <t>大口電力</t>
  </si>
  <si>
    <t xml:space="preserve">着工建築物 </t>
    <rPh sb="0" eb="2">
      <t>チャッコウ</t>
    </rPh>
    <rPh sb="4" eb="5">
      <t>ブツ</t>
    </rPh>
    <phoneticPr fontId="19"/>
  </si>
  <si>
    <t>機械工業</t>
  </si>
  <si>
    <t>労働投入量</t>
    <rPh sb="0" eb="1">
      <t>ロウドウ</t>
    </rPh>
    <rPh sb="1" eb="3">
      <t>トウニュウ</t>
    </rPh>
    <rPh sb="3" eb="4">
      <t>リョウ</t>
    </rPh>
    <phoneticPr fontId="19"/>
  </si>
  <si>
    <t>有効求人</t>
  </si>
  <si>
    <t>百貨店・スーパー</t>
    <rPh sb="0" eb="2">
      <t>ヒャッカテン</t>
    </rPh>
    <phoneticPr fontId="19"/>
  </si>
  <si>
    <t>企業</t>
  </si>
  <si>
    <t>輸出通関</t>
    <rPh sb="1" eb="2">
      <t>デ</t>
    </rPh>
    <phoneticPr fontId="19"/>
  </si>
  <si>
    <t>所定外労働</t>
    <rPh sb="0" eb="3">
      <t>ショテイガイ</t>
    </rPh>
    <rPh sb="3" eb="5">
      <t>ロウドウ</t>
    </rPh>
    <phoneticPr fontId="15"/>
  </si>
  <si>
    <t>実質百貨店</t>
    <rPh sb="0" eb="2">
      <t>ジッシツ</t>
    </rPh>
    <phoneticPr fontId="15"/>
  </si>
  <si>
    <t>輸入通関</t>
  </si>
  <si>
    <t>生産指数</t>
  </si>
  <si>
    <t>消費量</t>
  </si>
  <si>
    <t>床面積</t>
    <rPh sb="0" eb="3">
      <t>ユカメンセキ</t>
    </rPh>
    <phoneticPr fontId="19"/>
  </si>
  <si>
    <t>指数</t>
    <rPh sb="0" eb="2">
      <t>シスウ</t>
    </rPh>
    <phoneticPr fontId="19"/>
  </si>
  <si>
    <t>倍率</t>
  </si>
  <si>
    <t>販売額</t>
  </si>
  <si>
    <t>収益率</t>
  </si>
  <si>
    <t>実績</t>
  </si>
  <si>
    <t>時間指数</t>
    <rPh sb="0" eb="2">
      <t>ジカン</t>
    </rPh>
    <rPh sb="2" eb="4">
      <t>シスウ</t>
    </rPh>
    <phoneticPr fontId="15"/>
  </si>
  <si>
    <t>R2=100</t>
    <phoneticPr fontId="15"/>
  </si>
  <si>
    <t>（全建築物）</t>
    <rPh sb="1" eb="2">
      <t>ゼン</t>
    </rPh>
    <rPh sb="2" eb="4">
      <t>ケンチク</t>
    </rPh>
    <rPh sb="4" eb="5">
      <t>ブツ</t>
    </rPh>
    <phoneticPr fontId="19"/>
  </si>
  <si>
    <t>(季調済)</t>
  </si>
  <si>
    <t>（全産業）</t>
    <rPh sb="1" eb="4">
      <t>ゼンサンギョウ</t>
    </rPh>
    <phoneticPr fontId="19"/>
  </si>
  <si>
    <t>（前年同月比）</t>
    <rPh sb="1" eb="3">
      <t>ゼンネン</t>
    </rPh>
    <rPh sb="3" eb="5">
      <t>ドウツキ</t>
    </rPh>
    <rPh sb="5" eb="6">
      <t>ヒ</t>
    </rPh>
    <phoneticPr fontId="19"/>
  </si>
  <si>
    <t>(製造業）</t>
  </si>
  <si>
    <t>（全産業）</t>
    <rPh sb="1" eb="4">
      <t>ゼンサンギョウ</t>
    </rPh>
    <phoneticPr fontId="15"/>
  </si>
  <si>
    <t>季調値</t>
  </si>
  <si>
    <t>(年1回確)</t>
  </si>
  <si>
    <t>H27=100</t>
    <phoneticPr fontId="15"/>
  </si>
  <si>
    <t>C1</t>
  </si>
  <si>
    <t>C2　　</t>
  </si>
  <si>
    <t>C3</t>
  </si>
  <si>
    <t>C4　　</t>
  </si>
  <si>
    <t>C5</t>
  </si>
  <si>
    <t>C6</t>
  </si>
  <si>
    <t>C7</t>
  </si>
  <si>
    <t>C8</t>
  </si>
  <si>
    <t>C9</t>
  </si>
  <si>
    <t>令和元年</t>
    <rPh sb="0" eb="2">
      <t>レイワ</t>
    </rPh>
    <rPh sb="2" eb="4">
      <t>ガンネン</t>
    </rPh>
    <phoneticPr fontId="11"/>
  </si>
  <si>
    <t>兵庫県景気動向指数一致系列(年平均)</t>
    <rPh sb="0" eb="3">
      <t>ヒョウゴケン</t>
    </rPh>
    <rPh sb="3" eb="5">
      <t>ケイキ</t>
    </rPh>
    <rPh sb="5" eb="7">
      <t>ドウコウ</t>
    </rPh>
    <rPh sb="7" eb="9">
      <t>シスウ</t>
    </rPh>
    <rPh sb="9" eb="11">
      <t>イッチ</t>
    </rPh>
    <rPh sb="11" eb="13">
      <t>ケイレツ</t>
    </rPh>
    <rPh sb="14" eb="15">
      <t>ネン</t>
    </rPh>
    <rPh sb="15" eb="17">
      <t>ヘイキン</t>
    </rPh>
    <phoneticPr fontId="15"/>
  </si>
  <si>
    <t>H27=100</t>
  </si>
  <si>
    <t>H22=100</t>
  </si>
  <si>
    <t>2022年度</t>
    <rPh sb="4" eb="5">
      <t>ネン</t>
    </rPh>
    <rPh sb="5" eb="6">
      <t>ド</t>
    </rPh>
    <phoneticPr fontId="15"/>
  </si>
  <si>
    <t>兵庫県景気動向指数遅行系列(2024.8)</t>
    <rPh sb="0" eb="3">
      <t>ヒョウゴケン</t>
    </rPh>
    <rPh sb="3" eb="5">
      <t>ケイキ</t>
    </rPh>
    <rPh sb="5" eb="7">
      <t>ドウコウ</t>
    </rPh>
    <rPh sb="7" eb="9">
      <t>シスウ</t>
    </rPh>
    <rPh sb="9" eb="11">
      <t>チコウ</t>
    </rPh>
    <rPh sb="11" eb="13">
      <t>ケイレツ</t>
    </rPh>
    <phoneticPr fontId="15"/>
  </si>
  <si>
    <t>倉庫保管</t>
  </si>
  <si>
    <t>資本財</t>
    <rPh sb="0" eb="3">
      <t>シホンザイ</t>
    </rPh>
    <phoneticPr fontId="15"/>
  </si>
  <si>
    <t>常用雇用</t>
  </si>
  <si>
    <t>雇用保険</t>
  </si>
  <si>
    <t>家計消費支出</t>
  </si>
  <si>
    <t>法人事業税・地</t>
    <rPh sb="6" eb="7">
      <t>チ</t>
    </rPh>
    <phoneticPr fontId="15"/>
  </si>
  <si>
    <t>県内金融機関</t>
  </si>
  <si>
    <t>消費者</t>
  </si>
  <si>
    <t>在庫指数</t>
  </si>
  <si>
    <t>残高</t>
  </si>
  <si>
    <t>出荷指数</t>
    <rPh sb="0" eb="2">
      <t>シュッカ</t>
    </rPh>
    <rPh sb="2" eb="4">
      <t>シスウ</t>
    </rPh>
    <phoneticPr fontId="15"/>
  </si>
  <si>
    <t>指数</t>
  </si>
  <si>
    <t>受給者</t>
  </si>
  <si>
    <t>（神戸市)</t>
  </si>
  <si>
    <t>方法人特別税調</t>
    <rPh sb="3" eb="5">
      <t>トクベツ</t>
    </rPh>
    <rPh sb="5" eb="6">
      <t>ゼイ</t>
    </rPh>
    <phoneticPr fontId="15"/>
  </si>
  <si>
    <t>貸出約定平均</t>
  </si>
  <si>
    <t>物価指数</t>
  </si>
  <si>
    <t>(全産業）</t>
    <rPh sb="1" eb="4">
      <t>ゼンサンギョウ</t>
    </rPh>
    <phoneticPr fontId="15"/>
  </si>
  <si>
    <t>実人員</t>
  </si>
  <si>
    <t>定額（現年）</t>
  </si>
  <si>
    <t>金利</t>
  </si>
  <si>
    <t>　</t>
  </si>
  <si>
    <t>季調値</t>
    <rPh sb="0" eb="1">
      <t>キ</t>
    </rPh>
    <rPh sb="1" eb="2">
      <t>チョウ</t>
    </rPh>
    <rPh sb="2" eb="3">
      <t>アタイ</t>
    </rPh>
    <phoneticPr fontId="15"/>
  </si>
  <si>
    <t>lg1</t>
  </si>
  <si>
    <t>lg2</t>
  </si>
  <si>
    <t>lg3</t>
  </si>
  <si>
    <t>lg4</t>
  </si>
  <si>
    <t>lg5</t>
  </si>
  <si>
    <t>lg6</t>
  </si>
  <si>
    <t>lg7</t>
  </si>
  <si>
    <t>lg8</t>
  </si>
  <si>
    <t>lg9</t>
  </si>
  <si>
    <t>令和2年</t>
    <rPh sb="0" eb="2">
      <t>レイワ</t>
    </rPh>
    <rPh sb="3" eb="4">
      <t>ネン</t>
    </rPh>
    <phoneticPr fontId="11"/>
  </si>
  <si>
    <t>令和3年</t>
    <rPh sb="0" eb="2">
      <t>レイワ</t>
    </rPh>
    <rPh sb="3" eb="4">
      <t>ネン</t>
    </rPh>
    <phoneticPr fontId="11"/>
  </si>
  <si>
    <t>令和4年</t>
    <rPh sb="0" eb="2">
      <t>レイワ</t>
    </rPh>
    <rPh sb="3" eb="4">
      <t>ネン</t>
    </rPh>
    <phoneticPr fontId="11"/>
  </si>
  <si>
    <t>兵庫県景気動向指数遅行系列(年平均)</t>
    <rPh sb="0" eb="3">
      <t>ヒョウゴケン</t>
    </rPh>
    <rPh sb="3" eb="5">
      <t>ケイキ</t>
    </rPh>
    <rPh sb="5" eb="7">
      <t>ドウコウ</t>
    </rPh>
    <rPh sb="7" eb="9">
      <t>シスウ</t>
    </rPh>
    <rPh sb="9" eb="11">
      <t>チコウ</t>
    </rPh>
    <rPh sb="11" eb="13">
      <t>ケイレツ</t>
    </rPh>
    <rPh sb="14" eb="15">
      <t>ネン</t>
    </rPh>
    <rPh sb="15" eb="17">
      <t>ヘイキン</t>
    </rPh>
    <phoneticPr fontId="15"/>
  </si>
  <si>
    <t>先行系列個別指標長期時系列</t>
    <rPh sb="2" eb="4">
      <t>ケイレツ</t>
    </rPh>
    <rPh sb="4" eb="6">
      <t>コベツ</t>
    </rPh>
    <rPh sb="6" eb="8">
      <t>シヒョウ</t>
    </rPh>
    <rPh sb="8" eb="10">
      <t>チョウキ</t>
    </rPh>
    <rPh sb="10" eb="13">
      <t>ジケイレツ</t>
    </rPh>
    <phoneticPr fontId="11"/>
  </si>
  <si>
    <t>（参考）</t>
    <rPh sb="1" eb="3">
      <t>サンコウ</t>
    </rPh>
    <phoneticPr fontId="11"/>
  </si>
  <si>
    <t>L5新車新規</t>
    <phoneticPr fontId="11"/>
  </si>
  <si>
    <t>年</t>
    <rPh sb="0" eb="1">
      <t>ネン</t>
    </rPh>
    <phoneticPr fontId="1"/>
  </si>
  <si>
    <t>（シャーシベース）</t>
    <phoneticPr fontId="11"/>
  </si>
  <si>
    <t>（S51.1～H15.11)</t>
    <phoneticPr fontId="11"/>
  </si>
  <si>
    <t>昭和51年</t>
  </si>
  <si>
    <t>1月</t>
    <phoneticPr fontId="1"/>
  </si>
  <si>
    <t>2月</t>
    <phoneticPr fontId="1"/>
  </si>
  <si>
    <t>3月</t>
    <phoneticPr fontId="1"/>
  </si>
  <si>
    <t>4月</t>
    <phoneticPr fontId="1"/>
  </si>
  <si>
    <t>5月</t>
    <phoneticPr fontId="1"/>
  </si>
  <si>
    <t>6月</t>
    <phoneticPr fontId="1"/>
  </si>
  <si>
    <t>7月</t>
    <phoneticPr fontId="1"/>
  </si>
  <si>
    <t>8月</t>
    <phoneticPr fontId="1"/>
  </si>
  <si>
    <t>9月</t>
    <phoneticPr fontId="1"/>
  </si>
  <si>
    <t>昭和52年</t>
  </si>
  <si>
    <t>昭和53年</t>
  </si>
  <si>
    <t>昭和54年</t>
  </si>
  <si>
    <t>昭和55年</t>
  </si>
  <si>
    <t>昭和56年</t>
  </si>
  <si>
    <t>昭和57年</t>
  </si>
  <si>
    <t>昭和58年</t>
  </si>
  <si>
    <t>昭和59年</t>
  </si>
  <si>
    <t>昭和60年</t>
  </si>
  <si>
    <t>昭和61年</t>
  </si>
  <si>
    <t>昭和62年</t>
  </si>
  <si>
    <t>昭和63年</t>
  </si>
  <si>
    <t>平成元年</t>
  </si>
  <si>
    <t>令和元年</t>
    <rPh sb="0" eb="2">
      <t>レイワ</t>
    </rPh>
    <rPh sb="2" eb="3">
      <t>ガン</t>
    </rPh>
    <rPh sb="3" eb="4">
      <t>ネン</t>
    </rPh>
    <phoneticPr fontId="11"/>
  </si>
  <si>
    <t>1月</t>
  </si>
  <si>
    <t>2月</t>
  </si>
  <si>
    <t>3月</t>
  </si>
  <si>
    <t>4月</t>
  </si>
  <si>
    <t>5月</t>
  </si>
  <si>
    <t>6月</t>
  </si>
  <si>
    <t>7月</t>
  </si>
  <si>
    <t>8月</t>
  </si>
  <si>
    <t>9月</t>
  </si>
  <si>
    <t>一致系列個別指標長期時系列</t>
    <rPh sb="2" eb="4">
      <t>ケイレツ</t>
    </rPh>
    <rPh sb="4" eb="6">
      <t>コベツ</t>
    </rPh>
    <rPh sb="6" eb="8">
      <t>シヒョウ</t>
    </rPh>
    <rPh sb="8" eb="10">
      <t>チョウキ</t>
    </rPh>
    <rPh sb="10" eb="13">
      <t>ジケイレツ</t>
    </rPh>
    <phoneticPr fontId="11"/>
  </si>
  <si>
    <t>C2大口電力消費量の計算</t>
    <rPh sb="2" eb="4">
      <t>オオグチ</t>
    </rPh>
    <rPh sb="4" eb="6">
      <t>デンリョク</t>
    </rPh>
    <rPh sb="6" eb="9">
      <t>ショウヒリョウ</t>
    </rPh>
    <rPh sb="10" eb="12">
      <t>ケイサン</t>
    </rPh>
    <phoneticPr fontId="11"/>
  </si>
  <si>
    <t>C8企業収益率計算</t>
    <phoneticPr fontId="1"/>
  </si>
  <si>
    <t xml:space="preserve">着工建築物 </t>
    <rPh sb="0" eb="2">
      <t>チャッコウ</t>
    </rPh>
    <rPh sb="4" eb="5">
      <t>ブツ</t>
    </rPh>
    <phoneticPr fontId="11"/>
  </si>
  <si>
    <t>28年4月以降分の計算</t>
    <rPh sb="2" eb="3">
      <t>ネン</t>
    </rPh>
    <rPh sb="4" eb="7">
      <t>ガツイコウ</t>
    </rPh>
    <rPh sb="7" eb="8">
      <t>ブン</t>
    </rPh>
    <rPh sb="9" eb="11">
      <t>ケイサン</t>
    </rPh>
    <phoneticPr fontId="11"/>
  </si>
  <si>
    <t>床面積</t>
    <rPh sb="0" eb="3">
      <t>ユカメンセキ</t>
    </rPh>
    <phoneticPr fontId="11"/>
  </si>
  <si>
    <t>接続計数</t>
    <rPh sb="0" eb="2">
      <t>セツゾク</t>
    </rPh>
    <rPh sb="2" eb="4">
      <t>ケイスウ</t>
    </rPh>
    <phoneticPr fontId="11"/>
  </si>
  <si>
    <t>国内企業</t>
    <rPh sb="2" eb="4">
      <t>キギョウ</t>
    </rPh>
    <phoneticPr fontId="11"/>
  </si>
  <si>
    <t>名目賃金</t>
  </si>
  <si>
    <t>C8</t>
    <phoneticPr fontId="11"/>
  </si>
  <si>
    <t>（全建築物）</t>
    <rPh sb="1" eb="2">
      <t>ゼン</t>
    </rPh>
    <rPh sb="2" eb="4">
      <t>ケンチク</t>
    </rPh>
    <rPh sb="4" eb="5">
      <t>ブツ</t>
    </rPh>
    <phoneticPr fontId="11"/>
  </si>
  <si>
    <t>指数</t>
    <phoneticPr fontId="11"/>
  </si>
  <si>
    <t>企業収益率</t>
    <rPh sb="2" eb="4">
      <t>シュウエキ</t>
    </rPh>
    <rPh sb="4" eb="5">
      <t>リツ</t>
    </rPh>
    <phoneticPr fontId="11"/>
  </si>
  <si>
    <t>特別高圧電力</t>
    <rPh sb="0" eb="2">
      <t>トクベツ</t>
    </rPh>
    <rPh sb="2" eb="4">
      <t>コウアツ</t>
    </rPh>
    <rPh sb="4" eb="6">
      <t>デンリョク</t>
    </rPh>
    <phoneticPr fontId="11"/>
  </si>
  <si>
    <t>大口電力消費量</t>
    <rPh sb="0" eb="2">
      <t>オオグチ</t>
    </rPh>
    <rPh sb="2" eb="4">
      <t>デンリョク</t>
    </rPh>
    <rPh sb="4" eb="7">
      <t>ショウヒリョウ</t>
    </rPh>
    <phoneticPr fontId="11"/>
  </si>
  <si>
    <t>（LG9）</t>
    <phoneticPr fontId="11"/>
  </si>
  <si>
    <t>（原指数）</t>
  </si>
  <si>
    <t>(工業製品)</t>
  </si>
  <si>
    <t>(製造業)</t>
  </si>
  <si>
    <t>(製造業）</t>
    <phoneticPr fontId="11"/>
  </si>
  <si>
    <t>H17基準リンク係数</t>
    <rPh sb="3" eb="5">
      <t>キジュン</t>
    </rPh>
    <rPh sb="8" eb="10">
      <t>ケイスウ</t>
    </rPh>
    <phoneticPr fontId="11"/>
  </si>
  <si>
    <t>C1</t>
    <phoneticPr fontId="11"/>
  </si>
  <si>
    <t>C2　　</t>
    <phoneticPr fontId="11"/>
  </si>
  <si>
    <t>C3</t>
    <phoneticPr fontId="11"/>
  </si>
  <si>
    <t>（原系列）</t>
    <rPh sb="1" eb="2">
      <t>ゲン</t>
    </rPh>
    <rPh sb="2" eb="4">
      <t>ケイレツ</t>
    </rPh>
    <phoneticPr fontId="11"/>
  </si>
  <si>
    <t>後方7か月移動平均</t>
    <rPh sb="0" eb="2">
      <t>コウホウ</t>
    </rPh>
    <rPh sb="4" eb="5">
      <t>ゲツ</t>
    </rPh>
    <rPh sb="5" eb="7">
      <t>イドウ</t>
    </rPh>
    <rPh sb="7" eb="9">
      <t>ヘイキン</t>
    </rPh>
    <phoneticPr fontId="11"/>
  </si>
  <si>
    <t>（接続数値）</t>
    <rPh sb="1" eb="3">
      <t>セツゾク</t>
    </rPh>
    <rPh sb="3" eb="5">
      <t>スウチ</t>
    </rPh>
    <phoneticPr fontId="11"/>
  </si>
  <si>
    <t>H12年基準</t>
    <rPh sb="3" eb="4">
      <t>ネン</t>
    </rPh>
    <rPh sb="4" eb="6">
      <t>キジュン</t>
    </rPh>
    <phoneticPr fontId="11"/>
  </si>
  <si>
    <t>平成7年</t>
  </si>
  <si>
    <t>平成8年</t>
  </si>
  <si>
    <t>平成9年</t>
  </si>
  <si>
    <t>H12基準</t>
    <rPh sb="3" eb="5">
      <t>キジュン</t>
    </rPh>
    <phoneticPr fontId="11"/>
  </si>
  <si>
    <t>H17基準</t>
    <rPh sb="3" eb="5">
      <t>キジュン</t>
    </rPh>
    <phoneticPr fontId="11"/>
  </si>
  <si>
    <t>H17基準国内企業物価指数</t>
    <rPh sb="3" eb="5">
      <t>キジュン</t>
    </rPh>
    <rPh sb="5" eb="7">
      <t>コクナイ</t>
    </rPh>
    <rPh sb="7" eb="9">
      <t>キギョウ</t>
    </rPh>
    <rPh sb="9" eb="11">
      <t>ブッカ</t>
    </rPh>
    <rPh sb="11" eb="13">
      <t>シスウ</t>
    </rPh>
    <phoneticPr fontId="11"/>
  </si>
  <si>
    <t>H17暦年</t>
    <rPh sb="3" eb="5">
      <t>レキネン</t>
    </rPh>
    <phoneticPr fontId="11"/>
  </si>
  <si>
    <t>H12暦年</t>
    <rPh sb="3" eb="5">
      <t>レキネン</t>
    </rPh>
    <phoneticPr fontId="11"/>
  </si>
  <si>
    <t>遅行系列個別指標長期時系列</t>
    <rPh sb="4" eb="6">
      <t>コベツ</t>
    </rPh>
    <rPh sb="6" eb="8">
      <t>シヒョウ</t>
    </rPh>
    <rPh sb="8" eb="10">
      <t>チョウキ</t>
    </rPh>
    <rPh sb="10" eb="13">
      <t>ジケイレツ</t>
    </rPh>
    <phoneticPr fontId="1"/>
  </si>
  <si>
    <t>資本財</t>
    <rPh sb="0" eb="3">
      <t>シホンザイ</t>
    </rPh>
    <phoneticPr fontId="11"/>
  </si>
  <si>
    <t>家計消費支出</t>
    <phoneticPr fontId="11"/>
  </si>
  <si>
    <t>法人事業税・地</t>
    <rPh sb="6" eb="7">
      <t>チ</t>
    </rPh>
    <phoneticPr fontId="11"/>
  </si>
  <si>
    <t>家計消費</t>
  </si>
  <si>
    <t>出荷指数</t>
    <rPh sb="0" eb="2">
      <t>シュッカ</t>
    </rPh>
    <rPh sb="2" eb="4">
      <t>シスウ</t>
    </rPh>
    <phoneticPr fontId="11"/>
  </si>
  <si>
    <t>（神戸市)</t>
    <phoneticPr fontId="11"/>
  </si>
  <si>
    <t>方法人特別税調</t>
    <rPh sb="3" eb="5">
      <t>トクベツ</t>
    </rPh>
    <rPh sb="5" eb="6">
      <t>ゼイ</t>
    </rPh>
    <phoneticPr fontId="11"/>
  </si>
  <si>
    <t>支出（円）</t>
  </si>
  <si>
    <t>家計消費支出</t>
    <rPh sb="0" eb="2">
      <t>カケイ</t>
    </rPh>
    <rPh sb="2" eb="4">
      <t>ショウヒ</t>
    </rPh>
    <rPh sb="4" eb="6">
      <t>シシュツ</t>
    </rPh>
    <phoneticPr fontId="11"/>
  </si>
  <si>
    <t>消費者物価指数</t>
    <rPh sb="0" eb="3">
      <t>ショウヒシャ</t>
    </rPh>
    <rPh sb="3" eb="5">
      <t>ブッカ</t>
    </rPh>
    <rPh sb="5" eb="7">
      <t>シスウ</t>
    </rPh>
    <phoneticPr fontId="11"/>
  </si>
  <si>
    <t>法人事業税</t>
  </si>
  <si>
    <t>地方法人特別税</t>
    <rPh sb="0" eb="2">
      <t>チホウ</t>
    </rPh>
    <rPh sb="2" eb="4">
      <t>ホウジン</t>
    </rPh>
    <rPh sb="4" eb="7">
      <t>トクベツゼイ</t>
    </rPh>
    <phoneticPr fontId="11"/>
  </si>
  <si>
    <t>(全産業）</t>
    <rPh sb="1" eb="4">
      <t>ゼンサンギョウ</t>
    </rPh>
    <phoneticPr fontId="11"/>
  </si>
  <si>
    <t>定額（現年）</t>
    <phoneticPr fontId="11"/>
  </si>
  <si>
    <t>（前年同月比）</t>
    <rPh sb="1" eb="6">
      <t>ゼンネンドウゲツヒ</t>
    </rPh>
    <phoneticPr fontId="1"/>
  </si>
  <si>
    <t>農林漁業含む</t>
    <rPh sb="0" eb="2">
      <t>ノウリン</t>
    </rPh>
    <rPh sb="2" eb="4">
      <t>ギョギョウ</t>
    </rPh>
    <rPh sb="4" eb="5">
      <t>フク</t>
    </rPh>
    <phoneticPr fontId="11"/>
  </si>
  <si>
    <t>調定額</t>
  </si>
  <si>
    <t>調定額</t>
    <rPh sb="0" eb="1">
      <t>チョウ</t>
    </rPh>
    <rPh sb="1" eb="3">
      <t>テイガク</t>
    </rPh>
    <phoneticPr fontId="11"/>
  </si>
  <si>
    <t>（％）</t>
  </si>
  <si>
    <t>（現年）</t>
  </si>
  <si>
    <t>昭和49年</t>
    <phoneticPr fontId="11"/>
  </si>
  <si>
    <t>昭和50年</t>
  </si>
  <si>
    <t>兵 庫 県</t>
    <rPh sb="0" eb="5">
      <t>ヒョウゴケン</t>
    </rPh>
    <phoneticPr fontId="1"/>
  </si>
  <si>
    <t>全    国</t>
    <rPh sb="0" eb="6">
      <t>ゼンコク</t>
    </rPh>
    <phoneticPr fontId="1"/>
  </si>
  <si>
    <t>近畿地域</t>
    <rPh sb="0" eb="2">
      <t>キンキ</t>
    </rPh>
    <rPh sb="2" eb="4">
      <t>チイキ</t>
    </rPh>
    <phoneticPr fontId="1"/>
  </si>
  <si>
    <t>大阪府</t>
    <rPh sb="0" eb="3">
      <t>オオサカフ</t>
    </rPh>
    <phoneticPr fontId="1"/>
  </si>
  <si>
    <t>奈良県</t>
    <rPh sb="0" eb="3">
      <t>ナラケン</t>
    </rPh>
    <phoneticPr fontId="1"/>
  </si>
  <si>
    <t>和歌山県</t>
    <rPh sb="0" eb="4">
      <t>ワカヤマケン</t>
    </rPh>
    <phoneticPr fontId="1"/>
  </si>
  <si>
    <t>福井県</t>
    <rPh sb="0" eb="3">
      <t>フクイケン</t>
    </rPh>
    <phoneticPr fontId="1"/>
  </si>
  <si>
    <t>経 済 事 象</t>
    <rPh sb="0" eb="1">
      <t>ヘ</t>
    </rPh>
    <rPh sb="2" eb="3">
      <t>スミ</t>
    </rPh>
    <rPh sb="4" eb="5">
      <t>コト</t>
    </rPh>
    <rPh sb="6" eb="7">
      <t>ゾウ</t>
    </rPh>
    <phoneticPr fontId="1"/>
  </si>
  <si>
    <t>景気循環</t>
    <rPh sb="0" eb="2">
      <t>ケイキ</t>
    </rPh>
    <rPh sb="2" eb="4">
      <t>ジュンカン</t>
    </rPh>
    <phoneticPr fontId="1"/>
  </si>
  <si>
    <t>期間</t>
    <rPh sb="0" eb="2">
      <t>キカン</t>
    </rPh>
    <phoneticPr fontId="1"/>
  </si>
  <si>
    <t>拡張</t>
    <rPh sb="0" eb="2">
      <t>カクチョウ</t>
    </rPh>
    <phoneticPr fontId="1"/>
  </si>
  <si>
    <t>後退</t>
    <rPh sb="0" eb="2">
      <t>コウタイ</t>
    </rPh>
    <phoneticPr fontId="1"/>
  </si>
  <si>
    <t>全循環</t>
    <rPh sb="0" eb="1">
      <t>ゼン</t>
    </rPh>
    <rPh sb="1" eb="3">
      <t>ジュンカン</t>
    </rPh>
    <phoneticPr fontId="1"/>
  </si>
  <si>
    <t>第６循環</t>
    <rPh sb="0" eb="1">
      <t>ダイ</t>
    </rPh>
    <rPh sb="2" eb="4">
      <t>ジュンカン</t>
    </rPh>
    <phoneticPr fontId="1"/>
  </si>
  <si>
    <t>1965年12月</t>
    <rPh sb="4" eb="5">
      <t>ネン</t>
    </rPh>
    <rPh sb="7" eb="8">
      <t>ガツ</t>
    </rPh>
    <phoneticPr fontId="1"/>
  </si>
  <si>
    <t>1970年 9月</t>
    <rPh sb="4" eb="5">
      <t>ネン</t>
    </rPh>
    <rPh sb="7" eb="8">
      <t>ガツ</t>
    </rPh>
    <phoneticPr fontId="1"/>
  </si>
  <si>
    <t>1972年 1月</t>
    <rPh sb="4" eb="5">
      <t>ネン</t>
    </rPh>
    <rPh sb="7" eb="8">
      <t>ガツ</t>
    </rPh>
    <phoneticPr fontId="1"/>
  </si>
  <si>
    <t>1965年10月</t>
    <rPh sb="4" eb="5">
      <t>ネン</t>
    </rPh>
    <rPh sb="7" eb="8">
      <t>ガツ</t>
    </rPh>
    <phoneticPr fontId="1"/>
  </si>
  <si>
    <t>1970年7月</t>
    <rPh sb="4" eb="5">
      <t>ネン</t>
    </rPh>
    <rPh sb="6" eb="7">
      <t>ガツ</t>
    </rPh>
    <phoneticPr fontId="1"/>
  </si>
  <si>
    <t>1971年12月</t>
    <rPh sb="4" eb="5">
      <t>ネン</t>
    </rPh>
    <rPh sb="7" eb="8">
      <t>ガツ</t>
    </rPh>
    <phoneticPr fontId="1"/>
  </si>
  <si>
    <t>1965年11月</t>
    <rPh sb="4" eb="5">
      <t>ネン</t>
    </rPh>
    <rPh sb="7" eb="8">
      <t>ガツ</t>
    </rPh>
    <phoneticPr fontId="1"/>
  </si>
  <si>
    <t>1970年8月</t>
    <rPh sb="4" eb="5">
      <t>ネン</t>
    </rPh>
    <rPh sb="6" eb="7">
      <t>ガツ</t>
    </rPh>
    <phoneticPr fontId="1"/>
  </si>
  <si>
    <t>いざなぎ景気</t>
    <rPh sb="4" eb="6">
      <t>ケイキ</t>
    </rPh>
    <phoneticPr fontId="1"/>
  </si>
  <si>
    <t>ニクソンショック</t>
    <phoneticPr fontId="1"/>
  </si>
  <si>
    <t>第７循環</t>
    <rPh sb="0" eb="1">
      <t>ダイ</t>
    </rPh>
    <rPh sb="2" eb="4">
      <t>ジュンカン</t>
    </rPh>
    <phoneticPr fontId="1"/>
  </si>
  <si>
    <t>1973年11月</t>
    <rPh sb="4" eb="5">
      <t>ネン</t>
    </rPh>
    <rPh sb="7" eb="8">
      <t>ガツ</t>
    </rPh>
    <phoneticPr fontId="1"/>
  </si>
  <si>
    <t>1975年 7月</t>
    <rPh sb="4" eb="5">
      <t>ネン</t>
    </rPh>
    <rPh sb="7" eb="8">
      <t>ガツ</t>
    </rPh>
    <phoneticPr fontId="1"/>
  </si>
  <si>
    <t>1975年 3月</t>
    <rPh sb="4" eb="5">
      <t>ネン</t>
    </rPh>
    <rPh sb="7" eb="8">
      <t>ガツ</t>
    </rPh>
    <phoneticPr fontId="1"/>
  </si>
  <si>
    <t>1975年4月</t>
    <rPh sb="4" eb="5">
      <t>ネン</t>
    </rPh>
    <rPh sb="6" eb="7">
      <t>ガツ</t>
    </rPh>
    <phoneticPr fontId="1"/>
  </si>
  <si>
    <t>日本列島改造景気</t>
    <rPh sb="0" eb="2">
      <t>ニホン</t>
    </rPh>
    <rPh sb="2" eb="4">
      <t>レットウ</t>
    </rPh>
    <rPh sb="4" eb="6">
      <t>カイゾウ</t>
    </rPh>
    <rPh sb="6" eb="8">
      <t>ケイキ</t>
    </rPh>
    <phoneticPr fontId="1"/>
  </si>
  <si>
    <t>第1次石油危機</t>
    <rPh sb="0" eb="1">
      <t>ダイ</t>
    </rPh>
    <rPh sb="2" eb="3">
      <t>ツギ</t>
    </rPh>
    <rPh sb="3" eb="5">
      <t>セキユ</t>
    </rPh>
    <rPh sb="5" eb="7">
      <t>キキ</t>
    </rPh>
    <phoneticPr fontId="1"/>
  </si>
  <si>
    <t>第８循環</t>
    <rPh sb="0" eb="1">
      <t>ダイ</t>
    </rPh>
    <rPh sb="2" eb="4">
      <t>ジュンカン</t>
    </rPh>
    <phoneticPr fontId="1"/>
  </si>
  <si>
    <t>1976年12月</t>
    <rPh sb="4" eb="5">
      <t>ネン</t>
    </rPh>
    <rPh sb="7" eb="8">
      <t>ガツ</t>
    </rPh>
    <phoneticPr fontId="1"/>
  </si>
  <si>
    <t>1978年 2月</t>
    <rPh sb="4" eb="5">
      <t>ネン</t>
    </rPh>
    <rPh sb="7" eb="8">
      <t>ガツ</t>
    </rPh>
    <phoneticPr fontId="1"/>
  </si>
  <si>
    <t>1977年 1月</t>
    <rPh sb="4" eb="5">
      <t>ネン</t>
    </rPh>
    <rPh sb="7" eb="8">
      <t>ガツ</t>
    </rPh>
    <phoneticPr fontId="1"/>
  </si>
  <si>
    <t>1977年10月</t>
    <rPh sb="4" eb="5">
      <t>ネン</t>
    </rPh>
    <rPh sb="7" eb="8">
      <t>ガツ</t>
    </rPh>
    <phoneticPr fontId="1"/>
  </si>
  <si>
    <t>1976年9月</t>
    <rPh sb="4" eb="5">
      <t>ネン</t>
    </rPh>
    <rPh sb="6" eb="7">
      <t>ガツ</t>
    </rPh>
    <phoneticPr fontId="1"/>
  </si>
  <si>
    <t>1975年1月</t>
    <rPh sb="4" eb="5">
      <t>ネン</t>
    </rPh>
    <rPh sb="6" eb="7">
      <t>ガツ</t>
    </rPh>
    <phoneticPr fontId="1"/>
  </si>
  <si>
    <t>1976年1月</t>
    <rPh sb="4" eb="5">
      <t>ネン</t>
    </rPh>
    <rPh sb="6" eb="7">
      <t>ガツ</t>
    </rPh>
    <phoneticPr fontId="1"/>
  </si>
  <si>
    <t>22ヶ月</t>
    <rPh sb="3" eb="4">
      <t>ゲツ</t>
    </rPh>
    <phoneticPr fontId="1"/>
  </si>
  <si>
    <t>11ヶ月</t>
    <rPh sb="3" eb="4">
      <t>ゲツ</t>
    </rPh>
    <phoneticPr fontId="1"/>
  </si>
  <si>
    <t>安定成長景気（省エネ景気）</t>
    <rPh sb="0" eb="2">
      <t>アンテイ</t>
    </rPh>
    <rPh sb="2" eb="4">
      <t>セイチョウ</t>
    </rPh>
    <rPh sb="4" eb="6">
      <t>ケイキ</t>
    </rPh>
    <rPh sb="7" eb="8">
      <t>ショウ</t>
    </rPh>
    <rPh sb="10" eb="12">
      <t>ケイキ</t>
    </rPh>
    <phoneticPr fontId="1"/>
  </si>
  <si>
    <t>円高不況</t>
    <rPh sb="0" eb="2">
      <t>エンダカ</t>
    </rPh>
    <rPh sb="2" eb="4">
      <t>フキョウ</t>
    </rPh>
    <phoneticPr fontId="1"/>
  </si>
  <si>
    <t>第９循環</t>
    <rPh sb="0" eb="1">
      <t>ダイ</t>
    </rPh>
    <rPh sb="2" eb="4">
      <t>ジュンカン</t>
    </rPh>
    <phoneticPr fontId="1"/>
  </si>
  <si>
    <t>1980年 5月</t>
    <rPh sb="4" eb="5">
      <t>ネン</t>
    </rPh>
    <rPh sb="7" eb="8">
      <t>ガツ</t>
    </rPh>
    <phoneticPr fontId="1"/>
  </si>
  <si>
    <t>1983年 5月</t>
    <rPh sb="4" eb="5">
      <t>ネン</t>
    </rPh>
    <rPh sb="7" eb="8">
      <t>ガツ</t>
    </rPh>
    <phoneticPr fontId="1"/>
  </si>
  <si>
    <t>1980年 2月</t>
    <rPh sb="4" eb="5">
      <t>ネン</t>
    </rPh>
    <rPh sb="7" eb="8">
      <t>ガツ</t>
    </rPh>
    <phoneticPr fontId="1"/>
  </si>
  <si>
    <t>1983年 2月</t>
    <rPh sb="4" eb="5">
      <t>ネン</t>
    </rPh>
    <rPh sb="7" eb="8">
      <t>ガツ</t>
    </rPh>
    <phoneticPr fontId="1"/>
  </si>
  <si>
    <t>1983年6月</t>
    <rPh sb="4" eb="5">
      <t>ネン</t>
    </rPh>
    <rPh sb="6" eb="7">
      <t>ガツ</t>
    </rPh>
    <phoneticPr fontId="1"/>
  </si>
  <si>
    <t>1980年2月</t>
    <rPh sb="4" eb="5">
      <t>ネン</t>
    </rPh>
    <rPh sb="6" eb="7">
      <t>ガツ</t>
    </rPh>
    <phoneticPr fontId="1"/>
  </si>
  <si>
    <t>1982年10月</t>
    <rPh sb="4" eb="5">
      <t>ネン</t>
    </rPh>
    <rPh sb="7" eb="8">
      <t>ガツ</t>
    </rPh>
    <phoneticPr fontId="1"/>
  </si>
  <si>
    <t>28ヶ月</t>
    <rPh sb="3" eb="4">
      <t>ゲツ</t>
    </rPh>
    <phoneticPr fontId="1"/>
  </si>
  <si>
    <t>32ヶ月</t>
    <rPh sb="3" eb="4">
      <t>ゲツ</t>
    </rPh>
    <phoneticPr fontId="1"/>
  </si>
  <si>
    <t>公共投資景気</t>
    <rPh sb="0" eb="2">
      <t>コウキョウ</t>
    </rPh>
    <rPh sb="2" eb="4">
      <t>トウシ</t>
    </rPh>
    <rPh sb="4" eb="6">
      <t>ケイキ</t>
    </rPh>
    <phoneticPr fontId="1"/>
  </si>
  <si>
    <t>第2次石油危機</t>
    <rPh sb="0" eb="1">
      <t>ダイ</t>
    </rPh>
    <rPh sb="2" eb="3">
      <t>ツギ</t>
    </rPh>
    <rPh sb="3" eb="5">
      <t>セキユ</t>
    </rPh>
    <rPh sb="5" eb="7">
      <t>キキ</t>
    </rPh>
    <phoneticPr fontId="1"/>
  </si>
  <si>
    <t>第10循環</t>
    <rPh sb="0" eb="1">
      <t>ダイ</t>
    </rPh>
    <rPh sb="3" eb="5">
      <t>ジュンカン</t>
    </rPh>
    <phoneticPr fontId="1"/>
  </si>
  <si>
    <t>1985年 4月</t>
    <rPh sb="4" eb="5">
      <t>ネン</t>
    </rPh>
    <rPh sb="7" eb="8">
      <t>ガツ</t>
    </rPh>
    <phoneticPr fontId="1"/>
  </si>
  <si>
    <t>1986年11月</t>
    <rPh sb="4" eb="5">
      <t>ネン</t>
    </rPh>
    <rPh sb="7" eb="8">
      <t>ガツ</t>
    </rPh>
    <phoneticPr fontId="1"/>
  </si>
  <si>
    <t>1985年 6月</t>
    <rPh sb="4" eb="5">
      <t>ネン</t>
    </rPh>
    <rPh sb="7" eb="8">
      <t>ガツ</t>
    </rPh>
    <phoneticPr fontId="1"/>
  </si>
  <si>
    <t>1984年2月</t>
    <rPh sb="4" eb="5">
      <t>ネン</t>
    </rPh>
    <rPh sb="6" eb="7">
      <t>ガツ</t>
    </rPh>
    <phoneticPr fontId="1"/>
  </si>
  <si>
    <t>1987年2月</t>
    <rPh sb="4" eb="5">
      <t>ネン</t>
    </rPh>
    <rPh sb="6" eb="7">
      <t>ガツ</t>
    </rPh>
    <phoneticPr fontId="1"/>
  </si>
  <si>
    <t>1985年1月</t>
    <rPh sb="4" eb="5">
      <t>ネン</t>
    </rPh>
    <rPh sb="6" eb="7">
      <t>ガツ</t>
    </rPh>
    <phoneticPr fontId="1"/>
  </si>
  <si>
    <t>1987年1月</t>
    <rPh sb="4" eb="5">
      <t>ネン</t>
    </rPh>
    <rPh sb="6" eb="7">
      <t>ガツ</t>
    </rPh>
    <phoneticPr fontId="1"/>
  </si>
  <si>
    <t>27ヶ月</t>
    <rPh sb="3" eb="4">
      <t>ゲツ</t>
    </rPh>
    <phoneticPr fontId="1"/>
  </si>
  <si>
    <t>24ヶ月</t>
    <rPh sb="3" eb="4">
      <t>ゲツ</t>
    </rPh>
    <phoneticPr fontId="1"/>
  </si>
  <si>
    <t>ハイテク景気</t>
    <rPh sb="4" eb="6">
      <t>ケイキ</t>
    </rPh>
    <phoneticPr fontId="1"/>
  </si>
  <si>
    <t>第11循環</t>
    <rPh sb="0" eb="1">
      <t>ダイ</t>
    </rPh>
    <rPh sb="3" eb="5">
      <t>ジュンカン</t>
    </rPh>
    <phoneticPr fontId="1"/>
  </si>
  <si>
    <t>1991年3月</t>
    <rPh sb="4" eb="5">
      <t>ネン</t>
    </rPh>
    <rPh sb="6" eb="7">
      <t>ガツ</t>
    </rPh>
    <phoneticPr fontId="1"/>
  </si>
  <si>
    <t>1993年10月</t>
    <rPh sb="4" eb="5">
      <t>ネン</t>
    </rPh>
    <rPh sb="7" eb="8">
      <t>ガツ</t>
    </rPh>
    <phoneticPr fontId="1"/>
  </si>
  <si>
    <t>1991年2月</t>
    <rPh sb="4" eb="5">
      <t>ネン</t>
    </rPh>
    <rPh sb="6" eb="7">
      <t>ガツ</t>
    </rPh>
    <phoneticPr fontId="1"/>
  </si>
  <si>
    <t>1990年10月</t>
    <rPh sb="4" eb="5">
      <t>ネン</t>
    </rPh>
    <rPh sb="7" eb="8">
      <t>ガツ</t>
    </rPh>
    <phoneticPr fontId="1"/>
  </si>
  <si>
    <t>1994年1月</t>
    <rPh sb="4" eb="5">
      <t>ネン</t>
    </rPh>
    <rPh sb="6" eb="7">
      <t>ガツ</t>
    </rPh>
    <phoneticPr fontId="1"/>
  </si>
  <si>
    <t>1991年5月</t>
    <rPh sb="4" eb="5">
      <t>ネン</t>
    </rPh>
    <rPh sb="6" eb="7">
      <t>ガツ</t>
    </rPh>
    <phoneticPr fontId="1"/>
  </si>
  <si>
    <t>1994年3月</t>
    <rPh sb="4" eb="5">
      <t>ネン</t>
    </rPh>
    <rPh sb="6" eb="7">
      <t>ガツ</t>
    </rPh>
    <phoneticPr fontId="1"/>
  </si>
  <si>
    <t>52ヶ月</t>
    <rPh sb="3" eb="4">
      <t>ゲツ</t>
    </rPh>
    <phoneticPr fontId="1"/>
  </si>
  <si>
    <t>34ヶ月</t>
    <rPh sb="3" eb="4">
      <t>ゲツ</t>
    </rPh>
    <phoneticPr fontId="1"/>
  </si>
  <si>
    <t>平成景気(バブル景気）</t>
    <rPh sb="0" eb="2">
      <t>ヘイセイ</t>
    </rPh>
    <rPh sb="2" eb="4">
      <t>ケイキ</t>
    </rPh>
    <rPh sb="8" eb="10">
      <t>ケイキ</t>
    </rPh>
    <phoneticPr fontId="1"/>
  </si>
  <si>
    <r>
      <t>バブル崩壊</t>
    </r>
    <r>
      <rPr>
        <sz val="10"/>
        <rFont val="ＭＳ Ｐゴシック"/>
        <family val="3"/>
        <charset val="128"/>
      </rPr>
      <t>(第1次平成不況）</t>
    </r>
    <rPh sb="3" eb="5">
      <t>ホウカイ</t>
    </rPh>
    <rPh sb="6" eb="7">
      <t>ダイ</t>
    </rPh>
    <rPh sb="8" eb="9">
      <t>ツギ</t>
    </rPh>
    <rPh sb="9" eb="11">
      <t>ヘイセイ</t>
    </rPh>
    <rPh sb="11" eb="13">
      <t>フキョウ</t>
    </rPh>
    <phoneticPr fontId="1"/>
  </si>
  <si>
    <t>第12循環</t>
    <rPh sb="0" eb="1">
      <t>ダイ</t>
    </rPh>
    <rPh sb="3" eb="5">
      <t>ジュンカン</t>
    </rPh>
    <phoneticPr fontId="1"/>
  </si>
  <si>
    <t>1997年 4月</t>
    <rPh sb="4" eb="5">
      <t>ネン</t>
    </rPh>
    <rPh sb="7" eb="8">
      <t>ガツ</t>
    </rPh>
    <phoneticPr fontId="1"/>
  </si>
  <si>
    <t>1999年 5月</t>
    <rPh sb="4" eb="5">
      <t>ネン</t>
    </rPh>
    <rPh sb="7" eb="8">
      <t>ガツ</t>
    </rPh>
    <phoneticPr fontId="1"/>
  </si>
  <si>
    <t>1997年 5月</t>
    <rPh sb="4" eb="5">
      <t>ネン</t>
    </rPh>
    <rPh sb="7" eb="8">
      <t>ガツ</t>
    </rPh>
    <phoneticPr fontId="1"/>
  </si>
  <si>
    <t>1999年 1月</t>
    <rPh sb="4" eb="5">
      <t>ネン</t>
    </rPh>
    <rPh sb="7" eb="8">
      <t>ガツ</t>
    </rPh>
    <phoneticPr fontId="1"/>
  </si>
  <si>
    <t>1993年12月</t>
    <rPh sb="4" eb="5">
      <t>ネン</t>
    </rPh>
    <rPh sb="7" eb="8">
      <t>ガツ</t>
    </rPh>
    <phoneticPr fontId="1"/>
  </si>
  <si>
    <t>2007年5月</t>
    <rPh sb="4" eb="5">
      <t>ネン</t>
    </rPh>
    <rPh sb="6" eb="7">
      <t>ガツ</t>
    </rPh>
    <phoneticPr fontId="1"/>
  </si>
  <si>
    <t>1999年2月</t>
    <rPh sb="4" eb="5">
      <t>ネン</t>
    </rPh>
    <rPh sb="6" eb="7">
      <t>ガツ</t>
    </rPh>
    <phoneticPr fontId="1"/>
  </si>
  <si>
    <t>41ヶ月</t>
    <rPh sb="3" eb="4">
      <t>ゲツ</t>
    </rPh>
    <phoneticPr fontId="1"/>
  </si>
  <si>
    <t>21ヶ月</t>
    <rPh sb="3" eb="4">
      <t>ゲツ</t>
    </rPh>
    <phoneticPr fontId="1"/>
  </si>
  <si>
    <t>62ヶ月</t>
    <rPh sb="3" eb="4">
      <t>ゲツ</t>
    </rPh>
    <phoneticPr fontId="1"/>
  </si>
  <si>
    <t>1994年2月</t>
    <rPh sb="4" eb="5">
      <t>ネン</t>
    </rPh>
    <rPh sb="6" eb="7">
      <t>ガツ</t>
    </rPh>
    <phoneticPr fontId="1"/>
  </si>
  <si>
    <t>1997年3月</t>
    <rPh sb="4" eb="5">
      <t>ネン</t>
    </rPh>
    <rPh sb="6" eb="7">
      <t>ガツ</t>
    </rPh>
    <phoneticPr fontId="1"/>
  </si>
  <si>
    <t>1999年4月</t>
    <rPh sb="4" eb="5">
      <t>ネン</t>
    </rPh>
    <rPh sb="6" eb="7">
      <t>ガツ</t>
    </rPh>
    <phoneticPr fontId="1"/>
  </si>
  <si>
    <t>37ヶ月</t>
    <rPh sb="3" eb="4">
      <t>ゲツ</t>
    </rPh>
    <phoneticPr fontId="1"/>
  </si>
  <si>
    <t>25ヶ月</t>
    <rPh sb="3" eb="4">
      <t>ゲツ</t>
    </rPh>
    <phoneticPr fontId="1"/>
  </si>
  <si>
    <t>1996年7月</t>
    <rPh sb="4" eb="5">
      <t>ネン</t>
    </rPh>
    <rPh sb="6" eb="7">
      <t>ガツ</t>
    </rPh>
    <phoneticPr fontId="1"/>
  </si>
  <si>
    <t>1999年6月</t>
    <rPh sb="4" eb="5">
      <t>ネン</t>
    </rPh>
    <rPh sb="6" eb="7">
      <t>ガツ</t>
    </rPh>
    <phoneticPr fontId="1"/>
  </si>
  <si>
    <t>1997年6月</t>
    <rPh sb="4" eb="5">
      <t>ネン</t>
    </rPh>
    <rPh sb="6" eb="7">
      <t>ガツ</t>
    </rPh>
    <phoneticPr fontId="1"/>
  </si>
  <si>
    <t>1998年11月</t>
    <rPh sb="4" eb="5">
      <t>ネン</t>
    </rPh>
    <rPh sb="7" eb="8">
      <t>ガツ</t>
    </rPh>
    <phoneticPr fontId="1"/>
  </si>
  <si>
    <t>39ヶ月</t>
    <rPh sb="3" eb="4">
      <t>ゲツ</t>
    </rPh>
    <phoneticPr fontId="1"/>
  </si>
  <si>
    <t>17ヶ月</t>
    <rPh sb="3" eb="4">
      <t>ゲツ</t>
    </rPh>
    <phoneticPr fontId="1"/>
  </si>
  <si>
    <t>さざなみ景気（カンフル景気）</t>
    <rPh sb="4" eb="6">
      <t>ケイキ</t>
    </rPh>
    <rPh sb="11" eb="13">
      <t>ケイキ</t>
    </rPh>
    <phoneticPr fontId="1"/>
  </si>
  <si>
    <r>
      <t>金融不安</t>
    </r>
    <r>
      <rPr>
        <sz val="10"/>
        <rFont val="ＭＳ Ｐゴシック"/>
        <family val="3"/>
        <charset val="128"/>
      </rPr>
      <t>(第2次平成不況）</t>
    </r>
    <rPh sb="0" eb="2">
      <t>キンユウ</t>
    </rPh>
    <rPh sb="2" eb="4">
      <t>フアン</t>
    </rPh>
    <rPh sb="5" eb="6">
      <t>ダイ</t>
    </rPh>
    <rPh sb="7" eb="8">
      <t>ツギ</t>
    </rPh>
    <rPh sb="8" eb="10">
      <t>ヘイセイ</t>
    </rPh>
    <rPh sb="10" eb="12">
      <t>フキョウ</t>
    </rPh>
    <phoneticPr fontId="1"/>
  </si>
  <si>
    <t>第13循環</t>
    <rPh sb="0" eb="1">
      <t>ダイ</t>
    </rPh>
    <rPh sb="3" eb="5">
      <t>ジュンカン</t>
    </rPh>
    <phoneticPr fontId="1"/>
  </si>
  <si>
    <t>2000年 7月</t>
    <rPh sb="4" eb="5">
      <t>ネン</t>
    </rPh>
    <rPh sb="7" eb="8">
      <t>ガツ</t>
    </rPh>
    <phoneticPr fontId="1"/>
  </si>
  <si>
    <t>2001年12月</t>
    <rPh sb="4" eb="5">
      <t>ネン</t>
    </rPh>
    <rPh sb="7" eb="8">
      <t>ガツ</t>
    </rPh>
    <phoneticPr fontId="1"/>
  </si>
  <si>
    <t>2000年11月</t>
    <rPh sb="4" eb="5">
      <t>ネン</t>
    </rPh>
    <rPh sb="7" eb="8">
      <t>ガツ</t>
    </rPh>
    <phoneticPr fontId="1"/>
  </si>
  <si>
    <t>2002年 1月</t>
    <rPh sb="4" eb="5">
      <t>ネン</t>
    </rPh>
    <rPh sb="7" eb="8">
      <t>ガツ</t>
    </rPh>
    <phoneticPr fontId="1"/>
  </si>
  <si>
    <t>2000年8月</t>
    <rPh sb="4" eb="5">
      <t>ネン</t>
    </rPh>
    <rPh sb="6" eb="7">
      <t>ガツ</t>
    </rPh>
    <phoneticPr fontId="1"/>
  </si>
  <si>
    <t>18ヶ月</t>
    <rPh sb="3" eb="4">
      <t>ゲツ</t>
    </rPh>
    <phoneticPr fontId="1"/>
  </si>
  <si>
    <t>16ヶ月</t>
    <rPh sb="3" eb="4">
      <t>ゲツ</t>
    </rPh>
    <phoneticPr fontId="1"/>
  </si>
  <si>
    <t>2000年10月</t>
    <rPh sb="4" eb="5">
      <t>ネン</t>
    </rPh>
    <rPh sb="7" eb="8">
      <t>ガツ</t>
    </rPh>
    <phoneticPr fontId="1"/>
  </si>
  <si>
    <t>2002年4月</t>
    <rPh sb="4" eb="5">
      <t>ネン</t>
    </rPh>
    <rPh sb="6" eb="7">
      <t>ガツ</t>
    </rPh>
    <phoneticPr fontId="1"/>
  </si>
  <si>
    <t>36ヶ月</t>
    <rPh sb="3" eb="4">
      <t>ゲツ</t>
    </rPh>
    <phoneticPr fontId="1"/>
  </si>
  <si>
    <t>2000年4月</t>
    <rPh sb="4" eb="5">
      <t>ネン</t>
    </rPh>
    <rPh sb="6" eb="7">
      <t>ガツ</t>
    </rPh>
    <phoneticPr fontId="1"/>
  </si>
  <si>
    <t>2001年11月</t>
    <rPh sb="4" eb="5">
      <t>ネン</t>
    </rPh>
    <rPh sb="7" eb="8">
      <t>ガツ</t>
    </rPh>
    <phoneticPr fontId="1"/>
  </si>
  <si>
    <t>2000年6月</t>
    <rPh sb="4" eb="5">
      <t>ネン</t>
    </rPh>
    <rPh sb="6" eb="7">
      <t>ガツ</t>
    </rPh>
    <phoneticPr fontId="1"/>
  </si>
  <si>
    <t>2002年1月</t>
    <rPh sb="4" eb="5">
      <t>ネン</t>
    </rPh>
    <rPh sb="6" eb="7">
      <t>ガツ</t>
    </rPh>
    <phoneticPr fontId="1"/>
  </si>
  <si>
    <t>19ヶ月</t>
    <rPh sb="3" eb="4">
      <t>ゲツ</t>
    </rPh>
    <phoneticPr fontId="1"/>
  </si>
  <si>
    <t>ITバブル景気</t>
    <rPh sb="5" eb="7">
      <t>ケイキ</t>
    </rPh>
    <phoneticPr fontId="1"/>
  </si>
  <si>
    <r>
      <t>ITﾊﾞﾌﾞﾙ崩壊</t>
    </r>
    <r>
      <rPr>
        <sz val="10"/>
        <rFont val="ＭＳ Ｐゴシック"/>
        <family val="3"/>
        <charset val="128"/>
      </rPr>
      <t>(第3次平成不況)</t>
    </r>
    <rPh sb="7" eb="9">
      <t>ホウカイ</t>
    </rPh>
    <rPh sb="10" eb="11">
      <t>ダイ</t>
    </rPh>
    <rPh sb="12" eb="13">
      <t>ツギ</t>
    </rPh>
    <rPh sb="13" eb="15">
      <t>ヘイセイ</t>
    </rPh>
    <rPh sb="15" eb="17">
      <t>フキョウ</t>
    </rPh>
    <phoneticPr fontId="1"/>
  </si>
  <si>
    <t>第14循環</t>
    <rPh sb="0" eb="1">
      <t>ダイ</t>
    </rPh>
    <rPh sb="3" eb="5">
      <t>ジュンカン</t>
    </rPh>
    <phoneticPr fontId="1"/>
  </si>
  <si>
    <t>2007年 7月</t>
    <rPh sb="4" eb="5">
      <t>ネン</t>
    </rPh>
    <rPh sb="7" eb="8">
      <t>ガツ</t>
    </rPh>
    <phoneticPr fontId="1"/>
  </si>
  <si>
    <t>2009年 3月</t>
    <rPh sb="4" eb="5">
      <t>ネン</t>
    </rPh>
    <rPh sb="7" eb="8">
      <t>ガツ</t>
    </rPh>
    <phoneticPr fontId="1"/>
  </si>
  <si>
    <t>67ヶ月</t>
    <rPh sb="3" eb="4">
      <t>ゲツ</t>
    </rPh>
    <phoneticPr fontId="1"/>
  </si>
  <si>
    <t>20ヶ月</t>
    <rPh sb="3" eb="4">
      <t>ゲツ</t>
    </rPh>
    <phoneticPr fontId="1"/>
  </si>
  <si>
    <t>87ヶ月</t>
    <rPh sb="3" eb="4">
      <t>ゲツ</t>
    </rPh>
    <phoneticPr fontId="1"/>
  </si>
  <si>
    <t>2008年 2月</t>
    <rPh sb="4" eb="5">
      <t>ネン</t>
    </rPh>
    <rPh sb="7" eb="8">
      <t>ガツ</t>
    </rPh>
    <phoneticPr fontId="1"/>
  </si>
  <si>
    <t>73ヶ月</t>
    <rPh sb="3" eb="4">
      <t>ゲツ</t>
    </rPh>
    <phoneticPr fontId="1"/>
  </si>
  <si>
    <t>13ヶ月</t>
    <rPh sb="3" eb="4">
      <t>ゲツ</t>
    </rPh>
    <phoneticPr fontId="1"/>
  </si>
  <si>
    <t>86ヶ月</t>
    <rPh sb="3" eb="4">
      <t>ゲツ</t>
    </rPh>
    <phoneticPr fontId="1"/>
  </si>
  <si>
    <t>2008年2月</t>
    <rPh sb="4" eb="5">
      <t>ネン</t>
    </rPh>
    <rPh sb="6" eb="7">
      <t>ガツ</t>
    </rPh>
    <phoneticPr fontId="1"/>
  </si>
  <si>
    <t>2009年3月</t>
    <rPh sb="4" eb="5">
      <t>ネン</t>
    </rPh>
    <rPh sb="6" eb="7">
      <t>ガツ</t>
    </rPh>
    <phoneticPr fontId="1"/>
  </si>
  <si>
    <t>74ヶ月</t>
    <rPh sb="3" eb="4">
      <t>ゲツ</t>
    </rPh>
    <phoneticPr fontId="1"/>
  </si>
  <si>
    <t>2007年12月</t>
    <rPh sb="4" eb="5">
      <t>ネン</t>
    </rPh>
    <rPh sb="7" eb="8">
      <t>ガツ</t>
    </rPh>
    <phoneticPr fontId="1"/>
  </si>
  <si>
    <t>68ヶ月</t>
    <rPh sb="3" eb="4">
      <t>ゲツ</t>
    </rPh>
    <phoneticPr fontId="1"/>
  </si>
  <si>
    <t>15ヶ月</t>
    <rPh sb="3" eb="4">
      <t>ゲツ</t>
    </rPh>
    <phoneticPr fontId="1"/>
  </si>
  <si>
    <t>83ヶ月</t>
    <rPh sb="3" eb="4">
      <t>ゲツ</t>
    </rPh>
    <phoneticPr fontId="1"/>
  </si>
  <si>
    <t>2006年11月</t>
    <rPh sb="4" eb="5">
      <t>ネン</t>
    </rPh>
    <rPh sb="7" eb="8">
      <t>ガツ</t>
    </rPh>
    <phoneticPr fontId="1"/>
  </si>
  <si>
    <t>2009年7月</t>
    <rPh sb="4" eb="5">
      <t>ネン</t>
    </rPh>
    <rPh sb="6" eb="7">
      <t>ガツ</t>
    </rPh>
    <phoneticPr fontId="1"/>
  </si>
  <si>
    <t>2006年10月</t>
    <rPh sb="4" eb="5">
      <t>ネン</t>
    </rPh>
    <rPh sb="7" eb="8">
      <t>ガツ</t>
    </rPh>
    <phoneticPr fontId="1"/>
  </si>
  <si>
    <t>2009年4月</t>
    <rPh sb="4" eb="5">
      <t>ネン</t>
    </rPh>
    <rPh sb="6" eb="7">
      <t>ガツ</t>
    </rPh>
    <phoneticPr fontId="1"/>
  </si>
  <si>
    <t>57ヶ月</t>
    <rPh sb="3" eb="4">
      <t>ゲツ</t>
    </rPh>
    <phoneticPr fontId="1"/>
  </si>
  <si>
    <t>30ヶ月</t>
    <rPh sb="3" eb="4">
      <t>ゲツ</t>
    </rPh>
    <phoneticPr fontId="1"/>
  </si>
  <si>
    <t>いざなみ景気</t>
    <rPh sb="4" eb="6">
      <t>ケイキ</t>
    </rPh>
    <phoneticPr fontId="1"/>
  </si>
  <si>
    <t>金融危機（リーマンショック）</t>
    <rPh sb="0" eb="2">
      <t>キンユウ</t>
    </rPh>
    <rPh sb="2" eb="4">
      <t>キキ</t>
    </rPh>
    <phoneticPr fontId="1"/>
  </si>
  <si>
    <t>第15循環</t>
    <rPh sb="0" eb="1">
      <t>ダイ</t>
    </rPh>
    <rPh sb="3" eb="5">
      <t>ジュンカン</t>
    </rPh>
    <phoneticPr fontId="1"/>
  </si>
  <si>
    <t>2009年 3月</t>
    <phoneticPr fontId="1"/>
  </si>
  <si>
    <t>2011年2月</t>
    <rPh sb="4" eb="5">
      <t>ネン</t>
    </rPh>
    <rPh sb="6" eb="7">
      <t>ツキ</t>
    </rPh>
    <phoneticPr fontId="1"/>
  </si>
  <si>
    <t>2013年2月</t>
    <rPh sb="4" eb="5">
      <t>ネン</t>
    </rPh>
    <rPh sb="6" eb="7">
      <t>ガツ</t>
    </rPh>
    <phoneticPr fontId="1"/>
  </si>
  <si>
    <t>23ヶ月</t>
    <phoneticPr fontId="1"/>
  </si>
  <si>
    <t>47ヶ月</t>
    <rPh sb="3" eb="4">
      <t>ゲツ</t>
    </rPh>
    <phoneticPr fontId="1"/>
  </si>
  <si>
    <t>2012年11月</t>
    <rPh sb="4" eb="5">
      <t>ネン</t>
    </rPh>
    <rPh sb="7" eb="8">
      <t>ガツ</t>
    </rPh>
    <phoneticPr fontId="1"/>
  </si>
  <si>
    <t>44ヶ月</t>
    <phoneticPr fontId="1"/>
  </si>
  <si>
    <t>(2012年2月）</t>
    <rPh sb="5" eb="6">
      <t>ネン</t>
    </rPh>
    <rPh sb="7" eb="8">
      <t>ガツ</t>
    </rPh>
    <phoneticPr fontId="1"/>
  </si>
  <si>
    <t>(2012年9月）</t>
    <rPh sb="5" eb="6">
      <t>ネン</t>
    </rPh>
    <rPh sb="7" eb="8">
      <t>ガツ</t>
    </rPh>
    <phoneticPr fontId="1"/>
  </si>
  <si>
    <t>35ヶ月</t>
    <rPh sb="3" eb="4">
      <t>ゲツ</t>
    </rPh>
    <phoneticPr fontId="1"/>
  </si>
  <si>
    <t>7ヶ月</t>
    <rPh sb="2" eb="3">
      <t>ゲツ</t>
    </rPh>
    <phoneticPr fontId="1"/>
  </si>
  <si>
    <t>42ヶ月</t>
    <rPh sb="3" eb="4">
      <t>ゲツ</t>
    </rPh>
    <phoneticPr fontId="1"/>
  </si>
  <si>
    <t>(2012年3月）</t>
    <rPh sb="5" eb="6">
      <t>ネン</t>
    </rPh>
    <rPh sb="7" eb="8">
      <t>ガツ</t>
    </rPh>
    <phoneticPr fontId="1"/>
  </si>
  <si>
    <t>(2012年7月）</t>
    <rPh sb="5" eb="6">
      <t>ネン</t>
    </rPh>
    <rPh sb="7" eb="8">
      <t>ガツ</t>
    </rPh>
    <phoneticPr fontId="1"/>
  </si>
  <si>
    <t>4ヶ月</t>
    <rPh sb="2" eb="3">
      <t>ゲツ</t>
    </rPh>
    <phoneticPr fontId="1"/>
  </si>
  <si>
    <t>40ヶ月</t>
    <rPh sb="3" eb="4">
      <t>ゲツ</t>
    </rPh>
    <phoneticPr fontId="1"/>
  </si>
  <si>
    <t>(2011年11月）</t>
    <rPh sb="5" eb="6">
      <t>ネン</t>
    </rPh>
    <rPh sb="8" eb="9">
      <t>ガツ</t>
    </rPh>
    <phoneticPr fontId="1"/>
  </si>
  <si>
    <t>31ヶ月</t>
    <rPh sb="3" eb="4">
      <t>ゲツ</t>
    </rPh>
    <phoneticPr fontId="1"/>
  </si>
  <si>
    <t>10ヶ月</t>
    <rPh sb="3" eb="4">
      <t>ゲツ</t>
    </rPh>
    <phoneticPr fontId="1"/>
  </si>
  <si>
    <t>エコ景気</t>
    <rPh sb="2" eb="4">
      <t>ケイキ</t>
    </rPh>
    <phoneticPr fontId="1"/>
  </si>
  <si>
    <t>第16循環</t>
    <rPh sb="0" eb="1">
      <t>ダイ</t>
    </rPh>
    <rPh sb="3" eb="5">
      <t>ジュンカン</t>
    </rPh>
    <phoneticPr fontId="25"/>
  </si>
  <si>
    <t>2013年2月</t>
    <rPh sb="4" eb="5">
      <t>ネン</t>
    </rPh>
    <rPh sb="6" eb="7">
      <t>ガツ</t>
    </rPh>
    <phoneticPr fontId="15"/>
  </si>
  <si>
    <t>2018年11月</t>
    <rPh sb="4" eb="5">
      <t>ネン</t>
    </rPh>
    <rPh sb="7" eb="8">
      <t>ガツ</t>
    </rPh>
    <phoneticPr fontId="15"/>
  </si>
  <si>
    <t>2020年5月</t>
    <rPh sb="4" eb="5">
      <t>ネン</t>
    </rPh>
    <rPh sb="6" eb="7">
      <t>ガツ</t>
    </rPh>
    <phoneticPr fontId="15"/>
  </si>
  <si>
    <t>69ヶ月</t>
    <rPh sb="3" eb="4">
      <t>ゲツ</t>
    </rPh>
    <phoneticPr fontId="15"/>
  </si>
  <si>
    <t>19ヶ月</t>
    <phoneticPr fontId="15"/>
  </si>
  <si>
    <t>90ヶ月</t>
    <phoneticPr fontId="15"/>
  </si>
  <si>
    <t>2012年11月</t>
    <rPh sb="4" eb="5">
      <t>ネン</t>
    </rPh>
    <rPh sb="7" eb="8">
      <t>ガツ</t>
    </rPh>
    <phoneticPr fontId="15"/>
  </si>
  <si>
    <t>2018年10月</t>
    <rPh sb="4" eb="5">
      <t>ネン</t>
    </rPh>
    <rPh sb="7" eb="8">
      <t>ガツ</t>
    </rPh>
    <phoneticPr fontId="15"/>
  </si>
  <si>
    <t>71ヶ月</t>
    <rPh sb="3" eb="4">
      <t>ゲツ</t>
    </rPh>
    <phoneticPr fontId="15"/>
  </si>
  <si>
    <t>アベノミクス景気</t>
    <rPh sb="6" eb="8">
      <t>ケイキ</t>
    </rPh>
    <phoneticPr fontId="1"/>
  </si>
  <si>
    <t>新型コロナショック</t>
    <rPh sb="0" eb="2">
      <t>シンガタ</t>
    </rPh>
    <phoneticPr fontId="1"/>
  </si>
  <si>
    <t>　注：（　）は暫定日付</t>
    <phoneticPr fontId="1"/>
  </si>
  <si>
    <t>景気拡張期間比較（県内総生産）</t>
    <rPh sb="0" eb="2">
      <t>ケイキ</t>
    </rPh>
    <rPh sb="2" eb="4">
      <t>カクチョウ</t>
    </rPh>
    <rPh sb="4" eb="6">
      <t>キカン</t>
    </rPh>
    <rPh sb="6" eb="8">
      <t>ヒカク</t>
    </rPh>
    <rPh sb="9" eb="11">
      <t>ケンナイ</t>
    </rPh>
    <rPh sb="11" eb="14">
      <t>ソウセイサン</t>
    </rPh>
    <phoneticPr fontId="1"/>
  </si>
  <si>
    <t>（単位：億円、％）</t>
    <rPh sb="1" eb="3">
      <t>タンイ</t>
    </rPh>
    <rPh sb="4" eb="6">
      <t>オクエン</t>
    </rPh>
    <phoneticPr fontId="1"/>
  </si>
  <si>
    <t>項目</t>
    <rPh sb="0" eb="2">
      <t>コウモク</t>
    </rPh>
    <phoneticPr fontId="1"/>
  </si>
  <si>
    <t>年度</t>
    <rPh sb="0" eb="2">
      <t>ネンド</t>
    </rPh>
    <phoneticPr fontId="1"/>
  </si>
  <si>
    <t>名目県内総生産</t>
    <rPh sb="0" eb="2">
      <t>メイモク</t>
    </rPh>
    <rPh sb="2" eb="4">
      <t>ケンナイ</t>
    </rPh>
    <rPh sb="4" eb="7">
      <t>ソウセイサン</t>
    </rPh>
    <phoneticPr fontId="1"/>
  </si>
  <si>
    <t>実質県内総生産</t>
    <rPh sb="0" eb="2">
      <t>ジッシツ</t>
    </rPh>
    <rPh sb="2" eb="4">
      <t>ケンナイ</t>
    </rPh>
    <rPh sb="4" eb="7">
      <t>ソウセイサン</t>
    </rPh>
    <phoneticPr fontId="1"/>
  </si>
  <si>
    <t>兵庫CI</t>
    <rPh sb="0" eb="2">
      <t>ヒョウゴ</t>
    </rPh>
    <phoneticPr fontId="1"/>
  </si>
  <si>
    <t>実数</t>
    <rPh sb="0" eb="2">
      <t>ジッスウ</t>
    </rPh>
    <phoneticPr fontId="1"/>
  </si>
  <si>
    <t>年度平均増減率</t>
    <rPh sb="0" eb="2">
      <t>ネンド</t>
    </rPh>
    <rPh sb="2" eb="4">
      <t>ヘイキン</t>
    </rPh>
    <rPh sb="4" eb="6">
      <t>ゾウゲン</t>
    </rPh>
    <rPh sb="6" eb="7">
      <t>リツ</t>
    </rPh>
    <phoneticPr fontId="1"/>
  </si>
  <si>
    <t>景気拡張</t>
    <rPh sb="0" eb="2">
      <t>ケイキ</t>
    </rPh>
    <rPh sb="2" eb="4">
      <t>カクチョウ</t>
    </rPh>
    <phoneticPr fontId="1"/>
  </si>
  <si>
    <t>拡張期間</t>
    <rPh sb="0" eb="2">
      <t>カクチョウ</t>
    </rPh>
    <rPh sb="2" eb="4">
      <t>キカン</t>
    </rPh>
    <phoneticPr fontId="1"/>
  </si>
  <si>
    <t>5年</t>
    <rPh sb="1" eb="2">
      <t>ネン</t>
    </rPh>
    <phoneticPr fontId="15"/>
  </si>
  <si>
    <t>第16循環</t>
    <rPh sb="0" eb="1">
      <t>ダイ</t>
    </rPh>
    <rPh sb="3" eb="5">
      <t>ジュンカン</t>
    </rPh>
    <phoneticPr fontId="15"/>
  </si>
  <si>
    <t>2013年度</t>
    <rPh sb="4" eb="6">
      <t>ネンド</t>
    </rPh>
    <phoneticPr fontId="15"/>
  </si>
  <si>
    <t>（アベノミクス景気）</t>
    <rPh sb="7" eb="9">
      <t>ケイキ</t>
    </rPh>
    <phoneticPr fontId="15"/>
  </si>
  <si>
    <t>2018年度</t>
    <rPh sb="4" eb="6">
      <t>ネンド</t>
    </rPh>
    <phoneticPr fontId="15"/>
  </si>
  <si>
    <t>（資料）兵庫県統計課「兵庫県民経済計算」、「四半期別GDP速報」、「兵庫県景気動向指数」</t>
    <rPh sb="1" eb="3">
      <t>シリョウ</t>
    </rPh>
    <rPh sb="4" eb="7">
      <t>ヒョウゴケン</t>
    </rPh>
    <rPh sb="7" eb="9">
      <t>トウケイ</t>
    </rPh>
    <rPh sb="9" eb="10">
      <t>カ</t>
    </rPh>
    <rPh sb="11" eb="13">
      <t>ヒョウゴ</t>
    </rPh>
    <rPh sb="13" eb="15">
      <t>ケンミン</t>
    </rPh>
    <rPh sb="15" eb="17">
      <t>ケイザイ</t>
    </rPh>
    <rPh sb="17" eb="19">
      <t>ケイサン</t>
    </rPh>
    <rPh sb="22" eb="25">
      <t>シハンキ</t>
    </rPh>
    <rPh sb="25" eb="26">
      <t>ベツ</t>
    </rPh>
    <rPh sb="29" eb="31">
      <t>ソクホウ</t>
    </rPh>
    <rPh sb="34" eb="37">
      <t>ヒョウゴケン</t>
    </rPh>
    <rPh sb="37" eb="39">
      <t>ケイキ</t>
    </rPh>
    <rPh sb="39" eb="41">
      <t>ドウコウ</t>
    </rPh>
    <rPh sb="41" eb="43">
      <t>シスウ</t>
    </rPh>
    <phoneticPr fontId="1"/>
  </si>
  <si>
    <t>景気拡張期間比較（その他経済指標）</t>
    <rPh sb="0" eb="2">
      <t>ケイキ</t>
    </rPh>
    <rPh sb="2" eb="4">
      <t>カクチョウ</t>
    </rPh>
    <rPh sb="4" eb="6">
      <t>キカン</t>
    </rPh>
    <rPh sb="6" eb="8">
      <t>ヒカク</t>
    </rPh>
    <rPh sb="11" eb="12">
      <t>タ</t>
    </rPh>
    <rPh sb="12" eb="14">
      <t>ケイザイ</t>
    </rPh>
    <rPh sb="14" eb="16">
      <t>シヒョウ</t>
    </rPh>
    <phoneticPr fontId="1"/>
  </si>
  <si>
    <t>実質民間最終消費支出</t>
    <rPh sb="0" eb="2">
      <t>ジッシツ</t>
    </rPh>
    <rPh sb="2" eb="4">
      <t>ミンカン</t>
    </rPh>
    <rPh sb="4" eb="6">
      <t>サイシュウ</t>
    </rPh>
    <rPh sb="6" eb="8">
      <t>ショウヒ</t>
    </rPh>
    <rPh sb="8" eb="10">
      <t>シシュツ</t>
    </rPh>
    <phoneticPr fontId="1"/>
  </si>
  <si>
    <t>実質民間企業設備</t>
    <rPh sb="0" eb="2">
      <t>ジッシツ</t>
    </rPh>
    <rPh sb="2" eb="4">
      <t>ミンカン</t>
    </rPh>
    <rPh sb="4" eb="6">
      <t>キギョウ</t>
    </rPh>
    <rPh sb="6" eb="8">
      <t>セツビ</t>
    </rPh>
    <phoneticPr fontId="1"/>
  </si>
  <si>
    <t>雇用者報酬(名目）</t>
    <rPh sb="0" eb="3">
      <t>コヨウシャ</t>
    </rPh>
    <rPh sb="3" eb="5">
      <t>ホウシュウ</t>
    </rPh>
    <rPh sb="6" eb="8">
      <t>メイモク</t>
    </rPh>
    <phoneticPr fontId="1"/>
  </si>
  <si>
    <t>完全失業率（年平均）</t>
    <rPh sb="0" eb="2">
      <t>カンゼン</t>
    </rPh>
    <rPh sb="2" eb="5">
      <t>シツギョウリツ</t>
    </rPh>
    <rPh sb="6" eb="7">
      <t>ネン</t>
    </rPh>
    <rPh sb="7" eb="9">
      <t>ヘイキン</t>
    </rPh>
    <phoneticPr fontId="15"/>
  </si>
  <si>
    <r>
      <t>消費者物価指数</t>
    </r>
    <r>
      <rPr>
        <sz val="8"/>
        <color theme="1"/>
        <rFont val="ＭＳ Ｐゴシック"/>
        <family val="3"/>
        <charset val="128"/>
        <scheme val="minor"/>
      </rPr>
      <t>（20年=100）</t>
    </r>
    <rPh sb="0" eb="3">
      <t>ショウヒシャ</t>
    </rPh>
    <rPh sb="3" eb="5">
      <t>ブッカ</t>
    </rPh>
    <rPh sb="5" eb="7">
      <t>シスウ</t>
    </rPh>
    <rPh sb="10" eb="11">
      <t>ネン</t>
    </rPh>
    <phoneticPr fontId="15"/>
  </si>
  <si>
    <t>景気後退期間比較（県内総生産）</t>
    <rPh sb="0" eb="2">
      <t>ケイキ</t>
    </rPh>
    <rPh sb="2" eb="4">
      <t>コウタイ</t>
    </rPh>
    <rPh sb="4" eb="6">
      <t>キカン</t>
    </rPh>
    <rPh sb="6" eb="8">
      <t>ヒカク</t>
    </rPh>
    <rPh sb="9" eb="11">
      <t>ケンナイ</t>
    </rPh>
    <rPh sb="11" eb="14">
      <t>ソウセイサン</t>
    </rPh>
    <phoneticPr fontId="1"/>
  </si>
  <si>
    <t>後退期間</t>
    <rPh sb="0" eb="2">
      <t>コウタイ</t>
    </rPh>
    <rPh sb="2" eb="4">
      <t>キカン</t>
    </rPh>
    <phoneticPr fontId="1"/>
  </si>
  <si>
    <t>2008年度</t>
    <rPh sb="4" eb="6">
      <t>ネンド</t>
    </rPh>
    <phoneticPr fontId="1"/>
  </si>
  <si>
    <t>2年</t>
    <rPh sb="1" eb="2">
      <t>ネン</t>
    </rPh>
    <phoneticPr fontId="15"/>
  </si>
  <si>
    <t>（新型コロナショック）</t>
    <rPh sb="1" eb="3">
      <t>シンガタ</t>
    </rPh>
    <phoneticPr fontId="15"/>
  </si>
  <si>
    <t>景気後退期間比較（その他経済指標）</t>
    <rPh sb="0" eb="2">
      <t>ケイキ</t>
    </rPh>
    <rPh sb="2" eb="4">
      <t>コウタイ</t>
    </rPh>
    <rPh sb="4" eb="6">
      <t>キカン</t>
    </rPh>
    <rPh sb="6" eb="8">
      <t>ヒカク</t>
    </rPh>
    <rPh sb="11" eb="12">
      <t>タ</t>
    </rPh>
    <rPh sb="12" eb="14">
      <t>ケイザイ</t>
    </rPh>
    <rPh sb="14" eb="16">
      <t>シヒョウ</t>
    </rPh>
    <phoneticPr fontId="1"/>
  </si>
  <si>
    <t>兵庫CLI推計結果(2020年=100)</t>
    <rPh sb="0" eb="2">
      <t>ヒョウゴ</t>
    </rPh>
    <rPh sb="5" eb="7">
      <t>スイケイ</t>
    </rPh>
    <rPh sb="7" eb="9">
      <t>ケッカ</t>
    </rPh>
    <rPh sb="14" eb="15">
      <t>ネン</t>
    </rPh>
    <phoneticPr fontId="15"/>
  </si>
  <si>
    <t>　</t>
    <phoneticPr fontId="15"/>
  </si>
  <si>
    <t>※2013年1月からトレンド推計</t>
    <rPh sb="5" eb="6">
      <t>ネン</t>
    </rPh>
    <rPh sb="7" eb="8">
      <t>ガツ</t>
    </rPh>
    <rPh sb="14" eb="16">
      <t>スイケイ</t>
    </rPh>
    <phoneticPr fontId="15"/>
  </si>
  <si>
    <t>全国CLI（OECD推計）</t>
    <rPh sb="0" eb="2">
      <t>ゼンコク</t>
    </rPh>
    <rPh sb="10" eb="12">
      <t>スイケイ</t>
    </rPh>
    <phoneticPr fontId="15"/>
  </si>
  <si>
    <t>※翌月10日頃OECD公表</t>
    <rPh sb="1" eb="3">
      <t>ヨクゲツ</t>
    </rPh>
    <rPh sb="5" eb="6">
      <t>ニチ</t>
    </rPh>
    <rPh sb="6" eb="7">
      <t>コロ</t>
    </rPh>
    <rPh sb="11" eb="13">
      <t>コウヒョウ</t>
    </rPh>
    <phoneticPr fontId="15"/>
  </si>
  <si>
    <t>足下の基調確認</t>
    <rPh sb="0" eb="2">
      <t>アシモト</t>
    </rPh>
    <rPh sb="3" eb="5">
      <t>キチョウ</t>
    </rPh>
    <rPh sb="5" eb="7">
      <t>カクニン</t>
    </rPh>
    <phoneticPr fontId="15"/>
  </si>
  <si>
    <t>基調判断確認</t>
    <rPh sb="0" eb="2">
      <t>キチョウ</t>
    </rPh>
    <rPh sb="2" eb="4">
      <t>ハンダン</t>
    </rPh>
    <rPh sb="4" eb="6">
      <t>カクニン</t>
    </rPh>
    <phoneticPr fontId="15"/>
  </si>
  <si>
    <t>兵庫ＣＬＩ</t>
    <rPh sb="0" eb="2">
      <t>ヒョウゴ</t>
    </rPh>
    <phoneticPr fontId="15"/>
  </si>
  <si>
    <t>３か月後方移動平均</t>
    <rPh sb="2" eb="3">
      <t>ゲツ</t>
    </rPh>
    <rPh sb="3" eb="5">
      <t>コウホウ</t>
    </rPh>
    <rPh sb="5" eb="7">
      <t>イドウ</t>
    </rPh>
    <rPh sb="7" eb="9">
      <t>ヘイキン</t>
    </rPh>
    <phoneticPr fontId="15"/>
  </si>
  <si>
    <t>７か月後方移動平均</t>
    <rPh sb="2" eb="3">
      <t>ツキ</t>
    </rPh>
    <rPh sb="3" eb="5">
      <t>コウホウ</t>
    </rPh>
    <rPh sb="5" eb="7">
      <t>イドウ</t>
    </rPh>
    <rPh sb="7" eb="9">
      <t>ヘイキン</t>
    </rPh>
    <phoneticPr fontId="15"/>
  </si>
  <si>
    <t>基調判断</t>
    <rPh sb="0" eb="2">
      <t>キチョウ</t>
    </rPh>
    <rPh sb="2" eb="4">
      <t>ハンダン</t>
    </rPh>
    <phoneticPr fontId="15"/>
  </si>
  <si>
    <t>(tentative1234567)</t>
    <phoneticPr fontId="15"/>
  </si>
  <si>
    <t>先行</t>
    <rPh sb="0" eb="2">
      <t>センコウ</t>
    </rPh>
    <phoneticPr fontId="15"/>
  </si>
  <si>
    <t>OECD推計</t>
    <rPh sb="4" eb="6">
      <t>スイケイ</t>
    </rPh>
    <phoneticPr fontId="15"/>
  </si>
  <si>
    <t>景気の山谷状況</t>
    <rPh sb="0" eb="2">
      <t>ケイキ</t>
    </rPh>
    <rPh sb="3" eb="5">
      <t>ヤマタニ</t>
    </rPh>
    <rPh sb="5" eb="7">
      <t>ジョウキョウ</t>
    </rPh>
    <phoneticPr fontId="15"/>
  </si>
  <si>
    <t>指数</t>
    <rPh sb="0" eb="2">
      <t>シスウ</t>
    </rPh>
    <phoneticPr fontId="15"/>
  </si>
  <si>
    <t>前月差</t>
    <rPh sb="0" eb="2">
      <t>ゼンゲツ</t>
    </rPh>
    <rPh sb="2" eb="3">
      <t>サ</t>
    </rPh>
    <phoneticPr fontId="15"/>
  </si>
  <si>
    <t>前年同月比</t>
    <rPh sb="0" eb="2">
      <t>ゼンネン</t>
    </rPh>
    <rPh sb="2" eb="4">
      <t>ドウゲツ</t>
    </rPh>
    <rPh sb="4" eb="5">
      <t>ヒ</t>
    </rPh>
    <phoneticPr fontId="15"/>
  </si>
  <si>
    <t>ﾄﾚﾝﾄﾞ</t>
    <phoneticPr fontId="15"/>
  </si>
  <si>
    <t>日本CLI</t>
    <rPh sb="0" eb="2">
      <t>ニホン</t>
    </rPh>
    <phoneticPr fontId="15"/>
  </si>
  <si>
    <t>前年同月比</t>
    <rPh sb="0" eb="2">
      <t>ゼンネン</t>
    </rPh>
    <rPh sb="2" eb="5">
      <t>ドウゲツヒ</t>
    </rPh>
    <phoneticPr fontId="15"/>
  </si>
  <si>
    <t>改善</t>
  </si>
  <si>
    <t>悪化</t>
  </si>
  <si>
    <t>1～2</t>
    <phoneticPr fontId="15"/>
  </si>
  <si>
    <t>2～3</t>
    <phoneticPr fontId="15"/>
  </si>
  <si>
    <t>3～4</t>
    <phoneticPr fontId="15"/>
  </si>
  <si>
    <t>---</t>
  </si>
  <si>
    <t>4～5</t>
    <phoneticPr fontId="15"/>
  </si>
  <si>
    <t>5～6</t>
    <phoneticPr fontId="15"/>
  </si>
  <si>
    <t>6～7</t>
    <phoneticPr fontId="15"/>
  </si>
  <si>
    <t>7～8</t>
    <phoneticPr fontId="15"/>
  </si>
  <si>
    <t>8～9</t>
    <phoneticPr fontId="15"/>
  </si>
  <si>
    <t>9～10</t>
    <phoneticPr fontId="15"/>
  </si>
  <si>
    <t>10～11</t>
    <phoneticPr fontId="15"/>
  </si>
  <si>
    <t>11～12</t>
    <phoneticPr fontId="15"/>
  </si>
  <si>
    <t>12～1</t>
    <phoneticPr fontId="15"/>
  </si>
  <si>
    <t>4～5</t>
  </si>
  <si>
    <t>5～6</t>
  </si>
  <si>
    <t>6～7</t>
  </si>
  <si>
    <t>7～8</t>
  </si>
  <si>
    <t>8～9</t>
  </si>
  <si>
    <t>3～4</t>
  </si>
  <si>
    <t>9～10</t>
  </si>
  <si>
    <t>10～11</t>
  </si>
  <si>
    <t>11～12</t>
  </si>
  <si>
    <t>12～1</t>
  </si>
  <si>
    <t>1～2</t>
  </si>
  <si>
    <t>2～3</t>
  </si>
  <si>
    <t xml:space="preserve">参考統計表　　兵庫CLI推計結果(2015年=100) </t>
    <rPh sb="7" eb="9">
      <t>ヒョウゴ</t>
    </rPh>
    <rPh sb="12" eb="14">
      <t>スイケイ</t>
    </rPh>
    <rPh sb="14" eb="16">
      <t>ケッカ</t>
    </rPh>
    <rPh sb="21" eb="22">
      <t>ネン</t>
    </rPh>
    <phoneticPr fontId="15"/>
  </si>
  <si>
    <t>(出所）URL　http://stats.oecd.org/Index.aspx?DataSetCode=MEI_CLI</t>
    <rPh sb="1" eb="3">
      <t>シュッショ</t>
    </rPh>
    <phoneticPr fontId="15"/>
  </si>
  <si>
    <t>2015年基準</t>
    <rPh sb="4" eb="5">
      <t>ネン</t>
    </rPh>
    <rPh sb="5" eb="7">
      <t>キジュン</t>
    </rPh>
    <phoneticPr fontId="1"/>
  </si>
  <si>
    <t>経済指標比較</t>
    <rPh sb="0" eb="2">
      <t>ケイザイ</t>
    </rPh>
    <rPh sb="2" eb="4">
      <t>シヒョウ</t>
    </rPh>
    <rPh sb="4" eb="6">
      <t>ヒカク</t>
    </rPh>
    <phoneticPr fontId="1"/>
  </si>
  <si>
    <t>基調判断基準</t>
    <rPh sb="0" eb="2">
      <t>キチョウ</t>
    </rPh>
    <rPh sb="2" eb="4">
      <t>ハンダン</t>
    </rPh>
    <rPh sb="4" eb="6">
      <t>キジュン</t>
    </rPh>
    <phoneticPr fontId="1"/>
  </si>
  <si>
    <t xml:space="preserve"> </t>
    <phoneticPr fontId="39"/>
  </si>
  <si>
    <t>３か月後方</t>
    <rPh sb="2" eb="3">
      <t>ゲツ</t>
    </rPh>
    <rPh sb="3" eb="5">
      <t>コウホウ</t>
    </rPh>
    <phoneticPr fontId="31"/>
  </si>
  <si>
    <t>３か月後方移動</t>
    <rPh sb="2" eb="3">
      <t>ゲツ</t>
    </rPh>
    <rPh sb="3" eb="5">
      <t>コウホウ</t>
    </rPh>
    <rPh sb="5" eb="7">
      <t>イドウ</t>
    </rPh>
    <phoneticPr fontId="31"/>
  </si>
  <si>
    <t>５か月後方</t>
    <rPh sb="2" eb="3">
      <t>ゲツ</t>
    </rPh>
    <rPh sb="3" eb="5">
      <t>コウホウ</t>
    </rPh>
    <phoneticPr fontId="31"/>
  </si>
  <si>
    <t>５か月後方移動</t>
    <rPh sb="2" eb="3">
      <t>ゲツ</t>
    </rPh>
    <rPh sb="3" eb="5">
      <t>コウホウ</t>
    </rPh>
    <rPh sb="5" eb="7">
      <t>イドウ</t>
    </rPh>
    <phoneticPr fontId="31"/>
  </si>
  <si>
    <t>ＣＩ</t>
    <phoneticPr fontId="39"/>
  </si>
  <si>
    <t>前月差</t>
    <rPh sb="0" eb="2">
      <t>ゼンゲツ</t>
    </rPh>
    <rPh sb="2" eb="3">
      <t>サ</t>
    </rPh>
    <phoneticPr fontId="39"/>
  </si>
  <si>
    <t>符号</t>
    <rPh sb="0" eb="2">
      <t>フゴウ</t>
    </rPh>
    <phoneticPr fontId="39"/>
  </si>
  <si>
    <t>移動平均</t>
    <rPh sb="0" eb="2">
      <t>イドウ</t>
    </rPh>
    <rPh sb="2" eb="4">
      <t>ヘイキン</t>
    </rPh>
    <phoneticPr fontId="31"/>
  </si>
  <si>
    <t>平均前月差</t>
    <rPh sb="0" eb="2">
      <t>ヘイキン</t>
    </rPh>
    <rPh sb="2" eb="4">
      <t>ゼンゲツ</t>
    </rPh>
    <rPh sb="4" eb="5">
      <t>サ</t>
    </rPh>
    <phoneticPr fontId="31"/>
  </si>
  <si>
    <t>前月差２か月計</t>
    <rPh sb="0" eb="2">
      <t>ゼンゲツ</t>
    </rPh>
    <rPh sb="2" eb="3">
      <t>サ</t>
    </rPh>
    <rPh sb="5" eb="6">
      <t>ゲツ</t>
    </rPh>
    <rPh sb="6" eb="7">
      <t>ケイ</t>
    </rPh>
    <phoneticPr fontId="31"/>
  </si>
  <si>
    <t>前月差３か月計</t>
    <rPh sb="0" eb="2">
      <t>ゼンゲツ</t>
    </rPh>
    <rPh sb="2" eb="3">
      <t>サ</t>
    </rPh>
    <rPh sb="5" eb="6">
      <t>ゲツ</t>
    </rPh>
    <rPh sb="6" eb="7">
      <t>ケイ</t>
    </rPh>
    <phoneticPr fontId="31"/>
  </si>
  <si>
    <t>H30.2月判断基準改定後の基調判断（H29.12月報作成時のCI等で設定したもの｡公表基調判断とは異なる）↓</t>
    <rPh sb="5" eb="6">
      <t>ガツ</t>
    </rPh>
    <rPh sb="6" eb="8">
      <t>ハンダン</t>
    </rPh>
    <rPh sb="8" eb="10">
      <t>キジュン</t>
    </rPh>
    <rPh sb="10" eb="12">
      <t>カイテイ</t>
    </rPh>
    <rPh sb="12" eb="13">
      <t>ゴ</t>
    </rPh>
    <rPh sb="14" eb="16">
      <t>キチョウ</t>
    </rPh>
    <rPh sb="16" eb="18">
      <t>ハンダン</t>
    </rPh>
    <rPh sb="25" eb="27">
      <t>ゲッポウ</t>
    </rPh>
    <rPh sb="27" eb="30">
      <t>サクセイジ</t>
    </rPh>
    <rPh sb="33" eb="34">
      <t>トウ</t>
    </rPh>
    <rPh sb="35" eb="37">
      <t>セッテイ</t>
    </rPh>
    <rPh sb="42" eb="44">
      <t>コウヒョウ</t>
    </rPh>
    <rPh sb="44" eb="46">
      <t>キチョウ</t>
    </rPh>
    <rPh sb="46" eb="48">
      <t>ハンダン</t>
    </rPh>
    <rPh sb="50" eb="51">
      <t>コト</t>
    </rPh>
    <phoneticPr fontId="39"/>
  </si>
  <si>
    <t>左記判断に至った理由</t>
    <rPh sb="0" eb="2">
      <t>サキ</t>
    </rPh>
    <rPh sb="2" eb="4">
      <t>ハンダン</t>
    </rPh>
    <rPh sb="5" eb="6">
      <t>イタ</t>
    </rPh>
    <rPh sb="8" eb="10">
      <t>リユウ</t>
    </rPh>
    <phoneticPr fontId="39"/>
  </si>
  <si>
    <t>H21</t>
    <phoneticPr fontId="39"/>
  </si>
  <si>
    <t>悪化</t>
    <rPh sb="0" eb="2">
      <t>アッカ</t>
    </rPh>
    <phoneticPr fontId="39"/>
  </si>
  <si>
    <t>３か月以上連続して、３か月後方移動平均が下降</t>
    <rPh sb="2" eb="3">
      <t>ツキ</t>
    </rPh>
    <rPh sb="3" eb="5">
      <t>イジョウ</t>
    </rPh>
    <rPh sb="5" eb="7">
      <t>レンゾク</t>
    </rPh>
    <rPh sb="12" eb="13">
      <t>ツキ</t>
    </rPh>
    <rPh sb="13" eb="15">
      <t>コウホウ</t>
    </rPh>
    <rPh sb="15" eb="17">
      <t>イドウ</t>
    </rPh>
    <rPh sb="17" eb="19">
      <t>ヘイキン</t>
    </rPh>
    <rPh sb="20" eb="22">
      <t>カコウ</t>
    </rPh>
    <phoneticPr fontId="39"/>
  </si>
  <si>
    <t>　　　　　〃</t>
    <phoneticPr fontId="39"/>
  </si>
  <si>
    <t>（悪化）</t>
    <rPh sb="1" eb="3">
      <t>アッカ</t>
    </rPh>
    <phoneticPr fontId="39"/>
  </si>
  <si>
    <t>「基調判断の基準」のいずれにも該当せず</t>
    <rPh sb="1" eb="3">
      <t>キチョウ</t>
    </rPh>
    <rPh sb="3" eb="5">
      <t>ハンダン</t>
    </rPh>
    <rPh sb="6" eb="8">
      <t>キジュン</t>
    </rPh>
    <rPh sb="15" eb="17">
      <t>ガイトウ</t>
    </rPh>
    <phoneticPr fontId="39"/>
  </si>
  <si>
    <t>３か月後方移動平均前月差の累計が、その一標準偏差を超過</t>
    <rPh sb="2" eb="3">
      <t>ツキ</t>
    </rPh>
    <rPh sb="3" eb="5">
      <t>コウホウ</t>
    </rPh>
    <rPh sb="5" eb="7">
      <t>イドウ</t>
    </rPh>
    <rPh sb="7" eb="9">
      <t>ヘイキン</t>
    </rPh>
    <rPh sb="9" eb="11">
      <t>ゼンゲツ</t>
    </rPh>
    <rPh sb="11" eb="12">
      <t>サ</t>
    </rPh>
    <rPh sb="13" eb="15">
      <t>ルイケイ</t>
    </rPh>
    <rPh sb="19" eb="20">
      <t>イチ</t>
    </rPh>
    <rPh sb="20" eb="22">
      <t>ヒョウジュン</t>
    </rPh>
    <rPh sb="22" eb="24">
      <t>ヘンサ</t>
    </rPh>
    <rPh sb="25" eb="27">
      <t>チョウカ</t>
    </rPh>
    <phoneticPr fontId="39"/>
  </si>
  <si>
    <t>７か月後方移動平均前月差の累計が、その一標準偏差を超過</t>
    <rPh sb="2" eb="3">
      <t>ゲツ</t>
    </rPh>
    <rPh sb="3" eb="5">
      <t>コウホウ</t>
    </rPh>
    <rPh sb="5" eb="7">
      <t>イドウ</t>
    </rPh>
    <rPh sb="7" eb="9">
      <t>ヘイキン</t>
    </rPh>
    <rPh sb="9" eb="11">
      <t>ゼンゲツ</t>
    </rPh>
    <rPh sb="11" eb="12">
      <t>サ</t>
    </rPh>
    <rPh sb="13" eb="15">
      <t>ルイケイ</t>
    </rPh>
    <rPh sb="19" eb="20">
      <t>イチ</t>
    </rPh>
    <rPh sb="20" eb="22">
      <t>ヒョウジュン</t>
    </rPh>
    <rPh sb="22" eb="24">
      <t>ヘンサ</t>
    </rPh>
    <rPh sb="25" eb="27">
      <t>チョウカ</t>
    </rPh>
    <phoneticPr fontId="39"/>
  </si>
  <si>
    <t>改善</t>
    <rPh sb="0" eb="2">
      <t>カイゼン</t>
    </rPh>
    <phoneticPr fontId="39"/>
  </si>
  <si>
    <t>３か月以上連続して、３か月後方移動平均が上昇</t>
    <rPh sb="2" eb="3">
      <t>ゲツ</t>
    </rPh>
    <rPh sb="3" eb="5">
      <t>イジョウ</t>
    </rPh>
    <rPh sb="5" eb="7">
      <t>レンゾク</t>
    </rPh>
    <rPh sb="20" eb="22">
      <t>ジョウショウ</t>
    </rPh>
    <phoneticPr fontId="39"/>
  </si>
  <si>
    <t>H22</t>
    <phoneticPr fontId="39"/>
  </si>
  <si>
    <t>（改善）</t>
    <rPh sb="1" eb="3">
      <t>カイゼン</t>
    </rPh>
    <phoneticPr fontId="39"/>
  </si>
  <si>
    <t>H23</t>
    <phoneticPr fontId="39"/>
  </si>
  <si>
    <t>H24</t>
    <phoneticPr fontId="39"/>
  </si>
  <si>
    <t>足踏み</t>
    <rPh sb="0" eb="2">
      <t>アシブ</t>
    </rPh>
    <phoneticPr fontId="39"/>
  </si>
  <si>
    <t>H25</t>
    <phoneticPr fontId="39"/>
  </si>
  <si>
    <t>H30.2月判断基準改定後の基調判断（H29.12月報作成時のCI等で設定したもの｡公表基調判断とは異なる）↓</t>
    <rPh sb="5" eb="6">
      <t>ガツ</t>
    </rPh>
    <rPh sb="6" eb="8">
      <t>ハンダン</t>
    </rPh>
    <rPh sb="8" eb="10">
      <t>キジュン</t>
    </rPh>
    <rPh sb="10" eb="12">
      <t>カイテイ</t>
    </rPh>
    <rPh sb="12" eb="13">
      <t>ゴ</t>
    </rPh>
    <rPh sb="14" eb="16">
      <t>キチョウ</t>
    </rPh>
    <rPh sb="16" eb="18">
      <t>ハンダン</t>
    </rPh>
    <phoneticPr fontId="39"/>
  </si>
  <si>
    <t>基準の基調判断</t>
    <rPh sb="0" eb="2">
      <t>キジュン</t>
    </rPh>
    <rPh sb="3" eb="5">
      <t>キチョウ</t>
    </rPh>
    <rPh sb="5" eb="7">
      <t>ハンダン</t>
    </rPh>
    <phoneticPr fontId="39"/>
  </si>
  <si>
    <t>H26</t>
    <phoneticPr fontId="39"/>
  </si>
  <si>
    <t>横ばい局面(下方への局面変化)</t>
    <rPh sb="0" eb="1">
      <t>ヨコ</t>
    </rPh>
    <rPh sb="3" eb="5">
      <t>キョクメン</t>
    </rPh>
    <rPh sb="6" eb="8">
      <t>カホウ</t>
    </rPh>
    <rPh sb="10" eb="12">
      <t>キョクメン</t>
    </rPh>
    <rPh sb="12" eb="14">
      <t>ヘンカ</t>
    </rPh>
    <phoneticPr fontId="39"/>
  </si>
  <si>
    <t>（足踏み）</t>
    <rPh sb="1" eb="2">
      <t>アシ</t>
    </rPh>
    <rPh sb="2" eb="3">
      <t>ブ</t>
    </rPh>
    <phoneticPr fontId="39"/>
  </si>
  <si>
    <t>（横ばい局面(下方への局面変化)）</t>
    <rPh sb="1" eb="2">
      <t>ヨコ</t>
    </rPh>
    <rPh sb="4" eb="6">
      <t>キョクメン</t>
    </rPh>
    <rPh sb="7" eb="9">
      <t>カホウ</t>
    </rPh>
    <rPh sb="11" eb="13">
      <t>キョクメン</t>
    </rPh>
    <rPh sb="13" eb="15">
      <t>ヘンカ</t>
    </rPh>
    <phoneticPr fontId="39"/>
  </si>
  <si>
    <t>３か月以上連続して、３か月後方移動平均が上昇</t>
  </si>
  <si>
    <t>H27</t>
    <phoneticPr fontId="39"/>
  </si>
  <si>
    <t>３か月以上連続して、３か月後方移動平均が上昇、当月の前月差の符号がプラス</t>
    <rPh sb="23" eb="25">
      <t>トウゲツ</t>
    </rPh>
    <rPh sb="26" eb="28">
      <t>ゼンゲツ</t>
    </rPh>
    <rPh sb="28" eb="29">
      <t>サ</t>
    </rPh>
    <rPh sb="30" eb="32">
      <t>フゴウ</t>
    </rPh>
    <phoneticPr fontId="39"/>
  </si>
  <si>
    <t>３か月後方移動平均前月差の符号がマイナスに変化し、前月差が一標準偏差を超過、当月の前月差の符号がマイナス</t>
    <rPh sb="2" eb="3">
      <t>ツキ</t>
    </rPh>
    <rPh sb="3" eb="5">
      <t>コウホウ</t>
    </rPh>
    <rPh sb="5" eb="7">
      <t>イドウ</t>
    </rPh>
    <rPh sb="7" eb="9">
      <t>ヘイキン</t>
    </rPh>
    <rPh sb="9" eb="11">
      <t>ゼンゲツ</t>
    </rPh>
    <rPh sb="11" eb="12">
      <t>サ</t>
    </rPh>
    <rPh sb="13" eb="15">
      <t>フゴウ</t>
    </rPh>
    <rPh sb="21" eb="23">
      <t>ヘンカ</t>
    </rPh>
    <rPh sb="25" eb="27">
      <t>ゼンゲツ</t>
    </rPh>
    <rPh sb="27" eb="28">
      <t>サ</t>
    </rPh>
    <rPh sb="29" eb="30">
      <t>イチ</t>
    </rPh>
    <rPh sb="30" eb="32">
      <t>ヒョウジュン</t>
    </rPh>
    <rPh sb="32" eb="34">
      <t>ヘンサ</t>
    </rPh>
    <rPh sb="35" eb="37">
      <t>チョウカ</t>
    </rPh>
    <rPh sb="38" eb="40">
      <t>トウゲツ</t>
    </rPh>
    <rPh sb="41" eb="43">
      <t>ゼンゲツ</t>
    </rPh>
    <rPh sb="43" eb="44">
      <t>サ</t>
    </rPh>
    <rPh sb="45" eb="47">
      <t>フゴウ</t>
    </rPh>
    <phoneticPr fontId="39"/>
  </si>
  <si>
    <t>３か月以上連続して、３か月後方移動平均が下降、当月の前月差の符号がマイナス</t>
    <rPh sb="20" eb="22">
      <t>カコウ</t>
    </rPh>
    <phoneticPr fontId="1"/>
  </si>
  <si>
    <t>H28</t>
    <phoneticPr fontId="39"/>
  </si>
  <si>
    <t>H29</t>
    <phoneticPr fontId="39"/>
  </si>
  <si>
    <t>横ばい局面(上方への局面変化)</t>
    <rPh sb="0" eb="1">
      <t>ヨコ</t>
    </rPh>
    <rPh sb="3" eb="5">
      <t>キョクメン</t>
    </rPh>
    <rPh sb="6" eb="8">
      <t>カミガタ</t>
    </rPh>
    <rPh sb="10" eb="12">
      <t>キョクメン</t>
    </rPh>
    <rPh sb="12" eb="14">
      <t>ヘンカ</t>
    </rPh>
    <phoneticPr fontId="39"/>
  </si>
  <si>
    <t>（横ばい局面(上方への局面変化)）</t>
    <rPh sb="1" eb="2">
      <t>ヨコ</t>
    </rPh>
    <rPh sb="4" eb="6">
      <t>キョクメン</t>
    </rPh>
    <rPh sb="7" eb="9">
      <t>カミガタ</t>
    </rPh>
    <rPh sb="11" eb="13">
      <t>キョクメン</t>
    </rPh>
    <rPh sb="13" eb="15">
      <t>ヘンカ</t>
    </rPh>
    <phoneticPr fontId="39"/>
  </si>
  <si>
    <t>←月報作成時点のＣＩ値等を用いて改定後の基準で判断</t>
    <rPh sb="1" eb="3">
      <t>ゲッポウ</t>
    </rPh>
    <rPh sb="3" eb="5">
      <t>サクセイ</t>
    </rPh>
    <rPh sb="5" eb="7">
      <t>ジテン</t>
    </rPh>
    <rPh sb="10" eb="11">
      <t>チ</t>
    </rPh>
    <rPh sb="11" eb="12">
      <t>トウ</t>
    </rPh>
    <rPh sb="13" eb="14">
      <t>モチ</t>
    </rPh>
    <rPh sb="16" eb="19">
      <t>カイテイゴ</t>
    </rPh>
    <rPh sb="20" eb="22">
      <t>キジュン</t>
    </rPh>
    <rPh sb="23" eb="25">
      <t>ハンダン</t>
    </rPh>
    <phoneticPr fontId="39"/>
  </si>
  <si>
    <t>H30</t>
    <phoneticPr fontId="39"/>
  </si>
  <si>
    <t>H30</t>
  </si>
  <si>
    <t>３か月以上連続して、３か月後方移動平均が下降、当月の前月差の符号がマイナス
５か月後方移動平均の符号がマイナスに変化し、マイナス幅が１標準偏差を超過、当月の前月差の符号がマイナス</t>
    <rPh sb="40" eb="41">
      <t>ゲツ</t>
    </rPh>
    <rPh sb="41" eb="43">
      <t>コウホウ</t>
    </rPh>
    <rPh sb="43" eb="45">
      <t>イドウ</t>
    </rPh>
    <rPh sb="45" eb="47">
      <t>ヘイキン</t>
    </rPh>
    <rPh sb="48" eb="50">
      <t>フゴウ</t>
    </rPh>
    <rPh sb="56" eb="58">
      <t>ヘンカ</t>
    </rPh>
    <rPh sb="64" eb="65">
      <t>ハバ</t>
    </rPh>
    <rPh sb="67" eb="69">
      <t>ヒョウジュン</t>
    </rPh>
    <rPh sb="69" eb="71">
      <t>ヘンサ</t>
    </rPh>
    <rPh sb="72" eb="74">
      <t>チョウカ</t>
    </rPh>
    <rPh sb="75" eb="76">
      <t>トウ</t>
    </rPh>
    <rPh sb="76" eb="77">
      <t>ツキ</t>
    </rPh>
    <rPh sb="78" eb="80">
      <t>ゼンゲツ</t>
    </rPh>
    <rPh sb="80" eb="81">
      <t>サ</t>
    </rPh>
    <rPh sb="82" eb="84">
      <t>フゴウ</t>
    </rPh>
    <phoneticPr fontId="39"/>
  </si>
  <si>
    <t>５か月後方移動平均の符号がプラスに変化し、プラス幅が１標準偏差を超過、当月の前月差の符号がプラス（注２）
３か月後方移動平均の符号がプラスに変化し、プラス幅が１標準偏差を超過、当月の前月差の符号がプラス（注１）
別紙、基調判断による</t>
    <rPh sb="106" eb="108">
      <t>ベッシ</t>
    </rPh>
    <rPh sb="109" eb="111">
      <t>キチョウ</t>
    </rPh>
    <rPh sb="111" eb="113">
      <t>ハンダン</t>
    </rPh>
    <phoneticPr fontId="39"/>
  </si>
  <si>
    <t>H31</t>
    <phoneticPr fontId="39"/>
  </si>
  <si>
    <t>・３か月後方移動平均前月差の符号がマイナスに変化し、前月差が一標準偏差を超過、当月の前月差の符号がマイナス（足踏み）
・５か月後方移動平均の符号がマイナスに変化し、マイナス幅が１標準偏差を超過、当月の前月差の符号がマイナス（下方への局面変化）</t>
    <rPh sb="54" eb="56">
      <t>アシブ</t>
    </rPh>
    <rPh sb="112" eb="114">
      <t>カホウ</t>
    </rPh>
    <rPh sb="116" eb="118">
      <t>キョクメン</t>
    </rPh>
    <rPh sb="118" eb="120">
      <t>ヘンカ</t>
    </rPh>
    <phoneticPr fontId="39"/>
  </si>
  <si>
    <t>３か月以上連続して、３か月後方移動平均が下降、当月の前月差の符号がマイナス</t>
    <phoneticPr fontId="39"/>
  </si>
  <si>
    <t>当月の前月差の符号がプラス、３か月移動平均の符号がプラスに変化しプラス幅（１か月、２か月または３か月の累積）が一標準偏差分以上</t>
    <rPh sb="0" eb="2">
      <t>トウゲツ</t>
    </rPh>
    <rPh sb="3" eb="5">
      <t>ゼンゲツ</t>
    </rPh>
    <rPh sb="5" eb="6">
      <t>サ</t>
    </rPh>
    <rPh sb="7" eb="9">
      <t>フゴウ</t>
    </rPh>
    <rPh sb="16" eb="17">
      <t>ゲツ</t>
    </rPh>
    <rPh sb="17" eb="19">
      <t>イドウ</t>
    </rPh>
    <rPh sb="19" eb="21">
      <t>ヘイキン</t>
    </rPh>
    <rPh sb="22" eb="24">
      <t>フゴウ</t>
    </rPh>
    <rPh sb="29" eb="31">
      <t>ヘンカ</t>
    </rPh>
    <rPh sb="35" eb="36">
      <t>ハバ</t>
    </rPh>
    <rPh sb="39" eb="40">
      <t>ゲツ</t>
    </rPh>
    <rPh sb="43" eb="44">
      <t>ゲツ</t>
    </rPh>
    <rPh sb="49" eb="50">
      <t>ゲツ</t>
    </rPh>
    <rPh sb="51" eb="53">
      <t>ルイセキ</t>
    </rPh>
    <rPh sb="55" eb="56">
      <t>イチ</t>
    </rPh>
    <rPh sb="56" eb="58">
      <t>ヒョウジュン</t>
    </rPh>
    <rPh sb="58" eb="60">
      <t>ヘンサ</t>
    </rPh>
    <rPh sb="60" eb="61">
      <t>ブン</t>
    </rPh>
    <rPh sb="61" eb="63">
      <t>イジョウ</t>
    </rPh>
    <phoneticPr fontId="39"/>
  </si>
  <si>
    <t>「下げ止まり」となった後に「足踏み」の基準を満たしたため、横ばい局面（上方への局面変化）を基調判断とする。</t>
    <rPh sb="1" eb="2">
      <t>サ</t>
    </rPh>
    <rPh sb="3" eb="4">
      <t>ド</t>
    </rPh>
    <rPh sb="11" eb="12">
      <t>アト</t>
    </rPh>
    <rPh sb="14" eb="16">
      <t>アシブ</t>
    </rPh>
    <rPh sb="19" eb="21">
      <t>キジュン</t>
    </rPh>
    <rPh sb="22" eb="23">
      <t>ミ</t>
    </rPh>
    <rPh sb="29" eb="30">
      <t>ヨコ</t>
    </rPh>
    <rPh sb="32" eb="34">
      <t>キョクメン</t>
    </rPh>
    <rPh sb="35" eb="37">
      <t>ジョウホウ</t>
    </rPh>
    <rPh sb="39" eb="41">
      <t>キョクメン</t>
    </rPh>
    <rPh sb="41" eb="43">
      <t>ヘンカ</t>
    </rPh>
    <rPh sb="45" eb="47">
      <t>キチョウ</t>
    </rPh>
    <rPh sb="47" eb="49">
      <t>ハンダン</t>
    </rPh>
    <phoneticPr fontId="39"/>
  </si>
  <si>
    <t>R2</t>
    <phoneticPr fontId="39"/>
  </si>
  <si>
    <t>〃</t>
    <phoneticPr fontId="39"/>
  </si>
  <si>
    <t>「下げ止まり」となった後に「改善」の基準を満たしたため、横ばい局面（上方への局面変化）を基調判断とする。</t>
    <rPh sb="1" eb="2">
      <t>サ</t>
    </rPh>
    <rPh sb="3" eb="4">
      <t>ド</t>
    </rPh>
    <rPh sb="11" eb="12">
      <t>アト</t>
    </rPh>
    <rPh sb="14" eb="16">
      <t>カイゼン</t>
    </rPh>
    <rPh sb="18" eb="20">
      <t>キジュン</t>
    </rPh>
    <rPh sb="21" eb="22">
      <t>ミ</t>
    </rPh>
    <rPh sb="28" eb="29">
      <t>ヨコ</t>
    </rPh>
    <rPh sb="31" eb="33">
      <t>キョクメン</t>
    </rPh>
    <rPh sb="34" eb="36">
      <t>ジョウホウ</t>
    </rPh>
    <rPh sb="38" eb="40">
      <t>キョクメン</t>
    </rPh>
    <rPh sb="40" eb="42">
      <t>ヘンカ</t>
    </rPh>
    <rPh sb="44" eb="46">
      <t>キチョウ</t>
    </rPh>
    <rPh sb="46" eb="48">
      <t>ハンダン</t>
    </rPh>
    <phoneticPr fontId="39"/>
  </si>
  <si>
    <t>３か月以上連続して、３か月後方移動平均が上昇、当月の前月差の符号がプラス</t>
    <rPh sb="20" eb="22">
      <t>ジョウショウ</t>
    </rPh>
    <phoneticPr fontId="1"/>
  </si>
  <si>
    <t>R3</t>
    <phoneticPr fontId="39"/>
  </si>
  <si>
    <t>「改善」となった後に「悪化」の基準を満たしたため、横ばい局面（下方への局面変化）を基調判断とする。</t>
    <rPh sb="1" eb="3">
      <t>カイゼン</t>
    </rPh>
    <rPh sb="8" eb="9">
      <t>アト</t>
    </rPh>
    <rPh sb="11" eb="13">
      <t>アッカ</t>
    </rPh>
    <rPh sb="15" eb="17">
      <t>キジュン</t>
    </rPh>
    <rPh sb="18" eb="19">
      <t>ミ</t>
    </rPh>
    <rPh sb="25" eb="26">
      <t>ヨコ</t>
    </rPh>
    <rPh sb="28" eb="30">
      <t>キョクメン</t>
    </rPh>
    <rPh sb="31" eb="33">
      <t>カホウ</t>
    </rPh>
    <rPh sb="35" eb="37">
      <t>キョクメン</t>
    </rPh>
    <rPh sb="37" eb="39">
      <t>ヘンカ</t>
    </rPh>
    <rPh sb="41" eb="43">
      <t>キチョウ</t>
    </rPh>
    <rPh sb="43" eb="45">
      <t>ハンダン</t>
    </rPh>
    <phoneticPr fontId="39"/>
  </si>
  <si>
    <t>R4</t>
    <phoneticPr fontId="39"/>
  </si>
  <si>
    <t>３か月以上連続して、４か月後方移動平均が上昇、当月の前月差の符号がプラス</t>
    <rPh sb="20" eb="22">
      <t>ジョウショウ</t>
    </rPh>
    <phoneticPr fontId="1"/>
  </si>
  <si>
    <t>R5</t>
    <phoneticPr fontId="39"/>
  </si>
  <si>
    <t>「改善」となった後に「悪化」の基準を満たしたため、横ばい局面（下方への局面変化）を基調判断とする。</t>
    <rPh sb="1" eb="3">
      <t>カイゼン</t>
    </rPh>
    <rPh sb="8" eb="9">
      <t>アト</t>
    </rPh>
    <rPh sb="11" eb="13">
      <t>アッカ</t>
    </rPh>
    <rPh sb="15" eb="17">
      <t>キジュン</t>
    </rPh>
    <rPh sb="18" eb="19">
      <t>ミ</t>
    </rPh>
    <rPh sb="25" eb="26">
      <t>ヨコ</t>
    </rPh>
    <rPh sb="28" eb="30">
      <t>キョクメン</t>
    </rPh>
    <rPh sb="31" eb="33">
      <t>カホウ</t>
    </rPh>
    <rPh sb="35" eb="37">
      <t>キョクメン</t>
    </rPh>
    <rPh sb="37" eb="39">
      <t>ヘンカ</t>
    </rPh>
    <rPh sb="41" eb="43">
      <t>キチョウ</t>
    </rPh>
    <rPh sb="43" eb="45">
      <t>ハンダン</t>
    </rPh>
    <phoneticPr fontId="40"/>
  </si>
  <si>
    <t>３か月後方移動平均(前月差)の符号がマイナスに変化し、マイナス幅(１か月、２か月または３か月の累積)が1標準偏差以上で、当月の前月差の符号がマイナス</t>
    <rPh sb="3" eb="5">
      <t>コウホウ</t>
    </rPh>
    <rPh sb="5" eb="7">
      <t>イドウ</t>
    </rPh>
    <rPh sb="7" eb="9">
      <t>ヘイキン</t>
    </rPh>
    <rPh sb="10" eb="12">
      <t>ゼンゲツ</t>
    </rPh>
    <rPh sb="12" eb="13">
      <t>サ</t>
    </rPh>
    <rPh sb="15" eb="17">
      <t>フゴウ</t>
    </rPh>
    <rPh sb="23" eb="25">
      <t>ヘンカ</t>
    </rPh>
    <rPh sb="31" eb="32">
      <t>ハバ</t>
    </rPh>
    <rPh sb="35" eb="36">
      <t>ツキ</t>
    </rPh>
    <rPh sb="39" eb="40">
      <t>ツキ</t>
    </rPh>
    <rPh sb="45" eb="46">
      <t>ツキ</t>
    </rPh>
    <rPh sb="47" eb="49">
      <t>ルイセキ</t>
    </rPh>
    <rPh sb="52" eb="54">
      <t>ヒョウジュン</t>
    </rPh>
    <rPh sb="54" eb="56">
      <t>ヘンサ</t>
    </rPh>
    <rPh sb="56" eb="58">
      <t>イジョウ</t>
    </rPh>
    <rPh sb="60" eb="62">
      <t>トウゲツ</t>
    </rPh>
    <phoneticPr fontId="41"/>
  </si>
  <si>
    <t>「足踏み」となった後に、「悪化」の基準を満たしたため、横ばい局面（下方への局面変化）を基調判断とする。</t>
    <rPh sb="17" eb="19">
      <t>キジュン</t>
    </rPh>
    <phoneticPr fontId="40"/>
  </si>
  <si>
    <t>（前月差マイナスではなく）前月並とみなす。
「基調判断の基準」のいずれにも該当しない。</t>
    <rPh sb="1" eb="2">
      <t>マエ</t>
    </rPh>
    <rPh sb="2" eb="4">
      <t>ゲッサ</t>
    </rPh>
    <rPh sb="13" eb="15">
      <t>ゼンゲツ</t>
    </rPh>
    <rPh sb="15" eb="16">
      <t>ナ</t>
    </rPh>
    <rPh sb="23" eb="27">
      <t>キチョウハンダン</t>
    </rPh>
    <rPh sb="28" eb="30">
      <t>キジュン</t>
    </rPh>
    <rPh sb="37" eb="39">
      <t>ガイトウ</t>
    </rPh>
    <phoneticPr fontId="40"/>
  </si>
  <si>
    <t>３か月以上連続して、３か月後方移動平均が下降、当月の前月差の符号がマイナス</t>
    <rPh sb="20" eb="22">
      <t>カコウ</t>
    </rPh>
    <phoneticPr fontId="41"/>
  </si>
  <si>
    <t>３か月後方移動平均がプラスで推移し、累積プラス幅が１標準偏差以上となっている（下げ止まりの基準に準ずる状態）</t>
    <rPh sb="2" eb="3">
      <t>ツキ</t>
    </rPh>
    <rPh sb="3" eb="5">
      <t>コウホウ</t>
    </rPh>
    <rPh sb="5" eb="7">
      <t>イドウ</t>
    </rPh>
    <rPh sb="7" eb="9">
      <t>ヘイキン</t>
    </rPh>
    <rPh sb="14" eb="16">
      <t>スイイ</t>
    </rPh>
    <rPh sb="18" eb="20">
      <t>ルイセキ</t>
    </rPh>
    <rPh sb="23" eb="24">
      <t>ハバ</t>
    </rPh>
    <rPh sb="26" eb="28">
      <t>ヒョウジュン</t>
    </rPh>
    <rPh sb="28" eb="30">
      <t>ヘンサ</t>
    </rPh>
    <rPh sb="30" eb="32">
      <t>イジョウ</t>
    </rPh>
    <rPh sb="39" eb="40">
      <t>サ</t>
    </rPh>
    <rPh sb="41" eb="42">
      <t>ド</t>
    </rPh>
    <rPh sb="45" eb="47">
      <t>キジュン</t>
    </rPh>
    <rPh sb="48" eb="49">
      <t>ジュン</t>
    </rPh>
    <rPh sb="51" eb="53">
      <t>ジョウタイ</t>
    </rPh>
    <phoneticPr fontId="40"/>
  </si>
  <si>
    <t>R6</t>
    <phoneticPr fontId="39"/>
  </si>
  <si>
    <t>「下げ止まり」となった後に、「改善」の基準を満たしたため、横ばい局面（上方への局面変化）を基調判断とする。</t>
    <rPh sb="35" eb="36">
      <t>ウエ</t>
    </rPh>
    <phoneticPr fontId="39"/>
  </si>
  <si>
    <t>兵庫CLI2020</t>
    <rPh sb="0" eb="2">
      <t>ヒョウゴ</t>
    </rPh>
    <phoneticPr fontId="1"/>
  </si>
  <si>
    <t>兵庫CLI2015</t>
    <rPh sb="0" eb="2">
      <t>ヒョウゴ</t>
    </rPh>
    <phoneticPr fontId="1"/>
  </si>
  <si>
    <t>３か月以上連続して、３か月後方移動平均が下降、当月の前月差の符号がマイナス。
５か月後方移動平均の符号がマイナスに変化し、３か月累計が一標準偏差を超過、当月の前月差の符号がマイナス</t>
    <rPh sb="41" eb="42">
      <t>ゲツ</t>
    </rPh>
    <rPh sb="42" eb="44">
      <t>コウホウ</t>
    </rPh>
    <rPh sb="44" eb="46">
      <t>イドウ</t>
    </rPh>
    <rPh sb="46" eb="48">
      <t>ヘイキン</t>
    </rPh>
    <rPh sb="49" eb="51">
      <t>フゴウ</t>
    </rPh>
    <rPh sb="57" eb="59">
      <t>ヘンカ</t>
    </rPh>
    <rPh sb="63" eb="64">
      <t>ゲツ</t>
    </rPh>
    <rPh sb="64" eb="66">
      <t>ルイケイ</t>
    </rPh>
    <rPh sb="67" eb="68">
      <t>イチ</t>
    </rPh>
    <rPh sb="68" eb="70">
      <t>ヒョウジュン</t>
    </rPh>
    <rPh sb="70" eb="72">
      <t>ヘンサ</t>
    </rPh>
    <rPh sb="73" eb="75">
      <t>チョウカ</t>
    </rPh>
    <rPh sb="76" eb="77">
      <t>トウ</t>
    </rPh>
    <rPh sb="77" eb="78">
      <t>ツキ</t>
    </rPh>
    <rPh sb="79" eb="81">
      <t>ゼンゲツ</t>
    </rPh>
    <rPh sb="81" eb="82">
      <t>サ</t>
    </rPh>
    <rPh sb="83" eb="85">
      <t>フゴウ</t>
    </rPh>
    <phoneticPr fontId="39"/>
  </si>
  <si>
    <t>各種経済指標比較</t>
    <rPh sb="0" eb="2">
      <t>カクシュ</t>
    </rPh>
    <rPh sb="2" eb="4">
      <t>ケイザイ</t>
    </rPh>
    <rPh sb="4" eb="6">
      <t>シヒョウ</t>
    </rPh>
    <rPh sb="6" eb="8">
      <t>ヒカク</t>
    </rPh>
    <phoneticPr fontId="1"/>
  </si>
  <si>
    <t>2001年</t>
    <rPh sb="4" eb="5">
      <t>ネン</t>
    </rPh>
    <phoneticPr fontId="1"/>
  </si>
  <si>
    <t>産業研究所| 関西学院大学</t>
  </si>
  <si>
    <t>グラフ作成データ</t>
    <rPh sb="3" eb="5">
      <t>サクセイ</t>
    </rPh>
    <phoneticPr fontId="1"/>
  </si>
  <si>
    <t>2006年</t>
    <rPh sb="4" eb="5">
      <t>ネン</t>
    </rPh>
    <phoneticPr fontId="1"/>
  </si>
  <si>
    <t xml:space="preserve">  </t>
    <phoneticPr fontId="39"/>
  </si>
  <si>
    <t>12,13,14,15,16データ</t>
    <phoneticPr fontId="1"/>
  </si>
  <si>
    <t>月別、移動平均(先行・一致・遅行指数）</t>
    <rPh sb="0" eb="2">
      <t>ツキベツ</t>
    </rPh>
    <rPh sb="3" eb="5">
      <t>イドウ</t>
    </rPh>
    <rPh sb="5" eb="7">
      <t>ヘイキン</t>
    </rPh>
    <rPh sb="8" eb="10">
      <t>センコウ</t>
    </rPh>
    <rPh sb="11" eb="13">
      <t>イッチ</t>
    </rPh>
    <rPh sb="14" eb="16">
      <t>チコウ</t>
    </rPh>
    <rPh sb="16" eb="18">
      <t>シスウ</t>
    </rPh>
    <phoneticPr fontId="1"/>
  </si>
  <si>
    <t>全国ＣＩ(R2基準）</t>
    <rPh sb="0" eb="2">
      <t>ゼンコク</t>
    </rPh>
    <rPh sb="7" eb="9">
      <t>キジュン</t>
    </rPh>
    <phoneticPr fontId="1"/>
  </si>
  <si>
    <t>グラフ要素：シャドウ</t>
    <rPh sb="3" eb="5">
      <t>ヨウソ</t>
    </rPh>
    <phoneticPr fontId="1"/>
  </si>
  <si>
    <t>グラフの要素シャドウ</t>
    <rPh sb="4" eb="6">
      <t>ヨウソ</t>
    </rPh>
    <phoneticPr fontId="1"/>
  </si>
  <si>
    <t>ＣＩによる基調判断（一致指数）データ</t>
    <rPh sb="5" eb="7">
      <t>キチョウ</t>
    </rPh>
    <rPh sb="7" eb="9">
      <t>ハンダン</t>
    </rPh>
    <rPh sb="10" eb="12">
      <t>イッチ</t>
    </rPh>
    <rPh sb="12" eb="14">
      <t>シスウ</t>
    </rPh>
    <phoneticPr fontId="39"/>
  </si>
  <si>
    <t>兵庫県景気動向指数(2020年基準)</t>
    <rPh sb="0" eb="3">
      <t>ヒョウゴケン</t>
    </rPh>
    <rPh sb="3" eb="5">
      <t>ケイキ</t>
    </rPh>
    <rPh sb="5" eb="7">
      <t>ドウコウ</t>
    </rPh>
    <rPh sb="7" eb="9">
      <t>シスウ</t>
    </rPh>
    <rPh sb="14" eb="15">
      <t>ネン</t>
    </rPh>
    <rPh sb="15" eb="17">
      <t>キジュン</t>
    </rPh>
    <phoneticPr fontId="1"/>
  </si>
  <si>
    <t>全国景気動向指数(2020年基準)</t>
    <rPh sb="0" eb="2">
      <t>ゼンコク</t>
    </rPh>
    <rPh sb="2" eb="4">
      <t>ケイキ</t>
    </rPh>
    <rPh sb="4" eb="6">
      <t>ドウコウ</t>
    </rPh>
    <rPh sb="6" eb="8">
      <t>シスウ</t>
    </rPh>
    <rPh sb="13" eb="14">
      <t>ネン</t>
    </rPh>
    <rPh sb="14" eb="16">
      <t>キジュン</t>
    </rPh>
    <phoneticPr fontId="1"/>
  </si>
  <si>
    <t>2009年</t>
    <rPh sb="4" eb="5">
      <t>ネン</t>
    </rPh>
    <phoneticPr fontId="1"/>
  </si>
  <si>
    <t>月次（季節調整済データ）</t>
    <rPh sb="0" eb="2">
      <t>ゲツジ</t>
    </rPh>
    <rPh sb="3" eb="5">
      <t>キセツ</t>
    </rPh>
    <rPh sb="5" eb="7">
      <t>チョウセイ</t>
    </rPh>
    <rPh sb="7" eb="8">
      <t>ス</t>
    </rPh>
    <phoneticPr fontId="1"/>
  </si>
  <si>
    <t>※（　）は前月踏襲</t>
    <rPh sb="5" eb="7">
      <t>ゼンゲツ</t>
    </rPh>
    <rPh sb="7" eb="9">
      <t>トウシュウ</t>
    </rPh>
    <phoneticPr fontId="1"/>
  </si>
  <si>
    <t>　基調判断</t>
    <rPh sb="1" eb="3">
      <t>キチョウ</t>
    </rPh>
    <rPh sb="3" eb="5">
      <t>ハンダン</t>
    </rPh>
    <phoneticPr fontId="39"/>
  </si>
  <si>
    <t>2020年</t>
    <rPh sb="4" eb="5">
      <t>ネン</t>
    </rPh>
    <phoneticPr fontId="1"/>
  </si>
  <si>
    <t>県民経済計算等</t>
    <rPh sb="0" eb="2">
      <t>ケンミン</t>
    </rPh>
    <rPh sb="2" eb="4">
      <t>ケイザイ</t>
    </rPh>
    <rPh sb="4" eb="6">
      <t>ケイサン</t>
    </rPh>
    <rPh sb="6" eb="7">
      <t>トウ</t>
    </rPh>
    <phoneticPr fontId="1"/>
  </si>
  <si>
    <t>18ヶ月</t>
    <phoneticPr fontId="15"/>
  </si>
  <si>
    <t>87ヶ月</t>
    <phoneticPr fontId="15"/>
  </si>
  <si>
    <t>2012年 4月</t>
    <rPh sb="4" eb="5">
      <t>ネン</t>
    </rPh>
    <rPh sb="7" eb="8">
      <t>ツキ</t>
    </rPh>
    <phoneticPr fontId="1"/>
  </si>
  <si>
    <t>37ヶ月</t>
    <phoneticPr fontId="1"/>
  </si>
  <si>
    <t>7ヶ月</t>
    <phoneticPr fontId="1"/>
  </si>
  <si>
    <t>18ヶ月</t>
    <rPh sb="3" eb="4">
      <t>ゲツ</t>
    </rPh>
    <phoneticPr fontId="15"/>
  </si>
  <si>
    <t>23ヵ月</t>
    <rPh sb="3" eb="4">
      <t>ゲツ</t>
    </rPh>
    <phoneticPr fontId="1"/>
  </si>
  <si>
    <t>2010年度</t>
  </si>
  <si>
    <t>2010年度</t>
    <rPh sb="4" eb="6">
      <t>ネンド</t>
    </rPh>
    <phoneticPr fontId="1"/>
  </si>
  <si>
    <t>景気後退</t>
    <rPh sb="0" eb="2">
      <t>ケイキ</t>
    </rPh>
    <rPh sb="2" eb="4">
      <t>コウタイ</t>
    </rPh>
    <phoneticPr fontId="1"/>
  </si>
  <si>
    <t>24ヵ月</t>
    <rPh sb="3" eb="4">
      <t>ゲツ</t>
    </rPh>
    <phoneticPr fontId="1"/>
  </si>
  <si>
    <t>1年</t>
    <rPh sb="1" eb="2">
      <t>ネン</t>
    </rPh>
    <phoneticPr fontId="15"/>
  </si>
  <si>
    <t>2012年度</t>
  </si>
  <si>
    <t>2012年度</t>
    <rPh sb="4" eb="6">
      <t>ネンド</t>
    </rPh>
    <phoneticPr fontId="1"/>
  </si>
  <si>
    <t>（資料）兵庫県統計課「兵庫県民経済計算」、「四半期別GDP速報」、「兵庫県景気動向指数」、第15循環の雇用者報酬は平成23年連鎖価格</t>
    <rPh sb="1" eb="3">
      <t>シリョウ</t>
    </rPh>
    <rPh sb="4" eb="7">
      <t>ヒョウゴケン</t>
    </rPh>
    <rPh sb="7" eb="9">
      <t>トウケイ</t>
    </rPh>
    <rPh sb="9" eb="10">
      <t>カ</t>
    </rPh>
    <rPh sb="11" eb="13">
      <t>ヒョウゴ</t>
    </rPh>
    <rPh sb="13" eb="15">
      <t>ケンミン</t>
    </rPh>
    <rPh sb="15" eb="17">
      <t>ケイザイ</t>
    </rPh>
    <rPh sb="17" eb="19">
      <t>ケイサン</t>
    </rPh>
    <rPh sb="22" eb="25">
      <t>シハンキ</t>
    </rPh>
    <rPh sb="25" eb="26">
      <t>ベツ</t>
    </rPh>
    <rPh sb="29" eb="31">
      <t>ソクホウ</t>
    </rPh>
    <rPh sb="34" eb="37">
      <t>ヒョウゴケン</t>
    </rPh>
    <rPh sb="37" eb="39">
      <t>ケイキ</t>
    </rPh>
    <rPh sb="39" eb="41">
      <t>ドウコウ</t>
    </rPh>
    <rPh sb="41" eb="43">
      <t>シスウ</t>
    </rPh>
    <rPh sb="45" eb="46">
      <t>ダイ</t>
    </rPh>
    <rPh sb="48" eb="50">
      <t>ジュンカン</t>
    </rPh>
    <rPh sb="51" eb="56">
      <t>コヨウシャホウシュウ</t>
    </rPh>
    <phoneticPr fontId="1"/>
  </si>
  <si>
    <t>（資料）兵庫県統計課「兵庫県民経済計算」、「四半期別GDP速報」、「兵庫県景気動向指数」、第15循環の雇用者報酬は平成23年連鎖価格</t>
    <rPh sb="1" eb="3">
      <t>シリョウ</t>
    </rPh>
    <rPh sb="4" eb="7">
      <t>ヒョウゴケン</t>
    </rPh>
    <rPh sb="7" eb="9">
      <t>トウケイ</t>
    </rPh>
    <rPh sb="9" eb="10">
      <t>カ</t>
    </rPh>
    <rPh sb="11" eb="13">
      <t>ヒョウゴ</t>
    </rPh>
    <rPh sb="13" eb="15">
      <t>ケンミン</t>
    </rPh>
    <rPh sb="15" eb="17">
      <t>ケイザイ</t>
    </rPh>
    <rPh sb="17" eb="19">
      <t>ケイサン</t>
    </rPh>
    <rPh sb="22" eb="25">
      <t>シハンキ</t>
    </rPh>
    <rPh sb="25" eb="26">
      <t>ベツ</t>
    </rPh>
    <rPh sb="29" eb="31">
      <t>ソクホウ</t>
    </rPh>
    <rPh sb="34" eb="37">
      <t>ヒョウゴケン</t>
    </rPh>
    <rPh sb="37" eb="39">
      <t>ケイキ</t>
    </rPh>
    <rPh sb="39" eb="41">
      <t>ドウコウ</t>
    </rPh>
    <rPh sb="41" eb="43">
      <t>シスウ</t>
    </rPh>
    <phoneticPr fontId="1"/>
  </si>
  <si>
    <t>（エコ景気）</t>
    <rPh sb="3" eb="5">
      <t>ケイキ</t>
    </rPh>
    <phoneticPr fontId="1"/>
  </si>
  <si>
    <t>（円高不況）</t>
    <rPh sb="1" eb="5">
      <t>エンダカフキョウ</t>
    </rPh>
    <phoneticPr fontId="1"/>
  </si>
  <si>
    <t>2022年3月個別指標入替（C5,C7,C9）</t>
    <rPh sb="4" eb="5">
      <t>ネン</t>
    </rPh>
    <rPh sb="6" eb="7">
      <t>ガツ</t>
    </rPh>
    <rPh sb="7" eb="9">
      <t>コベツ</t>
    </rPh>
    <rPh sb="9" eb="11">
      <t>シヒョウ</t>
    </rPh>
    <rPh sb="11" eb="12">
      <t>イ</t>
    </rPh>
    <rPh sb="12" eb="13">
      <t>カ</t>
    </rPh>
    <phoneticPr fontId="15"/>
  </si>
  <si>
    <t>令和7年</t>
    <rPh sb="0" eb="2">
      <t>レイワ</t>
    </rPh>
    <phoneticPr fontId="11"/>
  </si>
  <si>
    <t>令和7年</t>
    <rPh sb="0" eb="1">
      <t>ワ</t>
    </rPh>
    <phoneticPr fontId="11"/>
  </si>
  <si>
    <t>生産指数
（季調値）</t>
    <rPh sb="6" eb="7">
      <t>キ</t>
    </rPh>
    <rPh sb="7" eb="8">
      <t>チョウ</t>
    </rPh>
    <rPh sb="8" eb="9">
      <t>アタイ</t>
    </rPh>
    <phoneticPr fontId="11"/>
  </si>
  <si>
    <t>（季調値）</t>
    <phoneticPr fontId="11"/>
  </si>
  <si>
    <t>兵庫県景気動向指数一致系列(2025.3)</t>
    <rPh sb="0" eb="3">
      <t>ヒョウゴケン</t>
    </rPh>
    <rPh sb="3" eb="5">
      <t>ケイキ</t>
    </rPh>
    <rPh sb="5" eb="7">
      <t>ドウコウ</t>
    </rPh>
    <rPh sb="7" eb="9">
      <t>シスウ</t>
    </rPh>
    <rPh sb="9" eb="11">
      <t>イッチ</t>
    </rPh>
    <rPh sb="11" eb="13">
      <t>ケイレツ</t>
    </rPh>
    <phoneticPr fontId="15"/>
  </si>
  <si>
    <t>R7</t>
    <phoneticPr fontId="1"/>
  </si>
  <si>
    <t>　　　　　  　  山 　　 　 谷　      山        　谷  　　　  　      　     　　 山       谷</t>
    <rPh sb="10" eb="11">
      <t>ヤマ</t>
    </rPh>
    <rPh sb="17" eb="18">
      <t>タニ</t>
    </rPh>
    <rPh sb="25" eb="26">
      <t>ヤマ</t>
    </rPh>
    <rPh sb="35" eb="36">
      <t>タニ</t>
    </rPh>
    <rPh sb="59" eb="60">
      <t>ヤマ</t>
    </rPh>
    <rPh sb="67" eb="68">
      <t>タニ</t>
    </rPh>
    <phoneticPr fontId="1"/>
  </si>
  <si>
    <t>　            H19/7       21/3      23/2        25/2                          H30/11     R2/5</t>
    <phoneticPr fontId="1"/>
  </si>
  <si>
    <t>　　　　    　  山　 　    谷　 　   山        　谷  　  　   　　　  　　　   　 山      谷</t>
    <rPh sb="11" eb="12">
      <t>ヤマ</t>
    </rPh>
    <rPh sb="19" eb="20">
      <t>タニ</t>
    </rPh>
    <rPh sb="26" eb="27">
      <t>ヤマ</t>
    </rPh>
    <rPh sb="36" eb="37">
      <t>タニ</t>
    </rPh>
    <rPh sb="59" eb="60">
      <t>ヤマ</t>
    </rPh>
    <rPh sb="66" eb="67">
      <t>タニ</t>
    </rPh>
    <phoneticPr fontId="1"/>
  </si>
  <si>
    <t>　            H19/7       21/3      23/2        25/2                            H30/11   R2/5</t>
    <phoneticPr fontId="1"/>
  </si>
  <si>
    <t>　　 　         山　　      　 谷　　　　             　 　 　 　   　 山         谷</t>
    <rPh sb="12" eb="13">
      <t>ヤマ</t>
    </rPh>
    <rPh sb="23" eb="24">
      <t>タニ</t>
    </rPh>
    <rPh sb="53" eb="54">
      <t>ヤマ</t>
    </rPh>
    <rPh sb="63" eb="64">
      <t>タニ</t>
    </rPh>
    <phoneticPr fontId="1"/>
  </si>
  <si>
    <t>　            H23/2          H25/2                                   H30/11      R2/5</t>
    <phoneticPr fontId="1"/>
  </si>
  <si>
    <t>2020年基準</t>
    <rPh sb="4" eb="5">
      <t>ネン</t>
    </rPh>
    <rPh sb="5" eb="7">
      <t>キジュン</t>
    </rPh>
    <phoneticPr fontId="1"/>
  </si>
  <si>
    <t>実績値</t>
    <rPh sb="0" eb="3">
      <t>ジッセキチ</t>
    </rPh>
    <phoneticPr fontId="11"/>
  </si>
  <si>
    <t>悪化※</t>
    <rPh sb="0" eb="2">
      <t>アッカ</t>
    </rPh>
    <phoneticPr fontId="2"/>
  </si>
  <si>
    <t>改善</t>
    <rPh sb="0" eb="2">
      <t>カイゼン</t>
    </rPh>
    <phoneticPr fontId="2"/>
  </si>
  <si>
    <t>改善※</t>
    <rPh sb="0" eb="2">
      <t>カイゼン</t>
    </rPh>
    <phoneticPr fontId="2"/>
  </si>
  <si>
    <t>悪化</t>
    <rPh sb="0" eb="2">
      <t>アッカ</t>
    </rPh>
    <phoneticPr fontId="2"/>
  </si>
  <si>
    <t>足踏み</t>
    <rPh sb="0" eb="2">
      <t>アシブ</t>
    </rPh>
    <phoneticPr fontId="2"/>
  </si>
  <si>
    <t>改善※</t>
  </si>
  <si>
    <t>横ばい局面(下方への局面変化)</t>
    <rPh sb="0" eb="1">
      <t>ヨコ</t>
    </rPh>
    <rPh sb="3" eb="5">
      <t>キョクメン</t>
    </rPh>
    <rPh sb="6" eb="7">
      <t>シタ</t>
    </rPh>
    <rPh sb="10" eb="12">
      <t>キョクメン</t>
    </rPh>
    <rPh sb="12" eb="14">
      <t>ヘンカ</t>
    </rPh>
    <phoneticPr fontId="14"/>
  </si>
  <si>
    <t>横ばい局面(上方への局面変化)</t>
    <rPh sb="0" eb="1">
      <t>ヨコ</t>
    </rPh>
    <rPh sb="3" eb="5">
      <t>キョクメン</t>
    </rPh>
    <rPh sb="6" eb="8">
      <t>カミガタ</t>
    </rPh>
    <rPh sb="10" eb="12">
      <t>キョクメン</t>
    </rPh>
    <rPh sb="12" eb="14">
      <t>ヘンカ</t>
    </rPh>
    <phoneticPr fontId="8"/>
  </si>
  <si>
    <t>悪化</t>
    <rPh sb="0" eb="2">
      <t>アッカ</t>
    </rPh>
    <phoneticPr fontId="11"/>
  </si>
  <si>
    <t>（悪化）</t>
    <rPh sb="1" eb="3">
      <t>アッカ</t>
    </rPh>
    <phoneticPr fontId="11"/>
  </si>
  <si>
    <t>R7</t>
  </si>
  <si>
    <t>－</t>
  </si>
  <si>
    <t>＋</t>
  </si>
  <si>
    <t>H21</t>
  </si>
  <si>
    <t>悪化</t>
    <rPh sb="0" eb="2">
      <t>アッカ</t>
    </rPh>
    <phoneticPr fontId="8"/>
  </si>
  <si>
    <t>（悪化）</t>
    <rPh sb="1" eb="3">
      <t>アッカ</t>
    </rPh>
    <phoneticPr fontId="8"/>
  </si>
  <si>
    <t>下げ止まり</t>
    <rPh sb="0" eb="1">
      <t>サ</t>
    </rPh>
    <rPh sb="2" eb="3">
      <t>ド</t>
    </rPh>
    <phoneticPr fontId="8"/>
  </si>
  <si>
    <t>上方への局面変化</t>
    <rPh sb="0" eb="2">
      <t>ジョウホウ</t>
    </rPh>
    <rPh sb="4" eb="6">
      <t>キョクメン</t>
    </rPh>
    <rPh sb="6" eb="8">
      <t>ヘンカ</t>
    </rPh>
    <phoneticPr fontId="8"/>
  </si>
  <si>
    <t>改善</t>
    <rPh sb="0" eb="2">
      <t>カイゼン</t>
    </rPh>
    <phoneticPr fontId="8"/>
  </si>
  <si>
    <t>H22</t>
  </si>
  <si>
    <t>（改善）</t>
    <rPh sb="1" eb="3">
      <t>カイゼン</t>
    </rPh>
    <phoneticPr fontId="8"/>
  </si>
  <si>
    <t>H23</t>
  </si>
  <si>
    <t>H24</t>
  </si>
  <si>
    <t>足踏み</t>
    <rPh sb="0" eb="2">
      <t>アシブ</t>
    </rPh>
    <phoneticPr fontId="8"/>
  </si>
  <si>
    <t>下方への局面変化</t>
    <rPh sb="0" eb="2">
      <t>カホウ</t>
    </rPh>
    <rPh sb="4" eb="6">
      <t>キョクメン</t>
    </rPh>
    <rPh sb="6" eb="8">
      <t>ヘンカ</t>
    </rPh>
    <phoneticPr fontId="8"/>
  </si>
  <si>
    <t>H25</t>
  </si>
  <si>
    <t>H26</t>
  </si>
  <si>
    <t>足踏み</t>
    <rPh sb="0" eb="1">
      <t>アシ</t>
    </rPh>
    <rPh sb="1" eb="2">
      <t>ブ</t>
    </rPh>
    <phoneticPr fontId="8"/>
  </si>
  <si>
    <t>（足踏み）</t>
    <rPh sb="1" eb="2">
      <t>アシ</t>
    </rPh>
    <rPh sb="2" eb="3">
      <t>ブ</t>
    </rPh>
    <phoneticPr fontId="8"/>
  </si>
  <si>
    <t>H27</t>
  </si>
  <si>
    <t>横ばい局面(下方への局面変化)</t>
    <rPh sb="0" eb="1">
      <t>ヨコ</t>
    </rPh>
    <rPh sb="3" eb="5">
      <t>キョクメン</t>
    </rPh>
    <rPh sb="6" eb="8">
      <t>カホウ</t>
    </rPh>
    <rPh sb="10" eb="12">
      <t>キョクメン</t>
    </rPh>
    <rPh sb="12" eb="14">
      <t>ヘンカ</t>
    </rPh>
    <phoneticPr fontId="17"/>
  </si>
  <si>
    <t>(横ばい局面(下方への局面変化))</t>
    <rPh sb="1" eb="2">
      <t>ヨコ</t>
    </rPh>
    <rPh sb="4" eb="6">
      <t>キョクメン</t>
    </rPh>
    <rPh sb="7" eb="9">
      <t>カホウ</t>
    </rPh>
    <rPh sb="11" eb="13">
      <t>キョクメン</t>
    </rPh>
    <rPh sb="13" eb="15">
      <t>ヘンカ</t>
    </rPh>
    <phoneticPr fontId="17"/>
  </si>
  <si>
    <t>H28</t>
  </si>
  <si>
    <t>悪化</t>
    <rPh sb="0" eb="2">
      <t>アッカ</t>
    </rPh>
    <phoneticPr fontId="17"/>
  </si>
  <si>
    <t>(悪化)</t>
    <rPh sb="1" eb="3">
      <t>アッカ</t>
    </rPh>
    <phoneticPr fontId="17"/>
  </si>
  <si>
    <t>H29</t>
  </si>
  <si>
    <t>横ばい局面(上方への局面変化)</t>
    <rPh sb="0" eb="1">
      <t>ヨコ</t>
    </rPh>
    <rPh sb="3" eb="5">
      <t>キョクメン</t>
    </rPh>
    <rPh sb="6" eb="8">
      <t>カミガタ</t>
    </rPh>
    <rPh sb="10" eb="12">
      <t>キョクメン</t>
    </rPh>
    <rPh sb="12" eb="14">
      <t>ヘンカ</t>
    </rPh>
    <phoneticPr fontId="17"/>
  </si>
  <si>
    <t>(横ばい局面(上方への局面変化))</t>
    <rPh sb="1" eb="2">
      <t>ヨコ</t>
    </rPh>
    <rPh sb="4" eb="6">
      <t>キョクメン</t>
    </rPh>
    <rPh sb="7" eb="9">
      <t>カミガタ</t>
    </rPh>
    <rPh sb="11" eb="13">
      <t>キョクメン</t>
    </rPh>
    <rPh sb="13" eb="15">
      <t>ヘンカ</t>
    </rPh>
    <phoneticPr fontId="17"/>
  </si>
  <si>
    <t>横ばい局面(下方への局面変化)</t>
    <rPh sb="0" eb="1">
      <t>ヨコ</t>
    </rPh>
    <rPh sb="3" eb="5">
      <t>キョクメン</t>
    </rPh>
    <rPh sb="6" eb="8">
      <t>カホウ</t>
    </rPh>
    <rPh sb="10" eb="12">
      <t>キョクメン</t>
    </rPh>
    <rPh sb="12" eb="14">
      <t>ヘンカ</t>
    </rPh>
    <phoneticPr fontId="8"/>
  </si>
  <si>
    <t>(横ばい局面(下方への局面変化))</t>
    <rPh sb="1" eb="2">
      <t>ヨコ</t>
    </rPh>
    <rPh sb="4" eb="6">
      <t>キョクメン</t>
    </rPh>
    <rPh sb="7" eb="8">
      <t>シタ</t>
    </rPh>
    <rPh sb="8" eb="9">
      <t>ホウ</t>
    </rPh>
    <rPh sb="11" eb="13">
      <t>キョクメン</t>
    </rPh>
    <rPh sb="13" eb="15">
      <t>ヘンカ</t>
    </rPh>
    <phoneticPr fontId="17"/>
  </si>
  <si>
    <t>(横ばい局面(下方への局面変化))</t>
    <rPh sb="1" eb="2">
      <t>ヨコ</t>
    </rPh>
    <rPh sb="4" eb="6">
      <t>キョクメン</t>
    </rPh>
    <rPh sb="7" eb="8">
      <t>シタ</t>
    </rPh>
    <rPh sb="11" eb="13">
      <t>キョクメン</t>
    </rPh>
    <rPh sb="13" eb="15">
      <t>ヘンカ</t>
    </rPh>
    <phoneticPr fontId="17"/>
  </si>
  <si>
    <t>(横ばい局面(下方への局面変化))</t>
    <rPh sb="1" eb="2">
      <t>ヨコ</t>
    </rPh>
    <rPh sb="4" eb="6">
      <t>キョクメン</t>
    </rPh>
    <rPh sb="7" eb="9">
      <t>カホウ</t>
    </rPh>
    <rPh sb="11" eb="13">
      <t>キョクメン</t>
    </rPh>
    <rPh sb="13" eb="15">
      <t>ヘンカ</t>
    </rPh>
    <phoneticPr fontId="8"/>
  </si>
  <si>
    <t>H31</t>
  </si>
  <si>
    <t>(横ばい局面(下方への局面変化))</t>
  </si>
  <si>
    <t>（改善）</t>
    <rPh sb="1" eb="3">
      <t>カイゼン</t>
    </rPh>
    <phoneticPr fontId="11"/>
  </si>
  <si>
    <t>足踏み</t>
    <rPh sb="0" eb="2">
      <t>アシブ</t>
    </rPh>
    <phoneticPr fontId="11"/>
  </si>
  <si>
    <t>（下げ止まり）</t>
    <rPh sb="1" eb="2">
      <t>サ</t>
    </rPh>
    <rPh sb="3" eb="4">
      <t>ド</t>
    </rPh>
    <phoneticPr fontId="11"/>
  </si>
  <si>
    <t>横ばい局面(上方への局面変化)</t>
    <rPh sb="0" eb="1">
      <t>ヨコ</t>
    </rPh>
    <rPh sb="3" eb="5">
      <t>キョクメン</t>
    </rPh>
    <rPh sb="6" eb="8">
      <t>ジョウホウ</t>
    </rPh>
    <rPh sb="10" eb="12">
      <t>キョクメン</t>
    </rPh>
    <rPh sb="12" eb="14">
      <t>ヘンカ</t>
    </rPh>
    <phoneticPr fontId="8"/>
  </si>
  <si>
    <t>山</t>
  </si>
  <si>
    <t>谷</t>
  </si>
  <si>
    <t>2025年</t>
    <rPh sb="4" eb="5">
      <t>ネン</t>
    </rPh>
    <phoneticPr fontId="1"/>
  </si>
  <si>
    <t>（神戸市）</t>
    <rPh sb="1" eb="4">
      <t>コウベシ</t>
    </rPh>
    <phoneticPr fontId="1"/>
  </si>
  <si>
    <t>lg6家計消費支出の計算</t>
    <rPh sb="10" eb="12">
      <t>ケイサン</t>
    </rPh>
    <phoneticPr fontId="11"/>
  </si>
  <si>
    <t>lg6</t>
    <phoneticPr fontId="11"/>
  </si>
  <si>
    <t>lg9</t>
    <phoneticPr fontId="11"/>
  </si>
  <si>
    <t>lg9消費者物価指数の計算</t>
    <rPh sb="3" eb="6">
      <t>ショウヒシャ</t>
    </rPh>
    <rPh sb="6" eb="8">
      <t>ブッカ</t>
    </rPh>
    <rPh sb="8" eb="10">
      <t>シスウ</t>
    </rPh>
    <rPh sb="11" eb="13">
      <t>ケイサン</t>
    </rPh>
    <phoneticPr fontId="11"/>
  </si>
  <si>
    <t>（前年同月比）</t>
    <rPh sb="1" eb="3">
      <t>ゼンネン</t>
    </rPh>
    <rPh sb="3" eb="6">
      <t>ドウゲツヒ</t>
    </rPh>
    <phoneticPr fontId="1"/>
  </si>
  <si>
    <t>対前年増減率</t>
    <rPh sb="0" eb="1">
      <t>タイ</t>
    </rPh>
    <rPh sb="1" eb="3">
      <t>ゼンネン</t>
    </rPh>
    <rPh sb="3" eb="6">
      <t>ゾウゲンリツ</t>
    </rPh>
    <phoneticPr fontId="1"/>
  </si>
  <si>
    <t>日経商品指数（42種）</t>
    <rPh sb="0" eb="2">
      <t>ニッケイ</t>
    </rPh>
    <rPh sb="2" eb="4">
      <t>ショウヒン</t>
    </rPh>
    <rPh sb="4" eb="6">
      <t>シスウ</t>
    </rPh>
    <phoneticPr fontId="11"/>
  </si>
  <si>
    <t>指数</t>
    <rPh sb="0" eb="2">
      <t>シスウ</t>
    </rPh>
    <phoneticPr fontId="1"/>
  </si>
  <si>
    <t>対前年
同月比</t>
    <rPh sb="0" eb="1">
      <t>タイ</t>
    </rPh>
    <rPh sb="1" eb="3">
      <t>ゼンネン</t>
    </rPh>
    <rPh sb="4" eb="7">
      <t>ドウゲツヒ</t>
    </rPh>
    <phoneticPr fontId="1"/>
  </si>
  <si>
    <t>L7日経商品指数（42種）の計算</t>
    <rPh sb="2" eb="4">
      <t>ニッケイ</t>
    </rPh>
    <rPh sb="4" eb="6">
      <t>ショウヒン</t>
    </rPh>
    <rPh sb="6" eb="8">
      <t>シスウ</t>
    </rPh>
    <rPh sb="11" eb="12">
      <t>シュ</t>
    </rPh>
    <rPh sb="14" eb="16">
      <t>ケイサン</t>
    </rPh>
    <phoneticPr fontId="1"/>
  </si>
  <si>
    <t>(出所）URL　https://www.oecd.org/en/data/datasets/oecd-composite-leading-indicators-clis.html</t>
    <rPh sb="1" eb="3">
      <t>シュッショ</t>
    </rPh>
    <phoneticPr fontId="2"/>
  </si>
  <si>
    <t>足踏み</t>
    <rPh sb="0" eb="1">
      <t>アシ</t>
    </rPh>
    <rPh sb="1" eb="2">
      <t>ブ</t>
    </rPh>
    <phoneticPr fontId="40"/>
  </si>
  <si>
    <t>（足踏み）</t>
    <rPh sb="1" eb="3">
      <t>アシブ</t>
    </rPh>
    <phoneticPr fontId="39"/>
  </si>
  <si>
    <t>標準偏差</t>
    <rPh sb="0" eb="2">
      <t>ヒョウジュン</t>
    </rPh>
    <rPh sb="2" eb="4">
      <t>ヘンサ</t>
    </rPh>
    <phoneticPr fontId="8"/>
  </si>
  <si>
    <t>「足踏み」となった後に「悪化」の基準を満たしたため、横ばい局面（下方への局面変化）を基調判断とする。</t>
    <rPh sb="1" eb="3">
      <t>アシブ</t>
    </rPh>
    <rPh sb="9" eb="10">
      <t>アト</t>
    </rPh>
    <rPh sb="12" eb="14">
      <t>アッカ</t>
    </rPh>
    <rPh sb="16" eb="18">
      <t>キジュン</t>
    </rPh>
    <rPh sb="19" eb="20">
      <t>ミ</t>
    </rPh>
    <rPh sb="26" eb="27">
      <t>ヨコ</t>
    </rPh>
    <rPh sb="29" eb="31">
      <t>キョクメン</t>
    </rPh>
    <rPh sb="32" eb="34">
      <t>カホウ</t>
    </rPh>
    <rPh sb="36" eb="38">
      <t>キョクメン</t>
    </rPh>
    <rPh sb="38" eb="40">
      <t>ヘンカ</t>
    </rPh>
    <rPh sb="42" eb="44">
      <t>キチョウ</t>
    </rPh>
    <rPh sb="44" eb="46">
      <t>ハンダン</t>
    </rPh>
    <phoneticPr fontId="40"/>
  </si>
  <si>
    <t>S60
1985</t>
  </si>
  <si>
    <t>S61
1986</t>
  </si>
  <si>
    <t>S62
1987</t>
  </si>
  <si>
    <t>S63
1988</t>
  </si>
  <si>
    <t>H1
1989</t>
  </si>
  <si>
    <t>H2
1990</t>
  </si>
  <si>
    <t>H3
1991</t>
  </si>
  <si>
    <t>H4
1992</t>
  </si>
  <si>
    <t>H5
1993</t>
  </si>
  <si>
    <t>H6
1994</t>
  </si>
  <si>
    <t>H7
1995</t>
  </si>
  <si>
    <t>H8
1996</t>
  </si>
  <si>
    <t>H9
1997</t>
  </si>
  <si>
    <t>H10
1998</t>
  </si>
  <si>
    <t>H11
1999</t>
  </si>
  <si>
    <t>H12
2000</t>
  </si>
  <si>
    <t>H13
2001</t>
  </si>
  <si>
    <t>H14
2002</t>
  </si>
  <si>
    <t>H15
2003</t>
  </si>
  <si>
    <t>H16
2004</t>
  </si>
  <si>
    <t>H17
2005</t>
  </si>
  <si>
    <t>H18
2006</t>
  </si>
  <si>
    <t>H19
2007</t>
  </si>
  <si>
    <t>H20
2008</t>
  </si>
  <si>
    <t>H21
2009</t>
  </si>
  <si>
    <t>H22
2010</t>
  </si>
  <si>
    <t>H23
2011</t>
  </si>
  <si>
    <t>H24
2012</t>
  </si>
  <si>
    <t>H25
2013</t>
  </si>
  <si>
    <t>H26
2014</t>
  </si>
  <si>
    <t>H27
2015</t>
  </si>
  <si>
    <t>H28
2016</t>
  </si>
  <si>
    <t>H29
2017</t>
  </si>
  <si>
    <t>H30
2018</t>
  </si>
  <si>
    <t>H31 R1
2019</t>
  </si>
  <si>
    <t>R2
2020</t>
  </si>
  <si>
    <t>R3
2021</t>
  </si>
  <si>
    <t>R4
2022</t>
  </si>
  <si>
    <t>R5
2023</t>
  </si>
  <si>
    <t>R6
2024</t>
  </si>
  <si>
    <t>R7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</si>
</sst>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0"/>
    <numFmt numFmtId="177" formatCode="0.0_);[Red]\(0.0\)"/>
    <numFmt numFmtId="178" formatCode="0.0_ "/>
    <numFmt numFmtId="179" formatCode="#,##0.0_ "/>
    <numFmt numFmtId="180" formatCode="0_ "/>
    <numFmt numFmtId="181" formatCode="#,##0.0;[Red]\-#,##0.0"/>
    <numFmt numFmtId="182" formatCode="#,##0.000;[Red]\-#,##0.000"/>
    <numFmt numFmtId="183" formatCode="#,##0.00;&quot;▲ &quot;#,##0.00"/>
    <numFmt numFmtId="184" formatCode="0;&quot;▲ &quot;0"/>
    <numFmt numFmtId="185" formatCode="0_);[Red]\(0\)"/>
    <numFmt numFmtId="186" formatCode="#,##0.0"/>
    <numFmt numFmtId="187" formatCode="#,##0.0;&quot;▲ &quot;#,##0.0"/>
    <numFmt numFmtId="188" formatCode="0.0;&quot;▲ &quot;0.0"/>
    <numFmt numFmtId="189" formatCode="#,##0.000000_ "/>
    <numFmt numFmtId="190" formatCode="0.000"/>
    <numFmt numFmtId="191" formatCode="#,##0.0_ ;[Red]\-#,##0.0\ "/>
    <numFmt numFmtId="192" formatCode="#,##0_);[Red]\(#,##0\)"/>
    <numFmt numFmtId="193" formatCode="#,##0_ "/>
    <numFmt numFmtId="194" formatCode="#,##0.000;&quot;¥&quot;\!\-#,##0.000"/>
    <numFmt numFmtId="195" formatCode="#,##0;&quot;¥&quot;\!\-#,##0"/>
    <numFmt numFmtId="196" formatCode="0.000_);[Red]\(0.000\)"/>
    <numFmt numFmtId="197" formatCode="#,##0.0;&quot;¥&quot;\!\-#,##0.0"/>
    <numFmt numFmtId="198" formatCode="##&quot;ヶ&quot;&quot;月&quot;"/>
    <numFmt numFmtId="199" formatCode="yyyy\-mm"/>
    <numFmt numFmtId="200" formatCode="#,##0.00000;[Red]\-#,##0.00000"/>
    <numFmt numFmtId="201" formatCode="0.00_);[Red]\(0.00\)"/>
  </numFmts>
  <fonts count="52">
    <font>
      <sz val="11"/>
      <name val="ＭＳ Ｐゴシック"/>
      <family val="3"/>
      <charset val="128"/>
    </font>
    <font>
      <sz val="6"/>
      <name val="ＭＳ Ｐゴシック"/>
      <family val="3"/>
      <charset val="128"/>
    </font>
    <font>
      <sz val="16"/>
      <name val="ＭＳ 明朝"/>
      <family val="1"/>
      <charset val="128"/>
    </font>
    <font>
      <sz val="11"/>
      <name val="ＭＳ 明朝"/>
      <family val="1"/>
      <charset val="128"/>
    </font>
    <font>
      <sz val="18"/>
      <name val="ＭＳ 明朝"/>
      <family val="1"/>
      <charset val="128"/>
    </font>
    <font>
      <sz val="22"/>
      <name val="ＭＳ 明朝"/>
      <family val="1"/>
      <charset val="128"/>
    </font>
    <font>
      <sz val="20"/>
      <name val="ＭＳ 明朝"/>
      <family val="1"/>
      <charset val="128"/>
    </font>
    <font>
      <sz val="10"/>
      <name val="ＭＳ 明朝"/>
      <family val="1"/>
      <charset val="128"/>
    </font>
    <font>
      <sz val="11"/>
      <name val="ＭＳ Ｐゴシック"/>
      <family val="3"/>
      <charset val="128"/>
    </font>
    <font>
      <sz val="14"/>
      <name val="ＭＳ 明朝"/>
      <family val="1"/>
      <charset val="128"/>
    </font>
    <font>
      <b/>
      <sz val="11"/>
      <name val="ＭＳ Ｐゴシック"/>
      <family val="3"/>
      <charset val="128"/>
    </font>
    <font>
      <sz val="9"/>
      <name val="ＭＳ Ｐゴシック"/>
      <family val="3"/>
      <charset val="128"/>
    </font>
    <font>
      <sz val="10"/>
      <name val="ＭＳ Ｐゴシック"/>
      <family val="3"/>
      <charset val="128"/>
    </font>
    <font>
      <sz val="10.5"/>
      <name val="ＭＳ Ｐゴシック"/>
      <family val="3"/>
      <charset val="128"/>
    </font>
    <font>
      <u/>
      <sz val="11"/>
      <color indexed="12"/>
      <name val="ＭＳ Ｐゴシック"/>
      <family val="3"/>
      <charset val="128"/>
    </font>
    <font>
      <sz val="6"/>
      <name val="ＭＳ Ｐゴシック"/>
      <family val="2"/>
      <charset val="128"/>
      <scheme val="minor"/>
    </font>
    <font>
      <sz val="10"/>
      <color theme="1"/>
      <name val="ＭＳ Ｐゴシック"/>
      <family val="3"/>
      <charset val="128"/>
      <scheme val="minor"/>
    </font>
    <font>
      <sz val="12"/>
      <name val="明朝"/>
      <family val="1"/>
      <charset val="128"/>
    </font>
    <font>
      <sz val="11"/>
      <color theme="1"/>
      <name val="ＭＳ Ｐゴシック"/>
      <family val="3"/>
      <charset val="128"/>
    </font>
    <font>
      <sz val="12"/>
      <color theme="1"/>
      <name val="ＭＳ 明朝"/>
      <family val="2"/>
      <charset val="128"/>
    </font>
    <font>
      <sz val="10"/>
      <color theme="1"/>
      <name val="ＭＳ Ｐゴシック"/>
      <family val="3"/>
      <charset val="128"/>
    </font>
    <font>
      <b/>
      <sz val="10"/>
      <name val="ＭＳ Ｐゴシック"/>
      <family val="3"/>
      <charset val="128"/>
    </font>
    <font>
      <b/>
      <sz val="9"/>
      <color indexed="81"/>
      <name val="ＭＳ Ｐゴシック"/>
      <family val="3"/>
      <charset val="128"/>
    </font>
    <font>
      <sz val="9"/>
      <color indexed="81"/>
      <name val="ＭＳ Ｐゴシック"/>
      <family val="3"/>
      <charset val="128"/>
    </font>
    <font>
      <b/>
      <sz val="10.5"/>
      <name val="ＭＳ Ｐゴシック"/>
      <family val="3"/>
      <charset val="128"/>
    </font>
    <font>
      <sz val="19.25"/>
      <color indexed="8"/>
      <name val="ＭＳ Ｐゴシック"/>
      <family val="3"/>
      <charset val="128"/>
    </font>
    <font>
      <sz val="10.5"/>
      <color rgb="FF333333"/>
      <name val="Arial"/>
      <family val="2"/>
    </font>
    <font>
      <sz val="10.5"/>
      <color theme="1"/>
      <name val="ＭＳ Ｐゴシック"/>
      <family val="3"/>
      <charset val="128"/>
      <scheme val="minor"/>
    </font>
    <font>
      <sz val="10"/>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0.5"/>
      <name val="ＭＳ 明朝"/>
      <family val="1"/>
      <charset val="128"/>
    </font>
    <font>
      <b/>
      <sz val="12"/>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0"/>
      <name val="Arial"/>
      <family val="2"/>
    </font>
    <font>
      <sz val="6"/>
      <name val="ＭＳ 明朝"/>
      <family val="1"/>
      <charset val="128"/>
    </font>
    <font>
      <sz val="9"/>
      <name val="ＭＳ 明朝"/>
      <family val="1"/>
      <charset val="128"/>
    </font>
    <font>
      <sz val="12"/>
      <name val="ＭＳ 明朝"/>
      <family val="1"/>
      <charset val="128"/>
    </font>
    <font>
      <u/>
      <sz val="11"/>
      <color theme="10"/>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b/>
      <sz val="12"/>
      <name val="ＭＳ Ｐゴシック"/>
      <family val="3"/>
      <charset val="128"/>
    </font>
    <font>
      <sz val="9"/>
      <color theme="1"/>
      <name val="ＭＳ Ｐゴシック"/>
      <family val="3"/>
      <charset val="128"/>
    </font>
    <font>
      <sz val="9"/>
      <name val="ＭＳ Ｐゴシック"/>
      <family val="3"/>
      <charset val="128"/>
      <scheme val="minor"/>
    </font>
    <font>
      <b/>
      <sz val="8"/>
      <color rgb="FFFF0000"/>
      <name val="ＭＳ 明朝"/>
      <family val="1"/>
      <charset val="128"/>
    </font>
    <font>
      <sz val="8"/>
      <name val="ＭＳ 明朝"/>
      <family val="1"/>
      <charset val="128"/>
    </font>
    <font>
      <sz val="10.5"/>
      <color rgb="FFFF0000"/>
      <name val="ＭＳ 明朝"/>
      <family val="1"/>
      <charset val="128"/>
    </font>
    <font>
      <b/>
      <sz val="9"/>
      <color indexed="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FFFCC"/>
        <bgColor indexed="64"/>
      </patternFill>
    </fill>
    <fill>
      <patternFill patternType="solid">
        <fgColor indexed="47"/>
        <bgColor indexed="64"/>
      </patternFill>
    </fill>
    <fill>
      <patternFill patternType="solid">
        <fgColor rgb="FFFFCCFF"/>
        <bgColor indexed="64"/>
      </patternFill>
    </fill>
    <fill>
      <patternFill patternType="solid">
        <fgColor theme="0" tint="-0.14999847407452621"/>
        <bgColor indexed="64"/>
      </patternFill>
    </fill>
  </fills>
  <borders count="69">
    <border>
      <left/>
      <right/>
      <top/>
      <bottom/>
      <diagonal/>
    </border>
    <border>
      <left/>
      <right style="thin">
        <color indexed="64"/>
      </right>
      <top/>
      <bottom/>
      <diagonal/>
    </border>
    <border>
      <left style="thin">
        <color indexed="64"/>
      </left>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38" fontId="8" fillId="0" borderId="0" applyFont="0" applyFill="0" applyBorder="0" applyAlignment="0" applyProtection="0">
      <alignment vertical="center"/>
    </xf>
    <xf numFmtId="0" fontId="9" fillId="0" borderId="0"/>
    <xf numFmtId="0" fontId="9" fillId="0" borderId="0"/>
    <xf numFmtId="0" fontId="17" fillId="0" borderId="0"/>
    <xf numFmtId="0" fontId="9" fillId="0" borderId="0"/>
    <xf numFmtId="0" fontId="8" fillId="0" borderId="0"/>
    <xf numFmtId="0" fontId="38" fillId="0" borderId="0"/>
    <xf numFmtId="0" fontId="31" fillId="0" borderId="0">
      <alignment vertical="center"/>
    </xf>
    <xf numFmtId="0" fontId="42" fillId="0" borderId="0" applyNumberFormat="0" applyFill="0" applyBorder="0" applyAlignment="0" applyProtection="0"/>
  </cellStyleXfs>
  <cellXfs count="2077">
    <xf numFmtId="0" fontId="0" fillId="0" borderId="0" xfId="0"/>
    <xf numFmtId="0" fontId="2" fillId="0" borderId="0" xfId="0" applyFont="1"/>
    <xf numFmtId="0" fontId="3" fillId="0" borderId="0" xfId="0" applyFont="1"/>
    <xf numFmtId="0" fontId="4" fillId="0" borderId="0" xfId="0" quotePrefix="1" applyFont="1"/>
    <xf numFmtId="0" fontId="3" fillId="0" borderId="0" xfId="0" applyFont="1" applyAlignment="1">
      <alignment horizontal="right"/>
    </xf>
    <xf numFmtId="0" fontId="5" fillId="0" borderId="0" xfId="0" applyFont="1"/>
    <xf numFmtId="0" fontId="6" fillId="0" borderId="0" xfId="0" quotePrefix="1" applyFont="1"/>
    <xf numFmtId="0" fontId="7" fillId="0" borderId="0" xfId="0" applyFont="1"/>
    <xf numFmtId="0" fontId="0" fillId="2" borderId="0" xfId="0" applyFill="1" applyAlignment="1">
      <alignment vertical="center"/>
    </xf>
    <xf numFmtId="0" fontId="0" fillId="2" borderId="7" xfId="0" applyFill="1" applyBorder="1" applyAlignment="1">
      <alignment horizontal="center"/>
    </xf>
    <xf numFmtId="0" fontId="0" fillId="3" borderId="9" xfId="0" applyFill="1" applyBorder="1" applyAlignment="1">
      <alignment horizontal="center"/>
    </xf>
    <xf numFmtId="0" fontId="0" fillId="2" borderId="12" xfId="0" applyFill="1" applyBorder="1"/>
    <xf numFmtId="0" fontId="0" fillId="2" borderId="0" xfId="0" applyFill="1" applyAlignment="1">
      <alignment horizontal="center"/>
    </xf>
    <xf numFmtId="0" fontId="0" fillId="2" borderId="0" xfId="0" applyFill="1"/>
    <xf numFmtId="14" fontId="10" fillId="0" borderId="0" xfId="2" applyNumberFormat="1" applyFont="1"/>
    <xf numFmtId="0" fontId="8" fillId="0" borderId="0" xfId="2" applyFont="1"/>
    <xf numFmtId="0" fontId="8" fillId="2" borderId="0" xfId="2" applyFont="1" applyFill="1"/>
    <xf numFmtId="0" fontId="0" fillId="0" borderId="0" xfId="0" applyAlignment="1">
      <alignment vertical="center"/>
    </xf>
    <xf numFmtId="0" fontId="8" fillId="2" borderId="29" xfId="2" applyFont="1" applyFill="1" applyBorder="1"/>
    <xf numFmtId="0" fontId="8" fillId="2" borderId="30" xfId="2" applyFont="1" applyFill="1" applyBorder="1"/>
    <xf numFmtId="0" fontId="8" fillId="2" borderId="30" xfId="2" applyFont="1" applyFill="1" applyBorder="1" applyAlignment="1">
      <alignment horizontal="center"/>
    </xf>
    <xf numFmtId="0" fontId="8" fillId="2" borderId="39" xfId="2" applyFont="1" applyFill="1" applyBorder="1" applyAlignment="1">
      <alignment horizontal="center"/>
    </xf>
    <xf numFmtId="0" fontId="12" fillId="2" borderId="5" xfId="2" applyFont="1" applyFill="1" applyBorder="1" applyAlignment="1">
      <alignment horizontal="center"/>
    </xf>
    <xf numFmtId="0" fontId="8" fillId="2" borderId="6" xfId="2" applyFont="1" applyFill="1" applyBorder="1"/>
    <xf numFmtId="0" fontId="13" fillId="2" borderId="6" xfId="2" applyFont="1" applyFill="1" applyBorder="1" applyAlignment="1">
      <alignment horizontal="center"/>
    </xf>
    <xf numFmtId="0" fontId="12" fillId="2" borderId="0" xfId="3" applyFont="1" applyFill="1" applyAlignment="1">
      <alignment horizontal="center" vertical="center"/>
    </xf>
    <xf numFmtId="0" fontId="13" fillId="2" borderId="41" xfId="2" applyFont="1" applyFill="1" applyBorder="1" applyAlignment="1">
      <alignment horizontal="center"/>
    </xf>
    <xf numFmtId="0" fontId="10" fillId="2" borderId="23" xfId="2" applyFont="1" applyFill="1" applyBorder="1"/>
    <xf numFmtId="0" fontId="8" fillId="2" borderId="24" xfId="2" applyFont="1" applyFill="1" applyBorder="1"/>
    <xf numFmtId="0" fontId="12" fillId="2" borderId="26" xfId="2" applyFont="1" applyFill="1" applyBorder="1" applyAlignment="1">
      <alignment horizontal="center" vertical="center"/>
    </xf>
    <xf numFmtId="0" fontId="8" fillId="2" borderId="24" xfId="2" applyFont="1" applyFill="1" applyBorder="1" applyAlignment="1">
      <alignment horizontal="center"/>
    </xf>
    <xf numFmtId="0" fontId="12" fillId="2" borderId="43" xfId="2" applyFont="1" applyFill="1" applyBorder="1" applyAlignment="1">
      <alignment horizontal="center" vertical="center"/>
    </xf>
    <xf numFmtId="0" fontId="8" fillId="2" borderId="44" xfId="2" applyFont="1" applyFill="1" applyBorder="1" applyAlignment="1">
      <alignment horizontal="center"/>
    </xf>
    <xf numFmtId="0" fontId="8" fillId="0" borderId="5" xfId="2" applyFont="1" applyBorder="1"/>
    <xf numFmtId="0" fontId="8" fillId="0" borderId="6" xfId="2" applyFont="1" applyBorder="1" applyAlignment="1">
      <alignment horizontal="center"/>
    </xf>
    <xf numFmtId="181" fontId="8" fillId="3" borderId="7" xfId="1" applyNumberFormat="1" applyFont="1" applyFill="1" applyBorder="1" applyAlignment="1" applyProtection="1"/>
    <xf numFmtId="181" fontId="8" fillId="3" borderId="0" xfId="1" applyNumberFormat="1" applyFont="1" applyFill="1" applyBorder="1" applyAlignment="1" applyProtection="1"/>
    <xf numFmtId="181" fontId="12" fillId="3" borderId="7" xfId="1" applyNumberFormat="1" applyFont="1" applyFill="1" applyBorder="1" applyAlignment="1" applyProtection="1"/>
    <xf numFmtId="0" fontId="12" fillId="0" borderId="6" xfId="2" applyFont="1" applyBorder="1" applyAlignment="1">
      <alignment horizontal="center"/>
    </xf>
    <xf numFmtId="0" fontId="8" fillId="2" borderId="5" xfId="2" applyFont="1" applyFill="1" applyBorder="1"/>
    <xf numFmtId="0" fontId="8" fillId="2" borderId="6" xfId="2" applyFont="1" applyFill="1" applyBorder="1" applyAlignment="1">
      <alignment horizontal="center"/>
    </xf>
    <xf numFmtId="181" fontId="0" fillId="4" borderId="1" xfId="1" applyNumberFormat="1" applyFont="1" applyFill="1" applyBorder="1" applyAlignment="1">
      <alignment vertical="center"/>
    </xf>
    <xf numFmtId="181" fontId="0" fillId="4" borderId="7" xfId="1" applyNumberFormat="1" applyFont="1" applyFill="1" applyBorder="1" applyAlignment="1">
      <alignment vertical="center"/>
    </xf>
    <xf numFmtId="181" fontId="0" fillId="4" borderId="0" xfId="1" applyNumberFormat="1" applyFont="1" applyFill="1" applyBorder="1" applyAlignment="1">
      <alignment vertical="center"/>
    </xf>
    <xf numFmtId="181" fontId="0" fillId="0" borderId="5" xfId="1" applyNumberFormat="1" applyFont="1" applyBorder="1" applyAlignment="1">
      <alignment vertical="center"/>
    </xf>
    <xf numFmtId="181" fontId="0" fillId="0" borderId="7" xfId="1" applyNumberFormat="1" applyFont="1" applyBorder="1" applyAlignment="1">
      <alignment vertical="center"/>
    </xf>
    <xf numFmtId="181" fontId="0" fillId="0" borderId="6" xfId="1" applyNumberFormat="1" applyFont="1" applyBorder="1" applyAlignment="1">
      <alignment vertical="center"/>
    </xf>
    <xf numFmtId="0" fontId="0" fillId="4" borderId="0" xfId="0" applyFill="1" applyAlignment="1">
      <alignment vertical="center"/>
    </xf>
    <xf numFmtId="0" fontId="12" fillId="2" borderId="41" xfId="2" applyFont="1" applyFill="1" applyBorder="1" applyAlignment="1">
      <alignment horizontal="center"/>
    </xf>
    <xf numFmtId="0" fontId="8" fillId="0" borderId="19" xfId="2" applyFont="1" applyBorder="1"/>
    <xf numFmtId="0" fontId="8" fillId="0" borderId="20" xfId="2" applyFont="1" applyBorder="1" applyAlignment="1">
      <alignment horizontal="center"/>
    </xf>
    <xf numFmtId="181" fontId="8" fillId="3" borderId="9" xfId="1" applyNumberFormat="1" applyFont="1" applyFill="1" applyBorder="1" applyAlignment="1" applyProtection="1"/>
    <xf numFmtId="181" fontId="8" fillId="3" borderId="45" xfId="1" applyNumberFormat="1" applyFont="1" applyFill="1" applyBorder="1" applyAlignment="1" applyProtection="1"/>
    <xf numFmtId="181" fontId="12" fillId="3" borderId="9" xfId="1" applyNumberFormat="1" applyFont="1" applyFill="1" applyBorder="1" applyAlignment="1" applyProtection="1"/>
    <xf numFmtId="0" fontId="12" fillId="0" borderId="20" xfId="2" applyFont="1" applyBorder="1" applyAlignment="1">
      <alignment horizontal="center"/>
    </xf>
    <xf numFmtId="0" fontId="8" fillId="2" borderId="19" xfId="2" applyFont="1" applyFill="1" applyBorder="1"/>
    <xf numFmtId="0" fontId="8" fillId="2" borderId="20" xfId="2" applyFont="1" applyFill="1" applyBorder="1" applyAlignment="1">
      <alignment horizontal="center"/>
    </xf>
    <xf numFmtId="181" fontId="0" fillId="4" borderId="21" xfId="1" applyNumberFormat="1" applyFont="1" applyFill="1" applyBorder="1" applyAlignment="1">
      <alignment vertical="center"/>
    </xf>
    <xf numFmtId="181" fontId="0" fillId="4" borderId="9" xfId="1" applyNumberFormat="1" applyFont="1" applyFill="1" applyBorder="1" applyAlignment="1">
      <alignment vertical="center"/>
    </xf>
    <xf numFmtId="181" fontId="0" fillId="4" borderId="45" xfId="1" applyNumberFormat="1" applyFont="1" applyFill="1" applyBorder="1" applyAlignment="1">
      <alignment vertical="center"/>
    </xf>
    <xf numFmtId="0" fontId="12" fillId="2" borderId="46" xfId="2" applyFont="1" applyFill="1" applyBorder="1" applyAlignment="1">
      <alignment horizontal="center"/>
    </xf>
    <xf numFmtId="0" fontId="8" fillId="0" borderId="10" xfId="2" applyFont="1" applyBorder="1"/>
    <xf numFmtId="0" fontId="8" fillId="0" borderId="11" xfId="2" applyFont="1" applyBorder="1" applyAlignment="1">
      <alignment horizontal="center"/>
    </xf>
    <xf numFmtId="181" fontId="8" fillId="3" borderId="40" xfId="1" applyNumberFormat="1" applyFont="1" applyFill="1" applyBorder="1" applyAlignment="1" applyProtection="1"/>
    <xf numFmtId="181" fontId="8" fillId="3" borderId="47" xfId="1" applyNumberFormat="1" applyFont="1" applyFill="1" applyBorder="1" applyAlignment="1" applyProtection="1"/>
    <xf numFmtId="181" fontId="12" fillId="3" borderId="40" xfId="1" applyNumberFormat="1" applyFont="1" applyFill="1" applyBorder="1" applyAlignment="1" applyProtection="1"/>
    <xf numFmtId="0" fontId="12" fillId="0" borderId="11" xfId="2" applyFont="1" applyBorder="1" applyAlignment="1">
      <alignment horizontal="center"/>
    </xf>
    <xf numFmtId="0" fontId="8" fillId="2" borderId="10" xfId="2" applyFont="1" applyFill="1" applyBorder="1"/>
    <xf numFmtId="0" fontId="8" fillId="2" borderId="11" xfId="2" applyFont="1" applyFill="1" applyBorder="1" applyAlignment="1">
      <alignment horizontal="center"/>
    </xf>
    <xf numFmtId="181" fontId="0" fillId="0" borderId="10" xfId="1" applyNumberFormat="1" applyFont="1" applyBorder="1" applyAlignment="1">
      <alignment vertical="center"/>
    </xf>
    <xf numFmtId="181" fontId="0" fillId="0" borderId="40" xfId="1" applyNumberFormat="1" applyFont="1" applyBorder="1" applyAlignment="1">
      <alignment vertical="center"/>
    </xf>
    <xf numFmtId="181" fontId="0" fillId="0" borderId="11" xfId="1" applyNumberFormat="1" applyFont="1" applyBorder="1" applyAlignment="1">
      <alignment vertical="center"/>
    </xf>
    <xf numFmtId="0" fontId="0" fillId="4" borderId="47" xfId="0" applyFill="1" applyBorder="1" applyAlignment="1">
      <alignment vertical="center"/>
    </xf>
    <xf numFmtId="0" fontId="12" fillId="2" borderId="48" xfId="2" applyFont="1" applyFill="1" applyBorder="1" applyAlignment="1">
      <alignment horizontal="center"/>
    </xf>
    <xf numFmtId="0" fontId="8" fillId="5" borderId="5" xfId="2" applyFont="1" applyFill="1" applyBorder="1"/>
    <xf numFmtId="0" fontId="8" fillId="5" borderId="6" xfId="2" applyFont="1" applyFill="1" applyBorder="1" applyAlignment="1">
      <alignment horizontal="center"/>
    </xf>
    <xf numFmtId="181" fontId="8" fillId="5" borderId="7" xfId="1" applyNumberFormat="1" applyFont="1" applyFill="1" applyBorder="1" applyAlignment="1" applyProtection="1"/>
    <xf numFmtId="181" fontId="8" fillId="5" borderId="0" xfId="1" applyNumberFormat="1" applyFont="1" applyFill="1" applyBorder="1" applyAlignment="1" applyProtection="1"/>
    <xf numFmtId="181" fontId="12" fillId="5" borderId="7" xfId="1" applyNumberFormat="1" applyFont="1" applyFill="1" applyBorder="1" applyAlignment="1" applyProtection="1"/>
    <xf numFmtId="0" fontId="12" fillId="5" borderId="6" xfId="2" applyFont="1" applyFill="1" applyBorder="1" applyAlignment="1">
      <alignment horizontal="center"/>
    </xf>
    <xf numFmtId="181" fontId="0" fillId="0" borderId="19" xfId="1" applyNumberFormat="1" applyFont="1" applyBorder="1" applyAlignment="1">
      <alignment vertical="center"/>
    </xf>
    <xf numFmtId="181" fontId="0" fillId="0" borderId="9" xfId="1" applyNumberFormat="1" applyFont="1" applyBorder="1" applyAlignment="1">
      <alignment vertical="center"/>
    </xf>
    <xf numFmtId="181" fontId="0" fillId="0" borderId="20" xfId="1" applyNumberFormat="1" applyFont="1" applyBorder="1" applyAlignment="1">
      <alignment vertical="center"/>
    </xf>
    <xf numFmtId="0" fontId="0" fillId="4" borderId="45" xfId="0" applyFill="1" applyBorder="1" applyAlignment="1">
      <alignment vertical="center"/>
    </xf>
    <xf numFmtId="181" fontId="0" fillId="4" borderId="12" xfId="1" applyNumberFormat="1" applyFont="1" applyFill="1" applyBorder="1" applyAlignment="1">
      <alignment vertical="center"/>
    </xf>
    <xf numFmtId="181" fontId="0" fillId="4" borderId="40" xfId="1" applyNumberFormat="1" applyFont="1" applyFill="1" applyBorder="1" applyAlignment="1">
      <alignment vertical="center"/>
    </xf>
    <xf numFmtId="181" fontId="0" fillId="4" borderId="47" xfId="1" applyNumberFormat="1" applyFont="1" applyFill="1" applyBorder="1" applyAlignment="1">
      <alignment vertical="center"/>
    </xf>
    <xf numFmtId="0" fontId="8" fillId="0" borderId="29" xfId="2" applyFont="1" applyBorder="1"/>
    <xf numFmtId="0" fontId="8" fillId="0" borderId="30" xfId="2" applyFont="1" applyBorder="1" applyAlignment="1">
      <alignment horizontal="center"/>
    </xf>
    <xf numFmtId="181" fontId="8" fillId="3" borderId="35" xfId="1" applyNumberFormat="1" applyFont="1" applyFill="1" applyBorder="1" applyAlignment="1" applyProtection="1"/>
    <xf numFmtId="181" fontId="8" fillId="3" borderId="38" xfId="1" applyNumberFormat="1" applyFont="1" applyFill="1" applyBorder="1" applyAlignment="1" applyProtection="1"/>
    <xf numFmtId="181" fontId="12" fillId="3" borderId="35" xfId="1" applyNumberFormat="1" applyFont="1" applyFill="1" applyBorder="1" applyAlignment="1" applyProtection="1">
      <alignment horizontal="center"/>
    </xf>
    <xf numFmtId="0" fontId="12" fillId="0" borderId="30" xfId="2" applyFont="1" applyBorder="1" applyAlignment="1">
      <alignment horizontal="center"/>
    </xf>
    <xf numFmtId="181" fontId="12" fillId="3" borderId="7" xfId="1" applyNumberFormat="1" applyFont="1" applyFill="1" applyBorder="1" applyAlignment="1" applyProtection="1">
      <alignment horizontal="center"/>
    </xf>
    <xf numFmtId="181" fontId="12" fillId="5" borderId="7" xfId="1" applyNumberFormat="1" applyFont="1" applyFill="1" applyBorder="1" applyAlignment="1" applyProtection="1">
      <alignment horizontal="center"/>
    </xf>
    <xf numFmtId="181" fontId="12" fillId="3" borderId="9" xfId="1" applyNumberFormat="1" applyFont="1" applyFill="1" applyBorder="1" applyAlignment="1" applyProtection="1">
      <alignment horizontal="center"/>
    </xf>
    <xf numFmtId="181" fontId="8" fillId="2" borderId="1" xfId="1" applyNumberFormat="1" applyFont="1" applyFill="1" applyBorder="1" applyAlignment="1"/>
    <xf numFmtId="181" fontId="8" fillId="2" borderId="7" xfId="1" applyNumberFormat="1" applyFont="1" applyFill="1" applyBorder="1" applyAlignment="1"/>
    <xf numFmtId="181" fontId="8" fillId="2" borderId="0" xfId="1" applyNumberFormat="1" applyFont="1" applyFill="1" applyBorder="1" applyAlignment="1"/>
    <xf numFmtId="181" fontId="12" fillId="3" borderId="7" xfId="1" applyNumberFormat="1" applyFont="1" applyFill="1" applyBorder="1" applyAlignment="1">
      <alignment horizontal="center"/>
    </xf>
    <xf numFmtId="181" fontId="12" fillId="3" borderId="40" xfId="1" applyNumberFormat="1" applyFont="1" applyFill="1" applyBorder="1" applyAlignment="1" applyProtection="1">
      <alignment horizontal="center"/>
    </xf>
    <xf numFmtId="181" fontId="12" fillId="3" borderId="40" xfId="1" applyNumberFormat="1" applyFont="1" applyFill="1" applyBorder="1" applyAlignment="1">
      <alignment horizontal="center"/>
    </xf>
    <xf numFmtId="181" fontId="12" fillId="5" borderId="7" xfId="1" applyNumberFormat="1" applyFont="1" applyFill="1" applyBorder="1" applyAlignment="1">
      <alignment horizontal="center"/>
    </xf>
    <xf numFmtId="181" fontId="12" fillId="3" borderId="9" xfId="1" applyNumberFormat="1" applyFont="1" applyFill="1" applyBorder="1" applyAlignment="1">
      <alignment horizontal="center"/>
    </xf>
    <xf numFmtId="0" fontId="8" fillId="2" borderId="10" xfId="2" quotePrefix="1" applyFont="1" applyFill="1" applyBorder="1" applyAlignment="1">
      <alignment horizontal="left"/>
    </xf>
    <xf numFmtId="0" fontId="8" fillId="2" borderId="5" xfId="2" quotePrefix="1" applyFont="1" applyFill="1" applyBorder="1" applyAlignment="1">
      <alignment horizontal="left"/>
    </xf>
    <xf numFmtId="181" fontId="12" fillId="5" borderId="9" xfId="1" applyNumberFormat="1" applyFont="1" applyFill="1" applyBorder="1" applyAlignment="1">
      <alignment horizontal="center"/>
    </xf>
    <xf numFmtId="0" fontId="12" fillId="5" borderId="20" xfId="2" applyFont="1" applyFill="1" applyBorder="1" applyAlignment="1">
      <alignment horizontal="center"/>
    </xf>
    <xf numFmtId="181" fontId="12" fillId="3" borderId="7" xfId="1" applyNumberFormat="1" applyFont="1" applyFill="1" applyBorder="1" applyAlignment="1" applyProtection="1">
      <alignment horizontal="center" vertical="center"/>
    </xf>
    <xf numFmtId="181" fontId="12" fillId="4" borderId="7" xfId="1" applyNumberFormat="1" applyFont="1" applyFill="1" applyBorder="1" applyAlignment="1" applyProtection="1">
      <alignment horizontal="center"/>
    </xf>
    <xf numFmtId="181" fontId="12" fillId="4" borderId="7" xfId="1" applyNumberFormat="1" applyFont="1" applyFill="1" applyBorder="1" applyAlignment="1">
      <alignment horizontal="center"/>
    </xf>
    <xf numFmtId="181" fontId="12" fillId="4" borderId="40" xfId="1" applyNumberFormat="1" applyFont="1" applyFill="1" applyBorder="1" applyAlignment="1">
      <alignment horizontal="center"/>
    </xf>
    <xf numFmtId="0" fontId="0" fillId="0" borderId="47" xfId="0" applyBorder="1" applyAlignment="1">
      <alignment vertical="center"/>
    </xf>
    <xf numFmtId="181" fontId="12" fillId="4" borderId="9" xfId="1" applyNumberFormat="1" applyFont="1" applyFill="1" applyBorder="1" applyAlignment="1">
      <alignment horizontal="center"/>
    </xf>
    <xf numFmtId="0" fontId="0" fillId="0" borderId="45" xfId="0" applyBorder="1" applyAlignment="1">
      <alignment vertical="center"/>
    </xf>
    <xf numFmtId="0" fontId="0" fillId="0" borderId="41" xfId="0" applyBorder="1" applyAlignment="1">
      <alignment vertical="center"/>
    </xf>
    <xf numFmtId="0" fontId="8" fillId="0" borderId="6" xfId="2" applyFont="1" applyBorder="1"/>
    <xf numFmtId="0" fontId="8" fillId="2" borderId="48" xfId="2" applyFont="1" applyFill="1" applyBorder="1"/>
    <xf numFmtId="0" fontId="8" fillId="2" borderId="41" xfId="2" applyFont="1" applyFill="1" applyBorder="1"/>
    <xf numFmtId="0" fontId="8" fillId="0" borderId="20" xfId="2" applyFont="1" applyBorder="1"/>
    <xf numFmtId="0" fontId="8" fillId="2" borderId="46" xfId="2" applyFont="1" applyFill="1" applyBorder="1"/>
    <xf numFmtId="181" fontId="8" fillId="0" borderId="0" xfId="1" applyNumberFormat="1" applyFont="1" applyBorder="1" applyAlignment="1"/>
    <xf numFmtId="181" fontId="8" fillId="0" borderId="7" xfId="1" applyNumberFormat="1" applyFont="1" applyBorder="1" applyAlignment="1"/>
    <xf numFmtId="0" fontId="8" fillId="3" borderId="5" xfId="2" applyFont="1" applyFill="1" applyBorder="1"/>
    <xf numFmtId="0" fontId="8" fillId="3" borderId="6" xfId="2" applyFont="1" applyFill="1" applyBorder="1" applyAlignment="1">
      <alignment horizontal="center"/>
    </xf>
    <xf numFmtId="181" fontId="8" fillId="3" borderId="0" xfId="1" applyNumberFormat="1" applyFont="1" applyFill="1" applyBorder="1" applyAlignment="1"/>
    <xf numFmtId="181" fontId="8" fillId="3" borderId="7" xfId="1" applyNumberFormat="1" applyFont="1" applyFill="1" applyBorder="1" applyAlignment="1"/>
    <xf numFmtId="0" fontId="8" fillId="3" borderId="6" xfId="2" applyFont="1" applyFill="1" applyBorder="1"/>
    <xf numFmtId="181" fontId="0" fillId="0" borderId="0" xfId="1" applyNumberFormat="1" applyFont="1" applyBorder="1" applyAlignment="1">
      <alignment vertical="center"/>
    </xf>
    <xf numFmtId="0" fontId="0" fillId="0" borderId="6" xfId="0" applyBorder="1" applyAlignment="1">
      <alignment vertical="center"/>
    </xf>
    <xf numFmtId="0" fontId="0" fillId="2" borderId="41" xfId="0" applyFill="1" applyBorder="1" applyAlignment="1">
      <alignment vertical="center"/>
    </xf>
    <xf numFmtId="181" fontId="0" fillId="0" borderId="45" xfId="1" applyNumberFormat="1" applyFont="1" applyBorder="1" applyAlignment="1">
      <alignment vertical="center"/>
    </xf>
    <xf numFmtId="0" fontId="0" fillId="2" borderId="46" xfId="0" applyFill="1" applyBorder="1" applyAlignment="1">
      <alignment vertical="center"/>
    </xf>
    <xf numFmtId="181" fontId="0" fillId="0" borderId="47" xfId="1" applyNumberFormat="1" applyFont="1" applyBorder="1" applyAlignment="1">
      <alignment vertical="center"/>
    </xf>
    <xf numFmtId="0" fontId="0" fillId="0" borderId="11" xfId="0" applyBorder="1" applyAlignment="1">
      <alignment vertical="center"/>
    </xf>
    <xf numFmtId="0" fontId="0" fillId="2" borderId="48" xfId="0" applyFill="1" applyBorder="1" applyAlignment="1">
      <alignment vertical="center"/>
    </xf>
    <xf numFmtId="181" fontId="0" fillId="3" borderId="7" xfId="1" applyNumberFormat="1" applyFont="1" applyFill="1" applyBorder="1" applyAlignment="1">
      <alignment vertical="center"/>
    </xf>
    <xf numFmtId="0" fontId="0" fillId="3" borderId="6" xfId="0" applyFill="1" applyBorder="1" applyAlignment="1">
      <alignment vertical="center"/>
    </xf>
    <xf numFmtId="181" fontId="0" fillId="3" borderId="5" xfId="1" applyNumberFormat="1" applyFont="1" applyFill="1" applyBorder="1" applyAlignment="1">
      <alignment vertical="center"/>
    </xf>
    <xf numFmtId="181" fontId="0" fillId="3" borderId="6" xfId="1" applyNumberFormat="1" applyFont="1" applyFill="1" applyBorder="1" applyAlignment="1">
      <alignment vertical="center"/>
    </xf>
    <xf numFmtId="0" fontId="0" fillId="3" borderId="0" xfId="0" applyFill="1" applyAlignment="1">
      <alignment vertical="center"/>
    </xf>
    <xf numFmtId="0" fontId="0" fillId="3" borderId="41" xfId="0" applyFill="1" applyBorder="1" applyAlignment="1">
      <alignment vertical="center"/>
    </xf>
    <xf numFmtId="0" fontId="0" fillId="0" borderId="13" xfId="0" applyBorder="1" applyAlignment="1">
      <alignment vertical="center"/>
    </xf>
    <xf numFmtId="0" fontId="0" fillId="0" borderId="8" xfId="0" applyBorder="1" applyAlignment="1">
      <alignment vertical="center"/>
    </xf>
    <xf numFmtId="0" fontId="0" fillId="0" borderId="46" xfId="0" applyBorder="1" applyAlignment="1">
      <alignment vertical="center"/>
    </xf>
    <xf numFmtId="0" fontId="0" fillId="0" borderId="48" xfId="0" applyBorder="1" applyAlignment="1">
      <alignment vertical="center"/>
    </xf>
    <xf numFmtId="0" fontId="8" fillId="2" borderId="31" xfId="2" applyFont="1" applyFill="1" applyBorder="1"/>
    <xf numFmtId="0" fontId="0" fillId="0" borderId="12" xfId="0" applyBorder="1" applyAlignment="1">
      <alignment vertical="center"/>
    </xf>
    <xf numFmtId="0" fontId="8" fillId="2" borderId="2" xfId="2" applyFont="1" applyFill="1" applyBorder="1"/>
    <xf numFmtId="0" fontId="0" fillId="0" borderId="1" xfId="0" applyBorder="1" applyAlignment="1">
      <alignment vertical="center"/>
    </xf>
    <xf numFmtId="0" fontId="8" fillId="2" borderId="32" xfId="2" applyFont="1" applyFill="1" applyBorder="1"/>
    <xf numFmtId="0" fontId="0" fillId="0" borderId="21" xfId="0" applyBorder="1" applyAlignment="1">
      <alignment vertical="center"/>
    </xf>
    <xf numFmtId="0" fontId="8" fillId="2" borderId="0" xfId="2" applyFont="1" applyFill="1" applyAlignment="1">
      <alignment horizontal="center"/>
    </xf>
    <xf numFmtId="14" fontId="10" fillId="2" borderId="0" xfId="2" applyNumberFormat="1" applyFont="1" applyFill="1"/>
    <xf numFmtId="0" fontId="10" fillId="2" borderId="0" xfId="2" applyFont="1" applyFill="1"/>
    <xf numFmtId="0" fontId="12" fillId="2" borderId="29" xfId="2" applyFont="1" applyFill="1" applyBorder="1"/>
    <xf numFmtId="0" fontId="12" fillId="2" borderId="30" xfId="2" applyFont="1" applyFill="1" applyBorder="1"/>
    <xf numFmtId="0" fontId="12" fillId="2" borderId="38" xfId="2" applyFont="1" applyFill="1" applyBorder="1"/>
    <xf numFmtId="0" fontId="12" fillId="2" borderId="38" xfId="2" quotePrefix="1" applyFont="1" applyFill="1" applyBorder="1" applyAlignment="1">
      <alignment horizontal="left"/>
    </xf>
    <xf numFmtId="0" fontId="11" fillId="2" borderId="30" xfId="2" applyFont="1" applyFill="1" applyBorder="1"/>
    <xf numFmtId="0" fontId="12" fillId="2" borderId="6" xfId="2" applyFont="1" applyFill="1" applyBorder="1"/>
    <xf numFmtId="0" fontId="12" fillId="2" borderId="0" xfId="2" applyFont="1" applyFill="1"/>
    <xf numFmtId="0" fontId="12" fillId="2" borderId="0" xfId="2" applyFont="1" applyFill="1" applyAlignment="1">
      <alignment horizontal="center"/>
    </xf>
    <xf numFmtId="0" fontId="12" fillId="2" borderId="0" xfId="2" quotePrefix="1" applyFont="1" applyFill="1" applyAlignment="1">
      <alignment horizontal="left"/>
    </xf>
    <xf numFmtId="0" fontId="12" fillId="2" borderId="5" xfId="2" applyFont="1" applyFill="1" applyBorder="1"/>
    <xf numFmtId="0" fontId="12" fillId="5" borderId="45" xfId="3" applyFont="1" applyFill="1" applyBorder="1" applyAlignment="1">
      <alignment horizontal="center"/>
    </xf>
    <xf numFmtId="0" fontId="12" fillId="2" borderId="45" xfId="2" applyFont="1" applyFill="1" applyBorder="1"/>
    <xf numFmtId="0" fontId="12" fillId="2" borderId="20" xfId="2" applyFont="1" applyFill="1" applyBorder="1"/>
    <xf numFmtId="0" fontId="8" fillId="2" borderId="19" xfId="4" applyFont="1" applyFill="1" applyBorder="1" applyAlignment="1">
      <alignment horizontal="centerContinuous" vertical="center"/>
    </xf>
    <xf numFmtId="0" fontId="8" fillId="2" borderId="45" xfId="4" applyFont="1" applyFill="1" applyBorder="1" applyAlignment="1">
      <alignment horizontal="centerContinuous" vertical="center"/>
    </xf>
    <xf numFmtId="0" fontId="12" fillId="2" borderId="23" xfId="2" applyFont="1" applyFill="1" applyBorder="1"/>
    <xf numFmtId="0" fontId="12" fillId="2" borderId="24" xfId="2" applyFont="1" applyFill="1" applyBorder="1"/>
    <xf numFmtId="0" fontId="12" fillId="2" borderId="43" xfId="2" applyFont="1" applyFill="1" applyBorder="1" applyAlignment="1">
      <alignment horizontal="center"/>
    </xf>
    <xf numFmtId="0" fontId="12" fillId="2" borderId="43" xfId="2" quotePrefix="1" applyFont="1" applyFill="1" applyBorder="1" applyAlignment="1">
      <alignment horizontal="center"/>
    </xf>
    <xf numFmtId="0" fontId="12" fillId="2" borderId="24" xfId="2" applyFont="1" applyFill="1" applyBorder="1" applyAlignment="1">
      <alignment horizontal="center"/>
    </xf>
    <xf numFmtId="0" fontId="8" fillId="0" borderId="0" xfId="2" applyFont="1" applyAlignment="1">
      <alignment horizontal="center"/>
    </xf>
    <xf numFmtId="0" fontId="12" fillId="2" borderId="23" xfId="2" applyFont="1" applyFill="1" applyBorder="1" applyAlignment="1">
      <alignment horizontal="center"/>
    </xf>
    <xf numFmtId="181" fontId="8" fillId="2" borderId="0" xfId="1" applyNumberFormat="1" applyFont="1" applyFill="1" applyBorder="1" applyAlignment="1">
      <alignment horizontal="right"/>
    </xf>
    <xf numFmtId="38" fontId="8" fillId="2" borderId="0" xfId="1" quotePrefix="1" applyFont="1" applyFill="1" applyBorder="1" applyAlignment="1">
      <alignment horizontal="right"/>
    </xf>
    <xf numFmtId="181" fontId="8" fillId="2" borderId="6" xfId="1" applyNumberFormat="1" applyFont="1" applyFill="1" applyBorder="1" applyAlignment="1">
      <alignment horizontal="right"/>
    </xf>
    <xf numFmtId="181" fontId="8" fillId="2" borderId="45" xfId="1" applyNumberFormat="1" applyFont="1" applyFill="1" applyBorder="1" applyAlignment="1">
      <alignment horizontal="right"/>
    </xf>
    <xf numFmtId="38" fontId="8" fillId="2" borderId="45" xfId="1" quotePrefix="1" applyFont="1" applyFill="1" applyBorder="1" applyAlignment="1">
      <alignment horizontal="right"/>
    </xf>
    <xf numFmtId="181" fontId="8" fillId="2" borderId="20" xfId="1" applyNumberFormat="1" applyFont="1" applyFill="1" applyBorder="1" applyAlignment="1">
      <alignment horizontal="right"/>
    </xf>
    <xf numFmtId="181" fontId="8" fillId="2" borderId="0" xfId="1" applyNumberFormat="1" applyFont="1" applyFill="1" applyBorder="1" applyAlignment="1" applyProtection="1">
      <alignment horizontal="right"/>
    </xf>
    <xf numFmtId="38" fontId="8" fillId="2" borderId="0" xfId="1" applyFont="1" applyFill="1" applyBorder="1" applyAlignment="1" applyProtection="1">
      <alignment horizontal="right"/>
    </xf>
    <xf numFmtId="181" fontId="8" fillId="0" borderId="5" xfId="1" applyNumberFormat="1" applyFont="1" applyBorder="1" applyAlignment="1"/>
    <xf numFmtId="38" fontId="8" fillId="0" borderId="0" xfId="1" applyFont="1" applyBorder="1" applyAlignment="1"/>
    <xf numFmtId="181" fontId="8" fillId="0" borderId="6" xfId="1" applyNumberFormat="1" applyFont="1" applyBorder="1" applyAlignment="1"/>
    <xf numFmtId="181" fontId="8" fillId="2" borderId="45" xfId="1" applyNumberFormat="1" applyFont="1" applyFill="1" applyBorder="1" applyAlignment="1" applyProtection="1">
      <alignment horizontal="right"/>
    </xf>
    <xf numFmtId="38" fontId="8" fillId="2" borderId="45" xfId="1" applyFont="1" applyFill="1" applyBorder="1" applyAlignment="1" applyProtection="1">
      <alignment horizontal="right"/>
    </xf>
    <xf numFmtId="181" fontId="8" fillId="0" borderId="19" xfId="1" applyNumberFormat="1" applyFont="1" applyBorder="1" applyAlignment="1"/>
    <xf numFmtId="181" fontId="8" fillId="0" borderId="45" xfId="1" applyNumberFormat="1" applyFont="1" applyBorder="1" applyAlignment="1"/>
    <xf numFmtId="38" fontId="8" fillId="0" borderId="45" xfId="1" applyFont="1" applyBorder="1" applyAlignment="1"/>
    <xf numFmtId="181" fontId="8" fillId="0" borderId="20" xfId="1" applyNumberFormat="1" applyFont="1" applyBorder="1" applyAlignment="1"/>
    <xf numFmtId="181" fontId="8" fillId="2" borderId="47" xfId="1" applyNumberFormat="1" applyFont="1" applyFill="1" applyBorder="1" applyAlignment="1" applyProtection="1">
      <alignment horizontal="right"/>
    </xf>
    <xf numFmtId="38" fontId="8" fillId="2" borderId="47" xfId="1" applyFont="1" applyFill="1" applyBorder="1" applyAlignment="1" applyProtection="1">
      <alignment horizontal="right"/>
    </xf>
    <xf numFmtId="181" fontId="8" fillId="2" borderId="11" xfId="1" applyNumberFormat="1" applyFont="1" applyFill="1" applyBorder="1" applyAlignment="1">
      <alignment horizontal="right"/>
    </xf>
    <xf numFmtId="181" fontId="8" fillId="0" borderId="10" xfId="1" applyNumberFormat="1" applyFont="1" applyBorder="1" applyAlignment="1"/>
    <xf numFmtId="181" fontId="8" fillId="0" borderId="47" xfId="1" applyNumberFormat="1" applyFont="1" applyBorder="1" applyAlignment="1"/>
    <xf numFmtId="38" fontId="8" fillId="0" borderId="47" xfId="1" applyFont="1" applyBorder="1" applyAlignment="1"/>
    <xf numFmtId="181" fontId="8" fillId="0" borderId="11" xfId="1" applyNumberFormat="1" applyFont="1" applyBorder="1" applyAlignment="1"/>
    <xf numFmtId="38" fontId="8" fillId="2" borderId="0" xfId="1" applyFont="1" applyFill="1" applyBorder="1" applyAlignment="1">
      <alignment horizontal="right"/>
    </xf>
    <xf numFmtId="181" fontId="8" fillId="2" borderId="45" xfId="1" applyNumberFormat="1" applyFont="1" applyFill="1" applyBorder="1" applyAlignment="1" applyProtection="1">
      <alignment horizontal="right" vertical="center"/>
    </xf>
    <xf numFmtId="38" fontId="8" fillId="2" borderId="45" xfId="1" applyFont="1" applyFill="1" applyBorder="1" applyAlignment="1">
      <alignment horizontal="right"/>
    </xf>
    <xf numFmtId="181" fontId="8" fillId="2" borderId="0" xfId="1" applyNumberFormat="1" applyFont="1" applyFill="1" applyBorder="1" applyAlignment="1" applyProtection="1">
      <alignment horizontal="right" vertical="center"/>
    </xf>
    <xf numFmtId="181" fontId="8" fillId="2" borderId="47" xfId="1" applyNumberFormat="1" applyFont="1" applyFill="1" applyBorder="1" applyAlignment="1" applyProtection="1">
      <alignment horizontal="right" vertical="center"/>
    </xf>
    <xf numFmtId="38" fontId="8" fillId="2" borderId="47" xfId="1" applyFont="1" applyFill="1" applyBorder="1" applyAlignment="1">
      <alignment horizontal="right"/>
    </xf>
    <xf numFmtId="181" fontId="8" fillId="2" borderId="47" xfId="1" applyNumberFormat="1" applyFont="1" applyFill="1" applyBorder="1" applyAlignment="1">
      <alignment horizontal="right"/>
    </xf>
    <xf numFmtId="0" fontId="8" fillId="0" borderId="10" xfId="2" quotePrefix="1" applyFont="1" applyBorder="1" applyAlignment="1">
      <alignment horizontal="left"/>
    </xf>
    <xf numFmtId="0" fontId="8" fillId="0" borderId="5" xfId="2" quotePrefix="1" applyFont="1" applyBorder="1" applyAlignment="1">
      <alignment horizontal="left"/>
    </xf>
    <xf numFmtId="181" fontId="8" fillId="0" borderId="47" xfId="1" applyNumberFormat="1" applyFont="1" applyBorder="1" applyAlignment="1">
      <alignment horizontal="right"/>
    </xf>
    <xf numFmtId="38" fontId="8" fillId="0" borderId="47" xfId="1" applyFont="1" applyBorder="1" applyAlignment="1">
      <alignment horizontal="right"/>
    </xf>
    <xf numFmtId="181" fontId="8" fillId="0" borderId="11" xfId="1" applyNumberFormat="1" applyFont="1" applyBorder="1" applyAlignment="1">
      <alignment horizontal="right"/>
    </xf>
    <xf numFmtId="181" fontId="8" fillId="0" borderId="0" xfId="1" applyNumberFormat="1" applyFont="1" applyBorder="1" applyAlignment="1">
      <alignment horizontal="right"/>
    </xf>
    <xf numFmtId="38" fontId="8" fillId="0" borderId="0" xfId="1" applyFont="1" applyBorder="1" applyAlignment="1">
      <alignment horizontal="right"/>
    </xf>
    <xf numFmtId="181" fontId="8" fillId="0" borderId="6" xfId="1" applyNumberFormat="1" applyFont="1" applyBorder="1" applyAlignment="1">
      <alignment horizontal="right"/>
    </xf>
    <xf numFmtId="181" fontId="8" fillId="0" borderId="45" xfId="1" applyNumberFormat="1" applyFont="1" applyBorder="1" applyAlignment="1">
      <alignment horizontal="right"/>
    </xf>
    <xf numFmtId="38" fontId="8" fillId="0" borderId="45" xfId="1" applyFont="1" applyBorder="1" applyAlignment="1">
      <alignment horizontal="right"/>
    </xf>
    <xf numFmtId="181" fontId="8" fillId="0" borderId="20" xfId="1" applyNumberFormat="1" applyFont="1" applyBorder="1" applyAlignment="1">
      <alignment horizontal="right"/>
    </xf>
    <xf numFmtId="40" fontId="8" fillId="0" borderId="6" xfId="1" applyNumberFormat="1" applyFont="1" applyBorder="1" applyAlignment="1"/>
    <xf numFmtId="0" fontId="8" fillId="0" borderId="23" xfId="2" applyFont="1" applyBorder="1"/>
    <xf numFmtId="0" fontId="8" fillId="0" borderId="24" xfId="2" applyFont="1" applyBorder="1" applyAlignment="1">
      <alignment horizontal="center"/>
    </xf>
    <xf numFmtId="40" fontId="8" fillId="0" borderId="11" xfId="1" applyNumberFormat="1" applyFont="1" applyBorder="1" applyAlignment="1"/>
    <xf numFmtId="40" fontId="8" fillId="0" borderId="20" xfId="1" applyNumberFormat="1" applyFont="1" applyBorder="1" applyAlignment="1"/>
    <xf numFmtId="40" fontId="8" fillId="0" borderId="12" xfId="1" applyNumberFormat="1" applyFont="1" applyBorder="1" applyAlignment="1"/>
    <xf numFmtId="181" fontId="8" fillId="0" borderId="31" xfId="1" applyNumberFormat="1" applyFont="1" applyBorder="1" applyAlignment="1"/>
    <xf numFmtId="40" fontId="8" fillId="0" borderId="1" xfId="1" applyNumberFormat="1" applyFont="1" applyBorder="1" applyAlignment="1"/>
    <xf numFmtId="181" fontId="8" fillId="0" borderId="2" xfId="1" applyNumberFormat="1" applyFont="1" applyBorder="1" applyAlignment="1"/>
    <xf numFmtId="40" fontId="8" fillId="0" borderId="21" xfId="1" applyNumberFormat="1" applyFont="1" applyBorder="1" applyAlignment="1"/>
    <xf numFmtId="181" fontId="8" fillId="0" borderId="32" xfId="1" applyNumberFormat="1" applyFont="1" applyBorder="1" applyAlignment="1"/>
    <xf numFmtId="0" fontId="12" fillId="2" borderId="31" xfId="2" applyFont="1" applyFill="1" applyBorder="1"/>
    <xf numFmtId="0" fontId="12" fillId="2" borderId="12" xfId="2" applyFont="1" applyFill="1" applyBorder="1"/>
    <xf numFmtId="0" fontId="12" fillId="2" borderId="47" xfId="2" applyFont="1" applyFill="1" applyBorder="1"/>
    <xf numFmtId="0" fontId="12" fillId="2" borderId="47" xfId="2" quotePrefix="1" applyFont="1" applyFill="1" applyBorder="1" applyAlignment="1">
      <alignment horizontal="left"/>
    </xf>
    <xf numFmtId="0" fontId="12" fillId="2" borderId="2" xfId="2" applyFont="1" applyFill="1" applyBorder="1" applyAlignment="1">
      <alignment horizontal="center"/>
    </xf>
    <xf numFmtId="0" fontId="12" fillId="2" borderId="1" xfId="2" applyFont="1" applyFill="1" applyBorder="1"/>
    <xf numFmtId="0" fontId="12" fillId="2" borderId="2" xfId="2" applyFont="1" applyFill="1" applyBorder="1"/>
    <xf numFmtId="0" fontId="12" fillId="2" borderId="0" xfId="3" applyFont="1" applyFill="1" applyAlignment="1">
      <alignment horizontal="center"/>
    </xf>
    <xf numFmtId="0" fontId="11" fillId="2" borderId="0" xfId="2" applyFont="1" applyFill="1"/>
    <xf numFmtId="0" fontId="12" fillId="2" borderId="32" xfId="2" applyFont="1" applyFill="1" applyBorder="1"/>
    <xf numFmtId="0" fontId="12" fillId="2" borderId="21" xfId="2" applyFont="1" applyFill="1" applyBorder="1"/>
    <xf numFmtId="0" fontId="12" fillId="2" borderId="45" xfId="2" applyFont="1" applyFill="1" applyBorder="1" applyAlignment="1">
      <alignment horizontal="center"/>
    </xf>
    <xf numFmtId="0" fontId="12" fillId="2" borderId="45" xfId="2" quotePrefix="1" applyFont="1" applyFill="1" applyBorder="1" applyAlignment="1">
      <alignment horizontal="center"/>
    </xf>
    <xf numFmtId="0" fontId="12" fillId="2" borderId="21" xfId="2" applyFont="1" applyFill="1" applyBorder="1" applyAlignment="1">
      <alignment horizontal="center"/>
    </xf>
    <xf numFmtId="0" fontId="8" fillId="2" borderId="1" xfId="2" applyFont="1" applyFill="1" applyBorder="1" applyAlignment="1">
      <alignment horizontal="center"/>
    </xf>
    <xf numFmtId="181" fontId="8" fillId="2" borderId="47" xfId="2" applyNumberFormat="1" applyFont="1" applyFill="1" applyBorder="1"/>
    <xf numFmtId="38" fontId="8" fillId="2" borderId="47" xfId="1" applyFont="1" applyFill="1" applyBorder="1" applyAlignment="1"/>
    <xf numFmtId="181" fontId="8" fillId="3" borderId="12" xfId="2" applyNumberFormat="1" applyFont="1" applyFill="1" applyBorder="1"/>
    <xf numFmtId="181" fontId="8" fillId="2" borderId="0" xfId="2" applyNumberFormat="1" applyFont="1" applyFill="1"/>
    <xf numFmtId="38" fontId="8" fillId="2" borderId="0" xfId="1" applyFont="1" applyFill="1" applyBorder="1" applyAlignment="1"/>
    <xf numFmtId="181" fontId="8" fillId="3" borderId="1" xfId="2" applyNumberFormat="1" applyFont="1" applyFill="1" applyBorder="1"/>
    <xf numFmtId="0" fontId="8" fillId="2" borderId="12" xfId="2" applyFont="1" applyFill="1" applyBorder="1" applyAlignment="1">
      <alignment horizontal="center"/>
    </xf>
    <xf numFmtId="181" fontId="8" fillId="2" borderId="1" xfId="2" applyNumberFormat="1" applyFont="1" applyFill="1" applyBorder="1"/>
    <xf numFmtId="181" fontId="8" fillId="2" borderId="12" xfId="2" applyNumberFormat="1" applyFont="1" applyFill="1" applyBorder="1"/>
    <xf numFmtId="56" fontId="8" fillId="0" borderId="1" xfId="2" quotePrefix="1" applyNumberFormat="1" applyFont="1" applyBorder="1"/>
    <xf numFmtId="181" fontId="8" fillId="0" borderId="0" xfId="2" applyNumberFormat="1" applyFont="1"/>
    <xf numFmtId="181" fontId="8" fillId="0" borderId="1" xfId="2" applyNumberFormat="1" applyFont="1" applyBorder="1"/>
    <xf numFmtId="0" fontId="8" fillId="2" borderId="2" xfId="2" applyFont="1" applyFill="1" applyBorder="1" applyAlignment="1">
      <alignment horizontal="left"/>
    </xf>
    <xf numFmtId="0" fontId="12" fillId="2" borderId="1" xfId="2" applyFont="1" applyFill="1" applyBorder="1" applyAlignment="1">
      <alignment horizontal="center"/>
    </xf>
    <xf numFmtId="38" fontId="18" fillId="2" borderId="0" xfId="0" applyNumberFormat="1" applyFont="1" applyFill="1" applyAlignment="1">
      <alignment vertical="center"/>
    </xf>
    <xf numFmtId="0" fontId="8" fillId="2" borderId="31" xfId="2" applyFont="1" applyFill="1" applyBorder="1" applyAlignment="1">
      <alignment horizontal="left"/>
    </xf>
    <xf numFmtId="0" fontId="12" fillId="2" borderId="12" xfId="2" applyFont="1" applyFill="1" applyBorder="1" applyAlignment="1">
      <alignment horizontal="center"/>
    </xf>
    <xf numFmtId="0" fontId="8" fillId="2" borderId="32" xfId="2" applyFont="1" applyFill="1" applyBorder="1" applyAlignment="1">
      <alignment horizontal="left"/>
    </xf>
    <xf numFmtId="181" fontId="8" fillId="2" borderId="45" xfId="2" applyNumberFormat="1" applyFont="1" applyFill="1" applyBorder="1"/>
    <xf numFmtId="38" fontId="8" fillId="2" borderId="45" xfId="1" applyFont="1" applyFill="1" applyBorder="1" applyAlignment="1"/>
    <xf numFmtId="181" fontId="8" fillId="2" borderId="21" xfId="2" applyNumberFormat="1" applyFont="1" applyFill="1" applyBorder="1"/>
    <xf numFmtId="0" fontId="8" fillId="2" borderId="0" xfId="2" applyFont="1" applyFill="1" applyAlignment="1">
      <alignment horizontal="left"/>
    </xf>
    <xf numFmtId="38" fontId="18" fillId="2" borderId="0" xfId="1" applyFont="1" applyFill="1" applyBorder="1" applyAlignment="1">
      <alignment vertical="center"/>
    </xf>
    <xf numFmtId="0" fontId="12" fillId="0" borderId="0" xfId="2" applyFont="1"/>
    <xf numFmtId="0" fontId="8" fillId="0" borderId="1" xfId="2" applyFont="1" applyBorder="1"/>
    <xf numFmtId="38" fontId="18" fillId="0" borderId="0" xfId="0" applyNumberFormat="1" applyFont="1" applyAlignment="1">
      <alignment vertical="center"/>
    </xf>
    <xf numFmtId="0" fontId="8" fillId="0" borderId="2" xfId="2" applyFont="1" applyBorder="1"/>
    <xf numFmtId="0" fontId="8" fillId="0" borderId="32" xfId="2" applyFont="1" applyBorder="1"/>
    <xf numFmtId="0" fontId="8" fillId="0" borderId="21" xfId="2" applyFont="1" applyBorder="1"/>
    <xf numFmtId="0" fontId="8" fillId="0" borderId="45" xfId="2" applyFont="1" applyBorder="1"/>
    <xf numFmtId="38" fontId="18" fillId="0" borderId="45" xfId="0" applyNumberFormat="1" applyFont="1" applyBorder="1" applyAlignment="1">
      <alignment vertical="center"/>
    </xf>
    <xf numFmtId="0" fontId="18" fillId="2" borderId="0" xfId="0" applyFont="1" applyFill="1" applyAlignment="1">
      <alignment vertical="center"/>
    </xf>
    <xf numFmtId="0" fontId="18" fillId="3" borderId="0" xfId="0" applyFont="1" applyFill="1" applyAlignment="1">
      <alignment vertical="center"/>
    </xf>
    <xf numFmtId="0" fontId="18" fillId="0" borderId="0" xfId="0" applyFont="1" applyAlignment="1">
      <alignment vertical="center"/>
    </xf>
    <xf numFmtId="0" fontId="18" fillId="2" borderId="38" xfId="0" applyFont="1" applyFill="1" applyBorder="1" applyAlignment="1">
      <alignment vertical="center"/>
    </xf>
    <xf numFmtId="0" fontId="0" fillId="3" borderId="38" xfId="0" applyFill="1" applyBorder="1" applyAlignment="1">
      <alignment vertical="center"/>
    </xf>
    <xf numFmtId="0" fontId="0" fillId="3" borderId="30" xfId="0" applyFill="1" applyBorder="1" applyAlignment="1">
      <alignment vertical="center"/>
    </xf>
    <xf numFmtId="0" fontId="18" fillId="2" borderId="29" xfId="0" applyFont="1" applyFill="1" applyBorder="1" applyAlignment="1">
      <alignment vertical="center"/>
    </xf>
    <xf numFmtId="0" fontId="18" fillId="4" borderId="31" xfId="0" applyFont="1" applyFill="1" applyBorder="1" applyAlignment="1">
      <alignment vertical="center"/>
    </xf>
    <xf numFmtId="0" fontId="18" fillId="4" borderId="47" xfId="0" applyFont="1" applyFill="1" applyBorder="1" applyAlignment="1">
      <alignment vertical="center"/>
    </xf>
    <xf numFmtId="0" fontId="18" fillId="4" borderId="12" xfId="0" applyFont="1" applyFill="1" applyBorder="1" applyAlignment="1">
      <alignment vertical="center"/>
    </xf>
    <xf numFmtId="0" fontId="18" fillId="2" borderId="5" xfId="0" applyFont="1" applyFill="1" applyBorder="1" applyAlignment="1">
      <alignment vertical="center"/>
    </xf>
    <xf numFmtId="0" fontId="18" fillId="4" borderId="2" xfId="0" applyFont="1" applyFill="1" applyBorder="1" applyAlignment="1">
      <alignment vertical="center"/>
    </xf>
    <xf numFmtId="0" fontId="18" fillId="4" borderId="0" xfId="0" applyFont="1" applyFill="1" applyAlignment="1">
      <alignment vertical="center"/>
    </xf>
    <xf numFmtId="0" fontId="18" fillId="4" borderId="1" xfId="0" applyFont="1" applyFill="1" applyBorder="1" applyAlignment="1">
      <alignment vertical="center"/>
    </xf>
    <xf numFmtId="0" fontId="18" fillId="5" borderId="0" xfId="0" applyFont="1" applyFill="1" applyAlignment="1">
      <alignment horizontal="center" vertical="center"/>
    </xf>
    <xf numFmtId="0" fontId="18" fillId="5" borderId="5" xfId="0" applyFont="1" applyFill="1" applyBorder="1" applyAlignment="1">
      <alignment horizontal="center" vertical="center"/>
    </xf>
    <xf numFmtId="0" fontId="0" fillId="5" borderId="0" xfId="0" applyFill="1" applyAlignment="1">
      <alignment horizontal="center" vertical="center"/>
    </xf>
    <xf numFmtId="0" fontId="18" fillId="4" borderId="32" xfId="0" applyFont="1" applyFill="1" applyBorder="1" applyAlignment="1">
      <alignment vertical="center"/>
    </xf>
    <xf numFmtId="0" fontId="18" fillId="4" borderId="45" xfId="0" applyFont="1" applyFill="1" applyBorder="1" applyAlignment="1">
      <alignment vertical="center"/>
    </xf>
    <xf numFmtId="0" fontId="18" fillId="4" borderId="21" xfId="0" applyFont="1" applyFill="1" applyBorder="1" applyAlignment="1">
      <alignment vertical="center"/>
    </xf>
    <xf numFmtId="0" fontId="18" fillId="2" borderId="50"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51" xfId="0" applyFont="1" applyFill="1" applyBorder="1" applyAlignment="1">
      <alignment horizontal="center" vertical="center"/>
    </xf>
    <xf numFmtId="0" fontId="18" fillId="2" borderId="52" xfId="0" applyFont="1" applyFill="1" applyBorder="1" applyAlignment="1">
      <alignment horizontal="center" vertical="center"/>
    </xf>
    <xf numFmtId="0" fontId="18" fillId="4" borderId="42" xfId="0" applyFont="1" applyFill="1" applyBorder="1" applyAlignment="1">
      <alignment horizontal="center" vertical="center"/>
    </xf>
    <xf numFmtId="0" fontId="18" fillId="4" borderId="43" xfId="0" applyFont="1" applyFill="1" applyBorder="1" applyAlignment="1">
      <alignment horizontal="center" vertical="center"/>
    </xf>
    <xf numFmtId="0" fontId="18" fillId="4" borderId="25" xfId="0" applyFont="1" applyFill="1" applyBorder="1" applyAlignment="1">
      <alignment horizontal="center" vertical="center"/>
    </xf>
    <xf numFmtId="181" fontId="18" fillId="2" borderId="0" xfId="1" applyNumberFormat="1" applyFont="1" applyFill="1" applyBorder="1" applyAlignment="1">
      <alignment horizontal="right" vertical="center"/>
    </xf>
    <xf numFmtId="38" fontId="18" fillId="2" borderId="0" xfId="1" applyFont="1" applyFill="1" applyBorder="1" applyAlignment="1">
      <alignment horizontal="right" vertical="center"/>
    </xf>
    <xf numFmtId="38" fontId="0" fillId="0" borderId="0" xfId="1" applyFont="1" applyBorder="1" applyAlignment="1">
      <alignment vertical="center"/>
    </xf>
    <xf numFmtId="40" fontId="18" fillId="2" borderId="0" xfId="1" applyNumberFormat="1" applyFont="1" applyFill="1" applyBorder="1" applyAlignment="1">
      <alignment horizontal="right" vertical="center"/>
    </xf>
    <xf numFmtId="40" fontId="0" fillId="4" borderId="0" xfId="1" applyNumberFormat="1" applyFont="1" applyFill="1" applyBorder="1" applyAlignment="1">
      <alignment vertical="center"/>
    </xf>
    <xf numFmtId="182" fontId="18" fillId="2" borderId="0" xfId="1" applyNumberFormat="1" applyFont="1" applyFill="1" applyBorder="1" applyAlignment="1">
      <alignment horizontal="right" vertical="center"/>
    </xf>
    <xf numFmtId="38" fontId="0" fillId="0" borderId="6" xfId="1" applyFont="1" applyBorder="1" applyAlignment="1">
      <alignment vertical="center"/>
    </xf>
    <xf numFmtId="181" fontId="18" fillId="2" borderId="5" xfId="1" applyNumberFormat="1" applyFont="1" applyFill="1" applyBorder="1" applyAlignment="1">
      <alignment horizontal="right" vertical="center"/>
    </xf>
    <xf numFmtId="181" fontId="18" fillId="4" borderId="2" xfId="1" applyNumberFormat="1" applyFont="1" applyFill="1" applyBorder="1" applyAlignment="1">
      <alignment horizontal="right" vertical="center"/>
    </xf>
    <xf numFmtId="38" fontId="18" fillId="4" borderId="0" xfId="1" applyFont="1" applyFill="1" applyBorder="1" applyAlignment="1">
      <alignment horizontal="right" vertical="center"/>
    </xf>
    <xf numFmtId="38" fontId="18" fillId="4" borderId="1" xfId="1" applyFont="1" applyFill="1" applyBorder="1" applyAlignment="1">
      <alignment horizontal="right" vertical="center"/>
    </xf>
    <xf numFmtId="181" fontId="18" fillId="4" borderId="0" xfId="1" applyNumberFormat="1" applyFont="1" applyFill="1" applyBorder="1" applyAlignment="1">
      <alignment horizontal="right" vertical="center"/>
    </xf>
    <xf numFmtId="181" fontId="18" fillId="2" borderId="45" xfId="1" applyNumberFormat="1" applyFont="1" applyFill="1" applyBorder="1" applyAlignment="1">
      <alignment horizontal="right" vertical="center"/>
    </xf>
    <xf numFmtId="38" fontId="18" fillId="2" borderId="45" xfId="1" applyFont="1" applyFill="1" applyBorder="1" applyAlignment="1">
      <alignment horizontal="right" vertical="center"/>
    </xf>
    <xf numFmtId="38" fontId="0" fillId="0" borderId="45" xfId="1" applyFont="1" applyBorder="1" applyAlignment="1">
      <alignment vertical="center"/>
    </xf>
    <xf numFmtId="40" fontId="18" fillId="2" borderId="45" xfId="1" applyNumberFormat="1" applyFont="1" applyFill="1" applyBorder="1" applyAlignment="1">
      <alignment horizontal="right" vertical="center"/>
    </xf>
    <xf numFmtId="40" fontId="0" fillId="4" borderId="45" xfId="1" applyNumberFormat="1" applyFont="1" applyFill="1" applyBorder="1" applyAlignment="1">
      <alignment vertical="center"/>
    </xf>
    <xf numFmtId="182" fontId="18" fillId="2" borderId="45" xfId="1" applyNumberFormat="1" applyFont="1" applyFill="1" applyBorder="1" applyAlignment="1">
      <alignment horizontal="right" vertical="center"/>
    </xf>
    <xf numFmtId="38" fontId="0" fillId="0" borderId="20" xfId="1" applyFont="1" applyBorder="1" applyAlignment="1">
      <alignment vertical="center"/>
    </xf>
    <xf numFmtId="181" fontId="18" fillId="2" borderId="19" xfId="1" applyNumberFormat="1" applyFont="1" applyFill="1" applyBorder="1" applyAlignment="1">
      <alignment horizontal="right" vertical="center"/>
    </xf>
    <xf numFmtId="181" fontId="18" fillId="4" borderId="32" xfId="1" applyNumberFormat="1" applyFont="1" applyFill="1" applyBorder="1" applyAlignment="1">
      <alignment horizontal="right" vertical="center"/>
    </xf>
    <xf numFmtId="38" fontId="18" fillId="4" borderId="45" xfId="1" applyFont="1" applyFill="1" applyBorder="1" applyAlignment="1">
      <alignment horizontal="right" vertical="center"/>
    </xf>
    <xf numFmtId="38" fontId="18" fillId="4" borderId="21" xfId="1" applyFont="1" applyFill="1" applyBorder="1" applyAlignment="1">
      <alignment horizontal="right" vertical="center"/>
    </xf>
    <xf numFmtId="181" fontId="18" fillId="4" borderId="45" xfId="1" applyNumberFormat="1" applyFont="1" applyFill="1" applyBorder="1" applyAlignment="1">
      <alignment horizontal="right" vertical="center"/>
    </xf>
    <xf numFmtId="181" fontId="18" fillId="0" borderId="0" xfId="1" applyNumberFormat="1" applyFont="1" applyBorder="1" applyAlignment="1">
      <alignment vertical="center"/>
    </xf>
    <xf numFmtId="38" fontId="18" fillId="0" borderId="0" xfId="1" applyFont="1" applyBorder="1" applyAlignment="1">
      <alignment vertical="center"/>
    </xf>
    <xf numFmtId="40" fontId="18" fillId="0" borderId="0" xfId="1" applyNumberFormat="1" applyFont="1" applyBorder="1" applyAlignment="1">
      <alignment vertical="center"/>
    </xf>
    <xf numFmtId="182" fontId="18" fillId="0" borderId="0" xfId="1" applyNumberFormat="1" applyFont="1" applyBorder="1" applyAlignment="1">
      <alignment vertical="center"/>
    </xf>
    <xf numFmtId="181" fontId="18" fillId="0" borderId="5" xfId="1" applyNumberFormat="1" applyFont="1" applyBorder="1" applyAlignment="1">
      <alignment vertical="center"/>
    </xf>
    <xf numFmtId="181" fontId="18" fillId="4" borderId="2" xfId="1" applyNumberFormat="1" applyFont="1" applyFill="1" applyBorder="1" applyAlignment="1">
      <alignment vertical="center"/>
    </xf>
    <xf numFmtId="38" fontId="18" fillId="4" borderId="0" xfId="1" applyFont="1" applyFill="1" applyBorder="1" applyAlignment="1">
      <alignment vertical="center"/>
    </xf>
    <xf numFmtId="38" fontId="18" fillId="4" borderId="1" xfId="1" applyFont="1" applyFill="1" applyBorder="1" applyAlignment="1">
      <alignment vertical="center"/>
    </xf>
    <xf numFmtId="181" fontId="18" fillId="4" borderId="0" xfId="1" applyNumberFormat="1" applyFont="1" applyFill="1" applyBorder="1" applyAlignment="1">
      <alignment vertical="center"/>
    </xf>
    <xf numFmtId="181" fontId="18" fillId="4" borderId="32" xfId="1" applyNumberFormat="1" applyFont="1" applyFill="1" applyBorder="1" applyAlignment="1">
      <alignment vertical="center"/>
    </xf>
    <xf numFmtId="38" fontId="18" fillId="4" borderId="45" xfId="1" applyFont="1" applyFill="1" applyBorder="1" applyAlignment="1">
      <alignment vertical="center"/>
    </xf>
    <xf numFmtId="38" fontId="18" fillId="4" borderId="21" xfId="1" applyFont="1" applyFill="1" applyBorder="1" applyAlignment="1">
      <alignment vertical="center"/>
    </xf>
    <xf numFmtId="181" fontId="18" fillId="4" borderId="45" xfId="1" applyNumberFormat="1" applyFont="1" applyFill="1" applyBorder="1" applyAlignment="1">
      <alignment vertical="center"/>
    </xf>
    <xf numFmtId="181" fontId="18" fillId="0" borderId="47" xfId="1" applyNumberFormat="1" applyFont="1" applyBorder="1" applyAlignment="1">
      <alignment vertical="center"/>
    </xf>
    <xf numFmtId="38" fontId="18" fillId="0" borderId="47" xfId="1" applyFont="1" applyBorder="1" applyAlignment="1">
      <alignment vertical="center"/>
    </xf>
    <xf numFmtId="38" fontId="0" fillId="0" borderId="47" xfId="1" applyFont="1" applyBorder="1" applyAlignment="1">
      <alignment vertical="center"/>
    </xf>
    <xf numFmtId="40" fontId="18" fillId="0" borderId="47" xfId="1" applyNumberFormat="1" applyFont="1" applyBorder="1" applyAlignment="1">
      <alignment vertical="center"/>
    </xf>
    <xf numFmtId="40" fontId="0" fillId="0" borderId="47" xfId="1" applyNumberFormat="1" applyFont="1" applyBorder="1" applyAlignment="1">
      <alignment vertical="center"/>
    </xf>
    <xf numFmtId="182" fontId="18" fillId="0" borderId="47" xfId="1" applyNumberFormat="1" applyFont="1" applyBorder="1" applyAlignment="1">
      <alignment vertical="center"/>
    </xf>
    <xf numFmtId="38" fontId="0" fillId="0" borderId="11" xfId="1" applyFont="1" applyBorder="1" applyAlignment="1">
      <alignment vertical="center"/>
    </xf>
    <xf numFmtId="181" fontId="18" fillId="0" borderId="10" xfId="1" applyNumberFormat="1" applyFont="1" applyBorder="1" applyAlignment="1">
      <alignment vertical="center"/>
    </xf>
    <xf numFmtId="40" fontId="0" fillId="0" borderId="0" xfId="1" applyNumberFormat="1" applyFont="1" applyBorder="1" applyAlignment="1">
      <alignment vertical="center"/>
    </xf>
    <xf numFmtId="181" fontId="18" fillId="0" borderId="45" xfId="1" applyNumberFormat="1" applyFont="1" applyBorder="1" applyAlignment="1">
      <alignment vertical="center"/>
    </xf>
    <xf numFmtId="38" fontId="18" fillId="0" borderId="45" xfId="1" applyFont="1" applyBorder="1" applyAlignment="1">
      <alignment vertical="center"/>
    </xf>
    <xf numFmtId="40" fontId="18" fillId="0" borderId="45" xfId="1" applyNumberFormat="1" applyFont="1" applyBorder="1" applyAlignment="1">
      <alignment vertical="center"/>
    </xf>
    <xf numFmtId="40" fontId="0" fillId="0" borderId="45" xfId="1" applyNumberFormat="1" applyFont="1" applyBorder="1" applyAlignment="1">
      <alignment vertical="center"/>
    </xf>
    <xf numFmtId="182" fontId="18" fillId="0" borderId="45" xfId="1" applyNumberFormat="1" applyFont="1" applyBorder="1" applyAlignment="1">
      <alignment vertical="center"/>
    </xf>
    <xf numFmtId="181" fontId="18" fillId="0" borderId="19" xfId="1" applyNumberFormat="1" applyFont="1" applyBorder="1" applyAlignment="1">
      <alignment vertical="center"/>
    </xf>
    <xf numFmtId="181" fontId="18" fillId="4" borderId="31" xfId="1" applyNumberFormat="1" applyFont="1" applyFill="1" applyBorder="1" applyAlignment="1">
      <alignment vertical="center"/>
    </xf>
    <xf numFmtId="38" fontId="18" fillId="4" borderId="47" xfId="1" applyFont="1" applyFill="1" applyBorder="1" applyAlignment="1">
      <alignment vertical="center"/>
    </xf>
    <xf numFmtId="38" fontId="18" fillId="4" borderId="12" xfId="1" applyFont="1" applyFill="1" applyBorder="1" applyAlignment="1">
      <alignment vertical="center"/>
    </xf>
    <xf numFmtId="181" fontId="18" fillId="4" borderId="47" xfId="1" applyNumberFormat="1" applyFont="1" applyFill="1" applyBorder="1" applyAlignment="1">
      <alignment vertical="center"/>
    </xf>
    <xf numFmtId="38" fontId="18" fillId="5" borderId="0" xfId="1" applyFont="1" applyFill="1" applyBorder="1" applyAlignment="1">
      <alignment vertical="center"/>
    </xf>
    <xf numFmtId="181" fontId="8" fillId="0" borderId="0" xfId="1" applyNumberFormat="1" applyFont="1" applyBorder="1" applyAlignment="1">
      <alignment vertical="center"/>
    </xf>
    <xf numFmtId="38" fontId="8" fillId="5" borderId="0" xfId="1" applyFont="1" applyFill="1" applyBorder="1" applyAlignment="1">
      <alignment vertical="center"/>
    </xf>
    <xf numFmtId="38" fontId="8" fillId="0" borderId="0" xfId="1" applyFont="1" applyBorder="1" applyAlignment="1">
      <alignment vertical="center"/>
    </xf>
    <xf numFmtId="40" fontId="8" fillId="0" borderId="0" xfId="1" applyNumberFormat="1" applyFont="1" applyBorder="1" applyAlignment="1">
      <alignment vertical="center"/>
    </xf>
    <xf numFmtId="182" fontId="8" fillId="0" borderId="0" xfId="1" applyNumberFormat="1" applyFont="1" applyBorder="1" applyAlignment="1">
      <alignment vertical="center"/>
    </xf>
    <xf numFmtId="38" fontId="8" fillId="0" borderId="6" xfId="1" applyFont="1" applyBorder="1" applyAlignment="1">
      <alignment vertical="center"/>
    </xf>
    <xf numFmtId="0" fontId="8" fillId="0" borderId="0" xfId="0" applyFont="1" applyAlignment="1">
      <alignment vertical="center"/>
    </xf>
    <xf numFmtId="181" fontId="8" fillId="0" borderId="5" xfId="1" applyNumberFormat="1" applyFont="1" applyBorder="1" applyAlignment="1">
      <alignment vertical="center"/>
    </xf>
    <xf numFmtId="181" fontId="8" fillId="4" borderId="2" xfId="1" applyNumberFormat="1" applyFont="1" applyFill="1" applyBorder="1" applyAlignment="1">
      <alignment vertical="center"/>
    </xf>
    <xf numFmtId="38" fontId="8" fillId="4" borderId="0" xfId="1" applyFont="1" applyFill="1" applyBorder="1" applyAlignment="1">
      <alignment vertical="center"/>
    </xf>
    <xf numFmtId="38" fontId="8" fillId="4" borderId="1" xfId="1" applyFont="1" applyFill="1" applyBorder="1" applyAlignment="1">
      <alignment vertical="center"/>
    </xf>
    <xf numFmtId="181" fontId="8" fillId="4" borderId="0" xfId="1" applyNumberFormat="1" applyFont="1" applyFill="1" applyBorder="1" applyAlignment="1">
      <alignment vertical="center"/>
    </xf>
    <xf numFmtId="38" fontId="18" fillId="5" borderId="47" xfId="1" applyFont="1" applyFill="1" applyBorder="1" applyAlignment="1">
      <alignment vertical="center"/>
    </xf>
    <xf numFmtId="38" fontId="18" fillId="5" borderId="45" xfId="1" applyFont="1" applyFill="1" applyBorder="1" applyAlignment="1">
      <alignment vertical="center"/>
    </xf>
    <xf numFmtId="182" fontId="18" fillId="2" borderId="0" xfId="1" applyNumberFormat="1" applyFont="1" applyFill="1" applyBorder="1" applyAlignment="1">
      <alignment vertical="center"/>
    </xf>
    <xf numFmtId="0" fontId="18" fillId="0" borderId="45" xfId="0" applyFont="1" applyBorder="1" applyAlignment="1">
      <alignment vertical="center"/>
    </xf>
    <xf numFmtId="0" fontId="18" fillId="0" borderId="47" xfId="0" applyFont="1" applyBorder="1" applyAlignment="1">
      <alignment vertical="center"/>
    </xf>
    <xf numFmtId="38" fontId="18" fillId="2" borderId="47" xfId="1" applyFont="1" applyFill="1" applyBorder="1" applyAlignment="1">
      <alignment vertical="center"/>
    </xf>
    <xf numFmtId="38" fontId="0" fillId="0" borderId="12" xfId="1" applyFont="1" applyBorder="1" applyAlignment="1">
      <alignment vertical="center"/>
    </xf>
    <xf numFmtId="181" fontId="18" fillId="0" borderId="31" xfId="1" applyNumberFormat="1" applyFont="1" applyBorder="1" applyAlignment="1">
      <alignment vertical="center"/>
    </xf>
    <xf numFmtId="181" fontId="18" fillId="2" borderId="47" xfId="1" applyNumberFormat="1" applyFont="1" applyFill="1" applyBorder="1" applyAlignment="1">
      <alignment vertical="center"/>
    </xf>
    <xf numFmtId="38" fontId="0" fillId="0" borderId="1" xfId="1" applyFont="1" applyBorder="1" applyAlignment="1">
      <alignment vertical="center"/>
    </xf>
    <xf numFmtId="181" fontId="18" fillId="0" borderId="2" xfId="1" applyNumberFormat="1" applyFont="1" applyBorder="1" applyAlignment="1">
      <alignment vertical="center"/>
    </xf>
    <xf numFmtId="181" fontId="18" fillId="2" borderId="0" xfId="1" applyNumberFormat="1" applyFont="1" applyFill="1" applyBorder="1" applyAlignment="1">
      <alignment vertical="center"/>
    </xf>
    <xf numFmtId="38" fontId="18" fillId="2" borderId="45" xfId="1" applyFont="1" applyFill="1" applyBorder="1" applyAlignment="1">
      <alignment vertical="center"/>
    </xf>
    <xf numFmtId="38" fontId="0" fillId="0" borderId="21" xfId="1" applyFont="1" applyBorder="1" applyAlignment="1">
      <alignment vertical="center"/>
    </xf>
    <xf numFmtId="181" fontId="18" fillId="0" borderId="32" xfId="1" applyNumberFormat="1" applyFont="1" applyBorder="1" applyAlignment="1">
      <alignment vertical="center"/>
    </xf>
    <xf numFmtId="181" fontId="18" fillId="2" borderId="45" xfId="1" applyNumberFormat="1" applyFont="1" applyFill="1" applyBorder="1" applyAlignment="1">
      <alignment vertical="center"/>
    </xf>
    <xf numFmtId="0" fontId="8" fillId="2" borderId="47" xfId="2" applyFont="1" applyFill="1" applyBorder="1" applyAlignment="1">
      <alignment horizontal="center"/>
    </xf>
    <xf numFmtId="38" fontId="18" fillId="3" borderId="47" xfId="1" applyFont="1" applyFill="1" applyBorder="1" applyAlignment="1">
      <alignment vertical="center"/>
    </xf>
    <xf numFmtId="182" fontId="18" fillId="2" borderId="47" xfId="1" applyNumberFormat="1" applyFont="1" applyFill="1" applyBorder="1" applyAlignment="1">
      <alignment vertical="center"/>
    </xf>
    <xf numFmtId="38" fontId="18" fillId="0" borderId="12" xfId="1" applyFont="1" applyBorder="1" applyAlignment="1">
      <alignment vertical="center"/>
    </xf>
    <xf numFmtId="38" fontId="18" fillId="3" borderId="0" xfId="1" applyFont="1" applyFill="1" applyBorder="1" applyAlignment="1">
      <alignment vertical="center"/>
    </xf>
    <xf numFmtId="38" fontId="18" fillId="0" borderId="1" xfId="1" applyFont="1" applyBorder="1" applyAlignment="1">
      <alignment vertical="center"/>
    </xf>
    <xf numFmtId="181" fontId="18" fillId="3" borderId="0" xfId="1" applyNumberFormat="1" applyFont="1" applyFill="1" applyBorder="1" applyAlignment="1">
      <alignment vertical="center"/>
    </xf>
    <xf numFmtId="0" fontId="8" fillId="2" borderId="45" xfId="2" applyFont="1" applyFill="1" applyBorder="1" applyAlignment="1">
      <alignment horizontal="center"/>
    </xf>
    <xf numFmtId="182" fontId="18" fillId="2" borderId="45" xfId="1" applyNumberFormat="1" applyFont="1" applyFill="1" applyBorder="1" applyAlignment="1">
      <alignment vertical="center"/>
    </xf>
    <xf numFmtId="38" fontId="18" fillId="0" borderId="21" xfId="1" applyFont="1" applyBorder="1" applyAlignment="1">
      <alignment vertical="center"/>
    </xf>
    <xf numFmtId="181" fontId="18" fillId="3" borderId="45" xfId="1" applyNumberFormat="1" applyFont="1" applyFill="1" applyBorder="1" applyAlignment="1">
      <alignment vertical="center"/>
    </xf>
    <xf numFmtId="38" fontId="18" fillId="0" borderId="0" xfId="1" applyFont="1" applyAlignment="1">
      <alignment vertical="center"/>
    </xf>
    <xf numFmtId="40" fontId="18" fillId="0" borderId="0" xfId="0" applyNumberFormat="1" applyFont="1" applyAlignment="1">
      <alignment vertical="center"/>
    </xf>
    <xf numFmtId="38" fontId="18" fillId="2" borderId="0" xfId="1" applyFont="1" applyFill="1" applyAlignment="1">
      <alignment vertical="center"/>
    </xf>
    <xf numFmtId="0" fontId="18" fillId="2" borderId="31" xfId="0" applyFont="1" applyFill="1" applyBorder="1" applyAlignment="1">
      <alignment vertical="center"/>
    </xf>
    <xf numFmtId="0" fontId="18" fillId="2" borderId="47" xfId="0" applyFont="1" applyFill="1" applyBorder="1" applyAlignment="1">
      <alignment vertical="center"/>
    </xf>
    <xf numFmtId="0" fontId="18" fillId="2" borderId="12" xfId="0" applyFont="1" applyFill="1" applyBorder="1" applyAlignment="1">
      <alignment vertical="center"/>
    </xf>
    <xf numFmtId="0" fontId="18" fillId="2" borderId="2" xfId="0" applyFont="1" applyFill="1" applyBorder="1" applyAlignment="1">
      <alignment vertical="center"/>
    </xf>
    <xf numFmtId="0" fontId="18" fillId="2" borderId="1" xfId="0" applyFont="1" applyFill="1" applyBorder="1" applyAlignment="1">
      <alignment vertical="center"/>
    </xf>
    <xf numFmtId="0" fontId="18" fillId="2" borderId="2" xfId="0" applyFont="1" applyFill="1" applyBorder="1" applyAlignment="1">
      <alignment horizontal="center" vertical="center"/>
    </xf>
    <xf numFmtId="0" fontId="18" fillId="2" borderId="0" xfId="0" applyFont="1" applyFill="1" applyAlignment="1">
      <alignment horizontal="center" vertical="center"/>
    </xf>
    <xf numFmtId="0" fontId="18" fillId="2" borderId="32" xfId="0" applyFont="1" applyFill="1" applyBorder="1" applyAlignment="1">
      <alignment horizontal="center" vertical="center"/>
    </xf>
    <xf numFmtId="0" fontId="18" fillId="2" borderId="45" xfId="0" applyFont="1" applyFill="1" applyBorder="1" applyAlignment="1">
      <alignment horizontal="center" vertical="center"/>
    </xf>
    <xf numFmtId="0" fontId="18" fillId="2" borderId="21" xfId="0" applyFont="1" applyFill="1" applyBorder="1" applyAlignment="1">
      <alignment horizontal="center" vertical="center"/>
    </xf>
    <xf numFmtId="181" fontId="8" fillId="2" borderId="2" xfId="2" applyNumberFormat="1" applyFont="1" applyFill="1" applyBorder="1"/>
    <xf numFmtId="38" fontId="8" fillId="2" borderId="0" xfId="1" applyFont="1" applyFill="1" applyAlignment="1"/>
    <xf numFmtId="40" fontId="8" fillId="2" borderId="0" xfId="2" applyNumberFormat="1" applyFont="1" applyFill="1"/>
    <xf numFmtId="40" fontId="8" fillId="4" borderId="0" xfId="2" applyNumberFormat="1" applyFont="1" applyFill="1"/>
    <xf numFmtId="182" fontId="8" fillId="2" borderId="0" xfId="2" applyNumberFormat="1" applyFont="1" applyFill="1"/>
    <xf numFmtId="38" fontId="8" fillId="2" borderId="1" xfId="1" applyFont="1" applyFill="1" applyBorder="1" applyAlignment="1"/>
    <xf numFmtId="181" fontId="8" fillId="2" borderId="31" xfId="2" applyNumberFormat="1" applyFont="1" applyFill="1" applyBorder="1"/>
    <xf numFmtId="38" fontId="8" fillId="2" borderId="12" xfId="1" applyFont="1" applyFill="1" applyBorder="1" applyAlignment="1"/>
    <xf numFmtId="183" fontId="8" fillId="2" borderId="0" xfId="2" applyNumberFormat="1" applyFont="1" applyFill="1"/>
    <xf numFmtId="40" fontId="8" fillId="2" borderId="47" xfId="2" applyNumberFormat="1" applyFont="1" applyFill="1" applyBorder="1"/>
    <xf numFmtId="183" fontId="8" fillId="2" borderId="47" xfId="2" applyNumberFormat="1" applyFont="1" applyFill="1" applyBorder="1"/>
    <xf numFmtId="182" fontId="8" fillId="2" borderId="47" xfId="2" applyNumberFormat="1" applyFont="1" applyFill="1" applyBorder="1"/>
    <xf numFmtId="181" fontId="8" fillId="2" borderId="32" xfId="2" applyNumberFormat="1" applyFont="1" applyFill="1" applyBorder="1"/>
    <xf numFmtId="40" fontId="8" fillId="2" borderId="45" xfId="2" applyNumberFormat="1" applyFont="1" applyFill="1" applyBorder="1"/>
    <xf numFmtId="183" fontId="8" fillId="2" borderId="45" xfId="2" applyNumberFormat="1" applyFont="1" applyFill="1" applyBorder="1"/>
    <xf numFmtId="182" fontId="8" fillId="2" borderId="45" xfId="2" applyNumberFormat="1" applyFont="1" applyFill="1" applyBorder="1"/>
    <xf numFmtId="38" fontId="8" fillId="2" borderId="21" xfId="1" applyFont="1" applyFill="1" applyBorder="1" applyAlignment="1"/>
    <xf numFmtId="181" fontId="8" fillId="2" borderId="2" xfId="1" applyNumberFormat="1" applyFont="1" applyFill="1" applyBorder="1" applyAlignment="1"/>
    <xf numFmtId="40" fontId="8" fillId="2" borderId="0" xfId="1" applyNumberFormat="1" applyFont="1" applyFill="1" applyBorder="1" applyAlignment="1"/>
    <xf numFmtId="183" fontId="8" fillId="2" borderId="0" xfId="1" applyNumberFormat="1" applyFont="1" applyFill="1" applyBorder="1" applyAlignment="1"/>
    <xf numFmtId="182" fontId="8" fillId="2" borderId="0" xfId="1" applyNumberFormat="1" applyFont="1" applyFill="1" applyBorder="1" applyAlignment="1"/>
    <xf numFmtId="56" fontId="8" fillId="2" borderId="0" xfId="2" quotePrefix="1" applyNumberFormat="1" applyFont="1" applyFill="1"/>
    <xf numFmtId="38" fontId="8" fillId="3" borderId="0" xfId="1" applyFont="1" applyFill="1" applyBorder="1" applyAlignment="1"/>
    <xf numFmtId="38" fontId="18" fillId="2" borderId="1" xfId="0" applyNumberFormat="1" applyFont="1" applyFill="1" applyBorder="1" applyAlignment="1">
      <alignment vertical="center"/>
    </xf>
    <xf numFmtId="40" fontId="8" fillId="2" borderId="47" xfId="1" applyNumberFormat="1" applyFont="1" applyFill="1" applyBorder="1" applyAlignment="1"/>
    <xf numFmtId="183" fontId="8" fillId="2" borderId="47" xfId="1" applyNumberFormat="1" applyFont="1" applyFill="1" applyBorder="1" applyAlignment="1"/>
    <xf numFmtId="181" fontId="8" fillId="3" borderId="53" xfId="2" applyNumberFormat="1" applyFont="1" applyFill="1" applyBorder="1"/>
    <xf numFmtId="181" fontId="8" fillId="3" borderId="17" xfId="2" applyNumberFormat="1" applyFont="1" applyFill="1" applyBorder="1"/>
    <xf numFmtId="181" fontId="8" fillId="3" borderId="16" xfId="2" applyNumberFormat="1" applyFont="1" applyFill="1" applyBorder="1"/>
    <xf numFmtId="181" fontId="8" fillId="3" borderId="0" xfId="2" applyNumberFormat="1" applyFont="1" applyFill="1"/>
    <xf numFmtId="40" fontId="8" fillId="2" borderId="45" xfId="1" applyNumberFormat="1" applyFont="1" applyFill="1" applyBorder="1" applyAlignment="1"/>
    <xf numFmtId="183" fontId="8" fillId="2" borderId="45" xfId="1" applyNumberFormat="1" applyFont="1" applyFill="1" applyBorder="1" applyAlignment="1"/>
    <xf numFmtId="38" fontId="8" fillId="2" borderId="31" xfId="1" applyFont="1" applyFill="1" applyBorder="1" applyAlignment="1"/>
    <xf numFmtId="38" fontId="8" fillId="2" borderId="2" xfId="1" applyFont="1" applyFill="1" applyBorder="1" applyAlignment="1"/>
    <xf numFmtId="56" fontId="8" fillId="2" borderId="1" xfId="2" quotePrefix="1" applyNumberFormat="1" applyFont="1" applyFill="1" applyBorder="1"/>
    <xf numFmtId="38" fontId="8" fillId="0" borderId="1" xfId="1" applyFont="1" applyBorder="1" applyAlignment="1"/>
    <xf numFmtId="0" fontId="8" fillId="2" borderId="1" xfId="2" applyFont="1" applyFill="1" applyBorder="1"/>
    <xf numFmtId="38" fontId="18" fillId="0" borderId="1" xfId="0" applyNumberFormat="1" applyFont="1" applyBorder="1" applyAlignment="1">
      <alignment vertical="center"/>
    </xf>
    <xf numFmtId="0" fontId="18" fillId="2" borderId="32" xfId="0" applyFont="1" applyFill="1" applyBorder="1" applyAlignment="1">
      <alignment vertical="center"/>
    </xf>
    <xf numFmtId="38" fontId="18" fillId="2" borderId="45" xfId="0" applyNumberFormat="1" applyFont="1" applyFill="1" applyBorder="1" applyAlignment="1">
      <alignment vertical="center"/>
    </xf>
    <xf numFmtId="38" fontId="18" fillId="0" borderId="21" xfId="0" applyNumberFormat="1" applyFont="1" applyBorder="1" applyAlignment="1">
      <alignment vertical="center"/>
    </xf>
    <xf numFmtId="0" fontId="18" fillId="0" borderId="53" xfId="0" applyFont="1" applyBorder="1" applyAlignment="1">
      <alignment vertical="center"/>
    </xf>
    <xf numFmtId="38" fontId="18" fillId="0" borderId="17" xfId="0" applyNumberFormat="1" applyFont="1" applyBorder="1" applyAlignment="1">
      <alignment vertical="center"/>
    </xf>
    <xf numFmtId="38" fontId="18" fillId="0" borderId="16" xfId="0" applyNumberFormat="1" applyFont="1" applyBorder="1" applyAlignment="1">
      <alignment vertical="center"/>
    </xf>
    <xf numFmtId="0" fontId="20" fillId="2" borderId="38" xfId="0" applyFont="1" applyFill="1" applyBorder="1" applyAlignment="1">
      <alignment vertical="center"/>
    </xf>
    <xf numFmtId="0" fontId="18" fillId="2" borderId="30" xfId="0" applyFont="1" applyFill="1" applyBorder="1" applyAlignment="1">
      <alignment vertical="center"/>
    </xf>
    <xf numFmtId="0" fontId="20" fillId="2" borderId="0" xfId="0" applyFont="1" applyFill="1" applyAlignment="1">
      <alignment vertical="center"/>
    </xf>
    <xf numFmtId="0" fontId="18" fillId="2" borderId="6" xfId="0" applyFont="1" applyFill="1" applyBorder="1" applyAlignment="1">
      <alignment vertical="center"/>
    </xf>
    <xf numFmtId="0" fontId="18" fillId="2" borderId="45" xfId="0" applyFont="1" applyFill="1" applyBorder="1" applyAlignment="1">
      <alignment vertical="center"/>
    </xf>
    <xf numFmtId="0" fontId="18" fillId="5" borderId="45" xfId="0" applyFont="1" applyFill="1" applyBorder="1" applyAlignment="1">
      <alignment horizontal="center" vertical="center"/>
    </xf>
    <xf numFmtId="0" fontId="18" fillId="2" borderId="20" xfId="0" applyFont="1" applyFill="1" applyBorder="1" applyAlignment="1">
      <alignment vertical="center"/>
    </xf>
    <xf numFmtId="0" fontId="18" fillId="2" borderId="19" xfId="0" applyFont="1" applyFill="1" applyBorder="1" applyAlignment="1">
      <alignment vertical="center"/>
    </xf>
    <xf numFmtId="0" fontId="18" fillId="2" borderId="43" xfId="0" applyFont="1" applyFill="1" applyBorder="1" applyAlignment="1">
      <alignment horizontal="center" vertical="center"/>
    </xf>
    <xf numFmtId="0" fontId="18" fillId="2" borderId="24" xfId="0" applyFont="1" applyFill="1" applyBorder="1" applyAlignment="1">
      <alignment horizontal="center" vertical="center"/>
    </xf>
    <xf numFmtId="0" fontId="18" fillId="2" borderId="23" xfId="0" applyFont="1" applyFill="1" applyBorder="1" applyAlignment="1">
      <alignment horizontal="center" vertical="center"/>
    </xf>
    <xf numFmtId="181" fontId="18" fillId="2" borderId="29" xfId="1" applyNumberFormat="1" applyFont="1" applyFill="1" applyBorder="1" applyAlignment="1">
      <alignment horizontal="right" vertical="center"/>
    </xf>
    <xf numFmtId="181" fontId="18" fillId="2" borderId="38" xfId="1" applyNumberFormat="1" applyFont="1" applyFill="1" applyBorder="1" applyAlignment="1">
      <alignment horizontal="right" vertical="center"/>
    </xf>
    <xf numFmtId="38" fontId="18" fillId="2" borderId="38" xfId="1" applyFont="1" applyFill="1" applyBorder="1" applyAlignment="1">
      <alignment horizontal="right" vertical="center"/>
    </xf>
    <xf numFmtId="182" fontId="18" fillId="2" borderId="38" xfId="1" applyNumberFormat="1" applyFont="1" applyFill="1" applyBorder="1" applyAlignment="1">
      <alignment horizontal="right" vertical="center"/>
    </xf>
    <xf numFmtId="181" fontId="18" fillId="2" borderId="30" xfId="1" applyNumberFormat="1" applyFont="1" applyFill="1" applyBorder="1" applyAlignment="1">
      <alignment horizontal="right" vertical="center"/>
    </xf>
    <xf numFmtId="181" fontId="18" fillId="2" borderId="6" xfId="1" applyNumberFormat="1" applyFont="1" applyFill="1" applyBorder="1" applyAlignment="1">
      <alignment horizontal="right" vertical="center"/>
    </xf>
    <xf numFmtId="181" fontId="18" fillId="2" borderId="20" xfId="1" applyNumberFormat="1" applyFont="1" applyFill="1" applyBorder="1" applyAlignment="1">
      <alignment horizontal="right" vertical="center"/>
    </xf>
    <xf numFmtId="181" fontId="18" fillId="0" borderId="6" xfId="1" applyNumberFormat="1" applyFont="1" applyBorder="1" applyAlignment="1">
      <alignment vertical="center"/>
    </xf>
    <xf numFmtId="181" fontId="18" fillId="0" borderId="20" xfId="1" applyNumberFormat="1" applyFont="1" applyBorder="1" applyAlignment="1">
      <alignment vertical="center"/>
    </xf>
    <xf numFmtId="181" fontId="18" fillId="0" borderId="11" xfId="1" applyNumberFormat="1" applyFont="1" applyBorder="1" applyAlignment="1">
      <alignment vertical="center"/>
    </xf>
    <xf numFmtId="181" fontId="8" fillId="2" borderId="0" xfId="1" applyNumberFormat="1" applyFont="1" applyFill="1" applyBorder="1" applyAlignment="1">
      <alignment vertical="center"/>
    </xf>
    <xf numFmtId="181" fontId="8" fillId="0" borderId="6" xfId="1" applyNumberFormat="1" applyFont="1" applyBorder="1" applyAlignment="1">
      <alignment vertical="center"/>
    </xf>
    <xf numFmtId="181" fontId="18" fillId="0" borderId="23" xfId="1" applyNumberFormat="1" applyFont="1" applyBorder="1" applyAlignment="1">
      <alignment vertical="center"/>
    </xf>
    <xf numFmtId="181" fontId="18" fillId="2" borderId="43" xfId="1" applyNumberFormat="1" applyFont="1" applyFill="1" applyBorder="1" applyAlignment="1">
      <alignment vertical="center"/>
    </xf>
    <xf numFmtId="181" fontId="18" fillId="0" borderId="43" xfId="1" applyNumberFormat="1" applyFont="1" applyBorder="1" applyAlignment="1">
      <alignment vertical="center"/>
    </xf>
    <xf numFmtId="38" fontId="18" fillId="0" borderId="43" xfId="1" applyFont="1" applyBorder="1" applyAlignment="1">
      <alignment vertical="center"/>
    </xf>
    <xf numFmtId="182" fontId="18" fillId="0" borderId="43" xfId="1" applyNumberFormat="1" applyFont="1" applyBorder="1" applyAlignment="1">
      <alignment vertical="center"/>
    </xf>
    <xf numFmtId="181" fontId="18" fillId="0" borderId="24" xfId="1" applyNumberFormat="1" applyFont="1" applyBorder="1" applyAlignment="1">
      <alignment vertical="center"/>
    </xf>
    <xf numFmtId="181" fontId="18" fillId="0" borderId="29" xfId="1" applyNumberFormat="1" applyFont="1" applyBorder="1" applyAlignment="1">
      <alignment vertical="center"/>
    </xf>
    <xf numFmtId="181" fontId="18" fillId="2" borderId="38" xfId="1" applyNumberFormat="1" applyFont="1" applyFill="1" applyBorder="1" applyAlignment="1">
      <alignment vertical="center"/>
    </xf>
    <xf numFmtId="181" fontId="18" fillId="0" borderId="38" xfId="1" applyNumberFormat="1" applyFont="1" applyBorder="1" applyAlignment="1">
      <alignment vertical="center"/>
    </xf>
    <xf numFmtId="38" fontId="18" fillId="0" borderId="38" xfId="1" applyFont="1" applyBorder="1" applyAlignment="1">
      <alignment vertical="center"/>
    </xf>
    <xf numFmtId="182" fontId="18" fillId="0" borderId="38" xfId="1" applyNumberFormat="1" applyFont="1" applyBorder="1" applyAlignment="1">
      <alignment vertical="center"/>
    </xf>
    <xf numFmtId="181" fontId="18" fillId="0" borderId="30" xfId="1" applyNumberFormat="1" applyFont="1" applyBorder="1" applyAlignment="1">
      <alignment vertical="center"/>
    </xf>
    <xf numFmtId="0" fontId="8" fillId="2" borderId="23" xfId="2" applyFont="1" applyFill="1" applyBorder="1"/>
    <xf numFmtId="181" fontId="18" fillId="3" borderId="47" xfId="1" applyNumberFormat="1" applyFont="1" applyFill="1" applyBorder="1" applyAlignment="1">
      <alignment vertical="center"/>
    </xf>
    <xf numFmtId="181" fontId="18" fillId="0" borderId="12" xfId="1" applyNumberFormat="1" applyFont="1" applyBorder="1" applyAlignment="1">
      <alignment vertical="center"/>
    </xf>
    <xf numFmtId="181" fontId="18" fillId="0" borderId="1" xfId="1" applyNumberFormat="1" applyFont="1" applyBorder="1" applyAlignment="1">
      <alignment vertical="center"/>
    </xf>
    <xf numFmtId="181" fontId="18" fillId="0" borderId="21" xfId="1" applyNumberFormat="1" applyFont="1" applyBorder="1" applyAlignment="1">
      <alignment vertical="center"/>
    </xf>
    <xf numFmtId="0" fontId="8" fillId="0" borderId="2" xfId="2" applyFont="1" applyBorder="1" applyAlignment="1">
      <alignment horizontal="center"/>
    </xf>
    <xf numFmtId="0" fontId="8" fillId="0" borderId="1" xfId="2" applyFont="1" applyBorder="1" applyAlignment="1">
      <alignment horizontal="center"/>
    </xf>
    <xf numFmtId="181" fontId="8" fillId="0" borderId="2" xfId="2" applyNumberFormat="1" applyFont="1" applyBorder="1"/>
    <xf numFmtId="182" fontId="8" fillId="0" borderId="0" xfId="1" applyNumberFormat="1" applyFont="1" applyBorder="1" applyAlignment="1"/>
    <xf numFmtId="0" fontId="8" fillId="0" borderId="31" xfId="2" applyFont="1" applyBorder="1" applyAlignment="1">
      <alignment horizontal="center"/>
    </xf>
    <xf numFmtId="0" fontId="8" fillId="0" borderId="12" xfId="2" applyFont="1" applyBorder="1" applyAlignment="1">
      <alignment horizontal="center"/>
    </xf>
    <xf numFmtId="181" fontId="8" fillId="0" borderId="31" xfId="2" applyNumberFormat="1" applyFont="1" applyBorder="1"/>
    <xf numFmtId="181" fontId="8" fillId="0" borderId="47" xfId="2" applyNumberFormat="1" applyFont="1" applyBorder="1"/>
    <xf numFmtId="182" fontId="8" fillId="0" borderId="47" xfId="1" applyNumberFormat="1" applyFont="1" applyBorder="1" applyAlignment="1"/>
    <xf numFmtId="181" fontId="8" fillId="0" borderId="12" xfId="2" applyNumberFormat="1" applyFont="1" applyBorder="1"/>
    <xf numFmtId="0" fontId="8" fillId="2" borderId="31" xfId="2" applyFont="1" applyFill="1" applyBorder="1" applyAlignment="1">
      <alignment horizontal="center"/>
    </xf>
    <xf numFmtId="182" fontId="8" fillId="2" borderId="47" xfId="1" applyNumberFormat="1" applyFont="1" applyFill="1" applyBorder="1" applyAlignment="1"/>
    <xf numFmtId="0" fontId="8" fillId="2" borderId="2" xfId="2" applyFont="1" applyFill="1" applyBorder="1" applyAlignment="1">
      <alignment horizontal="center"/>
    </xf>
    <xf numFmtId="0" fontId="8" fillId="2" borderId="32" xfId="2" applyFont="1" applyFill="1" applyBorder="1" applyAlignment="1">
      <alignment horizontal="center"/>
    </xf>
    <xf numFmtId="0" fontId="18" fillId="0" borderId="12" xfId="0" applyFont="1" applyBorder="1" applyAlignment="1">
      <alignment vertical="center"/>
    </xf>
    <xf numFmtId="0" fontId="18" fillId="0" borderId="1" xfId="0" applyFont="1" applyBorder="1" applyAlignment="1">
      <alignment vertical="center"/>
    </xf>
    <xf numFmtId="0" fontId="18" fillId="0" borderId="21" xfId="0" applyFont="1" applyBorder="1" applyAlignment="1">
      <alignment vertical="center"/>
    </xf>
    <xf numFmtId="184" fontId="12" fillId="0" borderId="0" xfId="2" applyNumberFormat="1" applyFont="1"/>
    <xf numFmtId="14" fontId="21" fillId="0" borderId="0" xfId="2" applyNumberFormat="1" applyFont="1"/>
    <xf numFmtId="38" fontId="12" fillId="0" borderId="0" xfId="1" applyFont="1" applyAlignment="1"/>
    <xf numFmtId="185" fontId="12" fillId="0" borderId="0" xfId="2" applyNumberFormat="1" applyFont="1"/>
    <xf numFmtId="0" fontId="12" fillId="0" borderId="31" xfId="5" applyFont="1" applyBorder="1"/>
    <xf numFmtId="0" fontId="12" fillId="0" borderId="47" xfId="5" applyFont="1" applyBorder="1"/>
    <xf numFmtId="0" fontId="12" fillId="0" borderId="12" xfId="5" applyFont="1" applyBorder="1"/>
    <xf numFmtId="0" fontId="12" fillId="0" borderId="40" xfId="2" quotePrefix="1" applyFont="1" applyBorder="1" applyAlignment="1">
      <alignment horizontal="center"/>
    </xf>
    <xf numFmtId="38" fontId="12" fillId="0" borderId="47" xfId="1" applyFont="1" applyBorder="1" applyAlignment="1">
      <alignment horizontal="center"/>
    </xf>
    <xf numFmtId="38" fontId="12" fillId="0" borderId="40" xfId="1" applyFont="1" applyBorder="1" applyAlignment="1">
      <alignment horizontal="center"/>
    </xf>
    <xf numFmtId="185" fontId="12" fillId="0" borderId="40" xfId="2" applyNumberFormat="1" applyFont="1" applyBorder="1" applyAlignment="1">
      <alignment horizontal="center"/>
    </xf>
    <xf numFmtId="0" fontId="12" fillId="0" borderId="2" xfId="5" applyFont="1" applyBorder="1" applyAlignment="1">
      <alignment horizontal="center"/>
    </xf>
    <xf numFmtId="0" fontId="12" fillId="0" borderId="0" xfId="5" applyFont="1" applyAlignment="1">
      <alignment horizontal="center"/>
    </xf>
    <xf numFmtId="0" fontId="12" fillId="0" borderId="1" xfId="5" applyFont="1" applyBorder="1" applyAlignment="1">
      <alignment horizontal="center"/>
    </xf>
    <xf numFmtId="0" fontId="12" fillId="0" borderId="7" xfId="2" applyFont="1" applyBorder="1" applyAlignment="1">
      <alignment horizontal="center" wrapText="1"/>
    </xf>
    <xf numFmtId="38" fontId="12" fillId="0" borderId="0" xfId="1" applyFont="1" applyBorder="1" applyAlignment="1">
      <alignment horizontal="center" vertical="center"/>
    </xf>
    <xf numFmtId="38" fontId="12" fillId="0" borderId="7" xfId="1" applyFont="1" applyFill="1" applyBorder="1" applyAlignment="1">
      <alignment horizontal="center" vertical="center"/>
    </xf>
    <xf numFmtId="185" fontId="12" fillId="0" borderId="7" xfId="2" quotePrefix="1" applyNumberFormat="1" applyFont="1" applyBorder="1" applyAlignment="1">
      <alignment horizontal="center" vertical="center"/>
    </xf>
    <xf numFmtId="0" fontId="12" fillId="0" borderId="2" xfId="5" applyFont="1" applyBorder="1"/>
    <xf numFmtId="0" fontId="12" fillId="0" borderId="0" xfId="5" applyFont="1"/>
    <xf numFmtId="0" fontId="12" fillId="0" borderId="1" xfId="5" applyFont="1" applyBorder="1"/>
    <xf numFmtId="38" fontId="12" fillId="0" borderId="0" xfId="1" applyFont="1" applyFill="1" applyBorder="1" applyAlignment="1"/>
    <xf numFmtId="38" fontId="12" fillId="0" borderId="7" xfId="1" applyFont="1" applyFill="1" applyBorder="1" applyAlignment="1"/>
    <xf numFmtId="185" fontId="12" fillId="0" borderId="7" xfId="2" applyNumberFormat="1" applyFont="1" applyBorder="1"/>
    <xf numFmtId="0" fontId="12" fillId="3" borderId="9" xfId="2" applyFont="1" applyFill="1" applyBorder="1" applyAlignment="1">
      <alignment horizontal="center"/>
    </xf>
    <xf numFmtId="38" fontId="12" fillId="3" borderId="45" xfId="1" quotePrefix="1" applyFont="1" applyFill="1" applyBorder="1" applyAlignment="1">
      <alignment horizontal="center"/>
    </xf>
    <xf numFmtId="38" fontId="12" fillId="3" borderId="9" xfId="1" quotePrefix="1" applyFont="1" applyFill="1" applyBorder="1" applyAlignment="1">
      <alignment horizontal="center"/>
    </xf>
    <xf numFmtId="185" fontId="12" fillId="3" borderId="9" xfId="2" quotePrefix="1" applyNumberFormat="1" applyFont="1" applyFill="1" applyBorder="1" applyAlignment="1">
      <alignment horizontal="center"/>
    </xf>
    <xf numFmtId="0" fontId="12" fillId="0" borderId="7" xfId="2" applyFont="1" applyBorder="1"/>
    <xf numFmtId="38" fontId="12" fillId="0" borderId="0" xfId="1" quotePrefix="1" applyFont="1" applyFill="1" applyBorder="1" applyAlignment="1">
      <alignment horizontal="left"/>
    </xf>
    <xf numFmtId="38" fontId="12" fillId="0" borderId="7" xfId="1" quotePrefix="1" applyFont="1" applyFill="1" applyBorder="1" applyAlignment="1">
      <alignment horizontal="left"/>
    </xf>
    <xf numFmtId="185" fontId="12" fillId="0" borderId="7" xfId="2" quotePrefix="1" applyNumberFormat="1" applyFont="1" applyBorder="1" applyAlignment="1">
      <alignment horizontal="left"/>
    </xf>
    <xf numFmtId="184" fontId="12" fillId="0" borderId="47" xfId="2" applyNumberFormat="1" applyFont="1" applyBorder="1"/>
    <xf numFmtId="0" fontId="12" fillId="0" borderId="47" xfId="2" applyFont="1" applyBorder="1" applyAlignment="1">
      <alignment horizontal="center"/>
    </xf>
    <xf numFmtId="0" fontId="12" fillId="0" borderId="0" xfId="2" applyFont="1" applyAlignment="1">
      <alignment horizontal="center"/>
    </xf>
    <xf numFmtId="38" fontId="12" fillId="0" borderId="0" xfId="2" applyNumberFormat="1" applyFont="1"/>
    <xf numFmtId="184" fontId="12" fillId="0" borderId="45" xfId="2" applyNumberFormat="1" applyFont="1" applyBorder="1"/>
    <xf numFmtId="0" fontId="12" fillId="0" borderId="45" xfId="2" applyFont="1" applyBorder="1" applyAlignment="1">
      <alignment horizontal="center"/>
    </xf>
    <xf numFmtId="181" fontId="12" fillId="0" borderId="0" xfId="1" applyNumberFormat="1" applyFont="1" applyAlignment="1"/>
    <xf numFmtId="176" fontId="12" fillId="0" borderId="7" xfId="2" applyNumberFormat="1" applyFont="1" applyBorder="1"/>
    <xf numFmtId="38" fontId="12" fillId="0" borderId="0" xfId="1" applyFont="1" applyFill="1" applyBorder="1" applyAlignment="1" applyProtection="1"/>
    <xf numFmtId="38" fontId="12" fillId="0" borderId="7" xfId="1" applyFont="1" applyFill="1" applyBorder="1" applyAlignment="1" applyProtection="1"/>
    <xf numFmtId="176" fontId="12" fillId="0" borderId="40" xfId="2" applyNumberFormat="1" applyFont="1" applyBorder="1"/>
    <xf numFmtId="38" fontId="12" fillId="0" borderId="47" xfId="1" applyFont="1" applyFill="1" applyBorder="1" applyAlignment="1" applyProtection="1"/>
    <xf numFmtId="38" fontId="12" fillId="0" borderId="40" xfId="1" applyFont="1" applyFill="1" applyBorder="1" applyAlignment="1" applyProtection="1"/>
    <xf numFmtId="176" fontId="12" fillId="0" borderId="9" xfId="2" applyNumberFormat="1" applyFont="1" applyBorder="1"/>
    <xf numFmtId="38" fontId="12" fillId="0" borderId="45" xfId="1" applyFont="1" applyFill="1" applyBorder="1" applyAlignment="1" applyProtection="1"/>
    <xf numFmtId="38" fontId="12" fillId="0" borderId="9" xfId="1" applyFont="1" applyFill="1" applyBorder="1" applyAlignment="1" applyProtection="1"/>
    <xf numFmtId="176" fontId="12" fillId="0" borderId="9" xfId="2" applyNumberFormat="1" applyFont="1" applyBorder="1" applyAlignment="1">
      <alignment vertical="center"/>
    </xf>
    <xf numFmtId="176" fontId="12" fillId="0" borderId="7" xfId="2" applyNumberFormat="1" applyFont="1" applyBorder="1" applyAlignment="1">
      <alignment vertical="center"/>
    </xf>
    <xf numFmtId="176" fontId="12" fillId="0" borderId="40" xfId="2" applyNumberFormat="1" applyFont="1" applyBorder="1" applyAlignment="1">
      <alignment vertical="center"/>
    </xf>
    <xf numFmtId="38" fontId="12" fillId="0" borderId="47" xfId="1" applyFont="1" applyFill="1" applyBorder="1" applyAlignment="1"/>
    <xf numFmtId="38" fontId="12" fillId="0" borderId="40" xfId="1" applyFont="1" applyFill="1" applyBorder="1" applyAlignment="1"/>
    <xf numFmtId="38" fontId="12" fillId="0" borderId="45" xfId="1" applyFont="1" applyFill="1" applyBorder="1" applyAlignment="1"/>
    <xf numFmtId="38" fontId="12" fillId="0" borderId="9" xfId="1" applyFont="1" applyFill="1" applyBorder="1" applyAlignment="1"/>
    <xf numFmtId="0" fontId="12" fillId="0" borderId="0" xfId="2" quotePrefix="1" applyFont="1" applyAlignment="1">
      <alignment horizontal="center"/>
    </xf>
    <xf numFmtId="0" fontId="12" fillId="0" borderId="47" xfId="2" quotePrefix="1" applyFont="1" applyBorder="1" applyAlignment="1">
      <alignment horizontal="center"/>
    </xf>
    <xf numFmtId="38" fontId="12" fillId="5" borderId="45" xfId="1" applyFont="1" applyFill="1" applyBorder="1" applyAlignment="1"/>
    <xf numFmtId="176" fontId="12" fillId="2" borderId="40" xfId="0" applyNumberFormat="1" applyFont="1" applyFill="1" applyBorder="1" applyAlignment="1">
      <alignment vertical="center"/>
    </xf>
    <xf numFmtId="38" fontId="12" fillId="2" borderId="47" xfId="1" applyFont="1" applyFill="1" applyBorder="1" applyAlignment="1"/>
    <xf numFmtId="38" fontId="12" fillId="2" borderId="40" xfId="1" applyFont="1" applyFill="1" applyBorder="1" applyAlignment="1"/>
    <xf numFmtId="176" fontId="12" fillId="2" borderId="7" xfId="0" applyNumberFormat="1" applyFont="1" applyFill="1" applyBorder="1" applyAlignment="1">
      <alignment vertical="center"/>
    </xf>
    <xf numFmtId="38" fontId="12" fillId="2" borderId="0" xfId="1" applyFont="1" applyFill="1" applyBorder="1" applyAlignment="1"/>
    <xf numFmtId="38" fontId="12" fillId="2" borderId="7" xfId="1" applyFont="1" applyFill="1" applyBorder="1" applyAlignment="1"/>
    <xf numFmtId="181" fontId="12" fillId="2" borderId="2" xfId="1" applyNumberFormat="1" applyFont="1" applyFill="1" applyBorder="1" applyAlignment="1" applyProtection="1"/>
    <xf numFmtId="176" fontId="12" fillId="2" borderId="7" xfId="0" applyNumberFormat="1" applyFont="1" applyFill="1" applyBorder="1"/>
    <xf numFmtId="181" fontId="12" fillId="2" borderId="32" xfId="1" applyNumberFormat="1" applyFont="1" applyFill="1" applyBorder="1" applyAlignment="1" applyProtection="1"/>
    <xf numFmtId="176" fontId="12" fillId="2" borderId="9" xfId="0" applyNumberFormat="1" applyFont="1" applyFill="1" applyBorder="1"/>
    <xf numFmtId="38" fontId="12" fillId="2" borderId="45" xfId="1" applyFont="1" applyFill="1" applyBorder="1" applyAlignment="1"/>
    <xf numFmtId="38" fontId="12" fillId="2" borderId="9" xfId="1" applyFont="1" applyFill="1" applyBorder="1" applyAlignment="1"/>
    <xf numFmtId="176" fontId="12" fillId="2" borderId="7" xfId="2" applyNumberFormat="1" applyFont="1" applyFill="1" applyBorder="1"/>
    <xf numFmtId="181" fontId="12" fillId="2" borderId="31" xfId="1" applyNumberFormat="1" applyFont="1" applyFill="1" applyBorder="1" applyAlignment="1" applyProtection="1"/>
    <xf numFmtId="176" fontId="12" fillId="2" borderId="40" xfId="0" applyNumberFormat="1" applyFont="1" applyFill="1" applyBorder="1"/>
    <xf numFmtId="176" fontId="12" fillId="2" borderId="9" xfId="2" applyNumberFormat="1" applyFont="1" applyFill="1" applyBorder="1"/>
    <xf numFmtId="176" fontId="12" fillId="2" borderId="40" xfId="2" applyNumberFormat="1" applyFont="1" applyFill="1" applyBorder="1"/>
    <xf numFmtId="0" fontId="12" fillId="0" borderId="47" xfId="3" applyFont="1" applyBorder="1" applyAlignment="1">
      <alignment horizontal="center"/>
    </xf>
    <xf numFmtId="0" fontId="12" fillId="0" borderId="0" xfId="3" applyFont="1" applyAlignment="1">
      <alignment horizontal="center"/>
    </xf>
    <xf numFmtId="0" fontId="12" fillId="6" borderId="0" xfId="2" applyFont="1" applyFill="1" applyAlignment="1">
      <alignment horizontal="center"/>
    </xf>
    <xf numFmtId="186" fontId="12" fillId="2" borderId="40" xfId="2" applyNumberFormat="1" applyFont="1" applyFill="1" applyBorder="1"/>
    <xf numFmtId="38" fontId="12" fillId="2" borderId="47" xfId="1" applyFont="1" applyFill="1" applyBorder="1" applyAlignment="1" applyProtection="1">
      <alignment horizontal="right"/>
    </xf>
    <xf numFmtId="38" fontId="12" fillId="2" borderId="40" xfId="1" applyFont="1" applyFill="1" applyBorder="1" applyAlignment="1" applyProtection="1"/>
    <xf numFmtId="38" fontId="12" fillId="2" borderId="0" xfId="1" applyFont="1" applyFill="1" applyBorder="1" applyAlignment="1" applyProtection="1"/>
    <xf numFmtId="38" fontId="12" fillId="2" borderId="7" xfId="1" applyFont="1" applyFill="1" applyBorder="1" applyAlignment="1" applyProtection="1"/>
    <xf numFmtId="38" fontId="12" fillId="2" borderId="0" xfId="1" applyFont="1" applyFill="1" applyBorder="1" applyAlignment="1" applyProtection="1">
      <alignment horizontal="right"/>
    </xf>
    <xf numFmtId="186" fontId="12" fillId="0" borderId="45" xfId="2" applyNumberFormat="1" applyFont="1" applyBorder="1" applyAlignment="1">
      <alignment horizontal="center"/>
    </xf>
    <xf numFmtId="38" fontId="12" fillId="2" borderId="45" xfId="1" applyFont="1" applyFill="1" applyBorder="1" applyAlignment="1" applyProtection="1"/>
    <xf numFmtId="38" fontId="12" fillId="2" borderId="9" xfId="1" applyFont="1" applyFill="1" applyBorder="1" applyAlignment="1" applyProtection="1"/>
    <xf numFmtId="38" fontId="12" fillId="2" borderId="45" xfId="1" applyFont="1" applyFill="1" applyBorder="1" applyAlignment="1" applyProtection="1">
      <alignment horizontal="right"/>
    </xf>
    <xf numFmtId="176" fontId="12" fillId="2" borderId="47" xfId="2" applyNumberFormat="1" applyFont="1" applyFill="1" applyBorder="1"/>
    <xf numFmtId="38" fontId="12" fillId="2" borderId="47" xfId="1" applyFont="1" applyFill="1" applyBorder="1" applyAlignment="1" applyProtection="1"/>
    <xf numFmtId="38" fontId="12" fillId="2" borderId="40" xfId="1" applyFont="1" applyFill="1" applyBorder="1" applyAlignment="1" applyProtection="1">
      <alignment horizontal="right"/>
    </xf>
    <xf numFmtId="185" fontId="12" fillId="2" borderId="47" xfId="2" applyNumberFormat="1" applyFont="1" applyFill="1" applyBorder="1"/>
    <xf numFmtId="176" fontId="12" fillId="2" borderId="0" xfId="2" applyNumberFormat="1" applyFont="1" applyFill="1"/>
    <xf numFmtId="38" fontId="12" fillId="2" borderId="7" xfId="1" applyFont="1" applyFill="1" applyBorder="1" applyAlignment="1" applyProtection="1">
      <alignment horizontal="right"/>
    </xf>
    <xf numFmtId="185" fontId="12" fillId="2" borderId="0" xfId="2" applyNumberFormat="1" applyFont="1" applyFill="1"/>
    <xf numFmtId="176" fontId="12" fillId="2" borderId="45" xfId="2" applyNumberFormat="1" applyFont="1" applyFill="1" applyBorder="1"/>
    <xf numFmtId="38" fontId="12" fillId="2" borderId="9" xfId="1" applyFont="1" applyFill="1" applyBorder="1" applyAlignment="1" applyProtection="1">
      <alignment horizontal="right"/>
    </xf>
    <xf numFmtId="185" fontId="12" fillId="2" borderId="45" xfId="2" applyNumberFormat="1" applyFont="1" applyFill="1" applyBorder="1"/>
    <xf numFmtId="38" fontId="12" fillId="2" borderId="12" xfId="1" applyFont="1" applyFill="1" applyBorder="1" applyAlignment="1" applyProtection="1"/>
    <xf numFmtId="38" fontId="12" fillId="2" borderId="31" xfId="1" applyFont="1" applyFill="1" applyBorder="1" applyAlignment="1" applyProtection="1"/>
    <xf numFmtId="38" fontId="12" fillId="2" borderId="1" xfId="1" applyFont="1" applyFill="1" applyBorder="1" applyAlignment="1" applyProtection="1"/>
    <xf numFmtId="38" fontId="12" fillId="2" borderId="2" xfId="1" applyFont="1" applyFill="1" applyBorder="1" applyAlignment="1" applyProtection="1"/>
    <xf numFmtId="38" fontId="12" fillId="0" borderId="1" xfId="1" applyFont="1" applyFill="1" applyBorder="1" applyAlignment="1" applyProtection="1"/>
    <xf numFmtId="38" fontId="12" fillId="0" borderId="2" xfId="1" applyFont="1" applyFill="1" applyBorder="1" applyAlignment="1" applyProtection="1"/>
    <xf numFmtId="0" fontId="12" fillId="0" borderId="2" xfId="2" applyFont="1" applyBorder="1"/>
    <xf numFmtId="38" fontId="12" fillId="0" borderId="1" xfId="1" applyFont="1" applyBorder="1" applyAlignment="1"/>
    <xf numFmtId="38" fontId="12" fillId="0" borderId="2" xfId="1" applyFont="1" applyBorder="1" applyAlignment="1"/>
    <xf numFmtId="0" fontId="12" fillId="0" borderId="45" xfId="2" applyFont="1" applyBorder="1"/>
    <xf numFmtId="0" fontId="12" fillId="0" borderId="9" xfId="2" applyFont="1" applyBorder="1"/>
    <xf numFmtId="38" fontId="12" fillId="0" borderId="21" xfId="1" applyFont="1" applyBorder="1" applyAlignment="1"/>
    <xf numFmtId="38" fontId="12" fillId="0" borderId="32" xfId="1" applyFont="1" applyBorder="1" applyAlignment="1"/>
    <xf numFmtId="0" fontId="12" fillId="0" borderId="31" xfId="2" applyFont="1" applyBorder="1"/>
    <xf numFmtId="0" fontId="12" fillId="0" borderId="47" xfId="2" applyFont="1" applyBorder="1"/>
    <xf numFmtId="0" fontId="12" fillId="0" borderId="40" xfId="2" applyFont="1" applyBorder="1"/>
    <xf numFmtId="38" fontId="12" fillId="0" borderId="40" xfId="1" applyFont="1" applyBorder="1" applyAlignment="1"/>
    <xf numFmtId="38" fontId="12" fillId="0" borderId="47" xfId="1" applyFont="1" applyBorder="1" applyAlignment="1"/>
    <xf numFmtId="185" fontId="12" fillId="0" borderId="47" xfId="2" applyNumberFormat="1" applyFont="1" applyBorder="1"/>
    <xf numFmtId="184" fontId="12" fillId="0" borderId="2" xfId="2" applyNumberFormat="1" applyFont="1" applyBorder="1"/>
    <xf numFmtId="38" fontId="12" fillId="0" borderId="7" xfId="1" applyFont="1" applyBorder="1" applyAlignment="1"/>
    <xf numFmtId="38" fontId="12" fillId="0" borderId="0" xfId="1" applyFont="1" applyBorder="1" applyAlignment="1"/>
    <xf numFmtId="184" fontId="12" fillId="0" borderId="32" xfId="2" applyNumberFormat="1" applyFont="1" applyBorder="1"/>
    <xf numFmtId="38" fontId="12" fillId="0" borderId="9" xfId="1" applyFont="1" applyBorder="1" applyAlignment="1"/>
    <xf numFmtId="38" fontId="12" fillId="0" borderId="45" xfId="1" applyFont="1" applyBorder="1" applyAlignment="1"/>
    <xf numFmtId="185" fontId="12" fillId="0" borderId="45" xfId="2" applyNumberFormat="1" applyFont="1" applyBorder="1"/>
    <xf numFmtId="0" fontId="12" fillId="0" borderId="0" xfId="3" applyFont="1"/>
    <xf numFmtId="0" fontId="21" fillId="0" borderId="0" xfId="3" applyFont="1"/>
    <xf numFmtId="38" fontId="12" fillId="0" borderId="0" xfId="1" applyFont="1" applyFill="1" applyAlignment="1"/>
    <xf numFmtId="187" fontId="12" fillId="0" borderId="0" xfId="3" applyNumberFormat="1" applyFont="1"/>
    <xf numFmtId="0" fontId="12" fillId="2" borderId="0" xfId="3" applyFont="1" applyFill="1"/>
    <xf numFmtId="0" fontId="12" fillId="0" borderId="0" xfId="3" applyFont="1" applyAlignment="1">
      <alignment horizontal="left"/>
    </xf>
    <xf numFmtId="0" fontId="12" fillId="0" borderId="31" xfId="3" applyFont="1" applyBorder="1"/>
    <xf numFmtId="0" fontId="12" fillId="3" borderId="31" xfId="3" applyFont="1" applyFill="1" applyBorder="1"/>
    <xf numFmtId="0" fontId="12" fillId="3" borderId="12" xfId="3" applyFont="1" applyFill="1" applyBorder="1"/>
    <xf numFmtId="0" fontId="12" fillId="0" borderId="2" xfId="3" applyFont="1" applyBorder="1"/>
    <xf numFmtId="0" fontId="12" fillId="0" borderId="1" xfId="3" applyFont="1" applyBorder="1"/>
    <xf numFmtId="0" fontId="12" fillId="0" borderId="0" xfId="0" applyFont="1"/>
    <xf numFmtId="0" fontId="12" fillId="3" borderId="1" xfId="3" applyFont="1" applyFill="1" applyBorder="1" applyAlignment="1">
      <alignment horizontal="center"/>
    </xf>
    <xf numFmtId="0" fontId="12" fillId="3" borderId="1" xfId="3" applyFont="1" applyFill="1" applyBorder="1"/>
    <xf numFmtId="0" fontId="12" fillId="0" borderId="0" xfId="3" applyFont="1" applyAlignment="1">
      <alignment horizontal="right"/>
    </xf>
    <xf numFmtId="0" fontId="12" fillId="3" borderId="2" xfId="3" applyFont="1" applyFill="1" applyBorder="1"/>
    <xf numFmtId="0" fontId="12" fillId="0" borderId="1" xfId="3" applyFont="1" applyBorder="1" applyAlignment="1">
      <alignment horizontal="left"/>
    </xf>
    <xf numFmtId="0" fontId="12" fillId="3" borderId="2" xfId="3" quotePrefix="1" applyFont="1" applyFill="1" applyBorder="1" applyAlignment="1">
      <alignment horizontal="left"/>
    </xf>
    <xf numFmtId="0" fontId="12" fillId="3" borderId="1" xfId="3" applyFont="1" applyFill="1" applyBorder="1" applyAlignment="1">
      <alignment horizontal="left"/>
    </xf>
    <xf numFmtId="188" fontId="12" fillId="0" borderId="0" xfId="0" applyNumberFormat="1" applyFont="1"/>
    <xf numFmtId="0" fontId="12" fillId="0" borderId="32" xfId="5" applyFont="1" applyBorder="1"/>
    <xf numFmtId="0" fontId="12" fillId="0" borderId="32" xfId="3" applyFont="1" applyBorder="1"/>
    <xf numFmtId="0" fontId="12" fillId="0" borderId="45" xfId="3" applyFont="1" applyBorder="1" applyAlignment="1">
      <alignment shrinkToFit="1"/>
    </xf>
    <xf numFmtId="0" fontId="12" fillId="0" borderId="21" xfId="3" applyFont="1" applyBorder="1" applyAlignment="1">
      <alignment horizontal="left"/>
    </xf>
    <xf numFmtId="0" fontId="12" fillId="0" borderId="45" xfId="3" applyFont="1" applyBorder="1"/>
    <xf numFmtId="0" fontId="12" fillId="3" borderId="21" xfId="3" applyFont="1" applyFill="1" applyBorder="1"/>
    <xf numFmtId="0" fontId="12" fillId="3" borderId="21" xfId="3" applyFont="1" applyFill="1" applyBorder="1" applyAlignment="1">
      <alignment horizontal="center"/>
    </xf>
    <xf numFmtId="189" fontId="12" fillId="0" borderId="0" xfId="0" applyNumberFormat="1" applyFont="1"/>
    <xf numFmtId="176" fontId="12" fillId="0" borderId="0" xfId="3" applyNumberFormat="1" applyFont="1"/>
    <xf numFmtId="177" fontId="12" fillId="0" borderId="7" xfId="3" applyNumberFormat="1" applyFont="1" applyBorder="1"/>
    <xf numFmtId="0" fontId="12" fillId="3" borderId="0" xfId="3" applyFont="1" applyFill="1"/>
    <xf numFmtId="37" fontId="12" fillId="2" borderId="0" xfId="3" applyNumberFormat="1" applyFont="1" applyFill="1"/>
    <xf numFmtId="37" fontId="12" fillId="0" borderId="0" xfId="3" applyNumberFormat="1" applyFont="1"/>
    <xf numFmtId="0" fontId="12" fillId="4" borderId="12" xfId="3" applyFont="1" applyFill="1" applyBorder="1"/>
    <xf numFmtId="186" fontId="12" fillId="3" borderId="0" xfId="0" applyNumberFormat="1" applyFont="1" applyFill="1"/>
    <xf numFmtId="186" fontId="12" fillId="0" borderId="0" xfId="0" applyNumberFormat="1" applyFont="1"/>
    <xf numFmtId="186" fontId="12" fillId="0" borderId="0" xfId="3" applyNumberFormat="1" applyFont="1"/>
    <xf numFmtId="191" fontId="12" fillId="0" borderId="0" xfId="3" applyNumberFormat="1" applyFont="1"/>
    <xf numFmtId="0" fontId="12" fillId="4" borderId="1" xfId="3" applyFont="1" applyFill="1" applyBorder="1"/>
    <xf numFmtId="0" fontId="12" fillId="0" borderId="45" xfId="3" applyFont="1" applyBorder="1" applyAlignment="1">
      <alignment horizontal="center"/>
    </xf>
    <xf numFmtId="0" fontId="12" fillId="4" borderId="21" xfId="3" applyFont="1" applyFill="1" applyBorder="1"/>
    <xf numFmtId="3" fontId="12" fillId="2" borderId="0" xfId="3" applyNumberFormat="1" applyFont="1" applyFill="1"/>
    <xf numFmtId="37" fontId="12" fillId="2" borderId="0" xfId="2" applyNumberFormat="1" applyFont="1" applyFill="1"/>
    <xf numFmtId="177" fontId="12" fillId="2" borderId="7" xfId="3" applyNumberFormat="1" applyFont="1" applyFill="1" applyBorder="1"/>
    <xf numFmtId="187" fontId="12" fillId="2" borderId="0" xfId="3" applyNumberFormat="1" applyFont="1" applyFill="1"/>
    <xf numFmtId="37" fontId="12" fillId="2" borderId="47" xfId="2" applyNumberFormat="1" applyFont="1" applyFill="1" applyBorder="1"/>
    <xf numFmtId="177" fontId="12" fillId="2" borderId="40" xfId="3" applyNumberFormat="1" applyFont="1" applyFill="1" applyBorder="1"/>
    <xf numFmtId="187" fontId="12" fillId="2" borderId="47" xfId="3" applyNumberFormat="1" applyFont="1" applyFill="1" applyBorder="1"/>
    <xf numFmtId="176" fontId="12" fillId="0" borderId="0" xfId="3" applyNumberFormat="1" applyFont="1" applyAlignment="1">
      <alignment horizontal="center"/>
    </xf>
    <xf numFmtId="37" fontId="12" fillId="2" borderId="45" xfId="2" applyNumberFormat="1" applyFont="1" applyFill="1" applyBorder="1"/>
    <xf numFmtId="177" fontId="12" fillId="2" borderId="9" xfId="3" applyNumberFormat="1" applyFont="1" applyFill="1" applyBorder="1"/>
    <xf numFmtId="187" fontId="12" fillId="2" borderId="45" xfId="3" applyNumberFormat="1" applyFont="1" applyFill="1" applyBorder="1"/>
    <xf numFmtId="3" fontId="12" fillId="2" borderId="45" xfId="3" applyNumberFormat="1" applyFont="1" applyFill="1" applyBorder="1"/>
    <xf numFmtId="37" fontId="12" fillId="0" borderId="45" xfId="3" applyNumberFormat="1" applyFont="1" applyBorder="1"/>
    <xf numFmtId="177" fontId="12" fillId="0" borderId="0" xfId="3" applyNumberFormat="1" applyFont="1"/>
    <xf numFmtId="193" fontId="12" fillId="0" borderId="0" xfId="3" applyNumberFormat="1" applyFont="1"/>
    <xf numFmtId="193" fontId="12" fillId="0" borderId="45" xfId="3" applyNumberFormat="1" applyFont="1" applyBorder="1"/>
    <xf numFmtId="0" fontId="12" fillId="0" borderId="0" xfId="3" quotePrefix="1" applyFont="1" applyAlignment="1">
      <alignment horizontal="center"/>
    </xf>
    <xf numFmtId="192" fontId="12" fillId="2" borderId="0" xfId="3" applyNumberFormat="1" applyFont="1" applyFill="1"/>
    <xf numFmtId="179" fontId="12" fillId="3" borderId="0" xfId="0" applyNumberFormat="1" applyFont="1" applyFill="1"/>
    <xf numFmtId="179" fontId="12" fillId="0" borderId="0" xfId="0" applyNumberFormat="1" applyFont="1"/>
    <xf numFmtId="177" fontId="12" fillId="3" borderId="7" xfId="3" applyNumberFormat="1" applyFont="1" applyFill="1" applyBorder="1"/>
    <xf numFmtId="177" fontId="12" fillId="3" borderId="2" xfId="3" applyNumberFormat="1" applyFont="1" applyFill="1" applyBorder="1"/>
    <xf numFmtId="177" fontId="12" fillId="3" borderId="0" xfId="3" applyNumberFormat="1" applyFont="1" applyFill="1"/>
    <xf numFmtId="177" fontId="12" fillId="3" borderId="40" xfId="3" applyNumberFormat="1" applyFont="1" applyFill="1" applyBorder="1"/>
    <xf numFmtId="177" fontId="12" fillId="3" borderId="31" xfId="3" applyNumberFormat="1" applyFont="1" applyFill="1" applyBorder="1"/>
    <xf numFmtId="177" fontId="12" fillId="3" borderId="9" xfId="3" applyNumberFormat="1" applyFont="1" applyFill="1" applyBorder="1"/>
    <xf numFmtId="177" fontId="12" fillId="3" borderId="32" xfId="3" applyNumberFormat="1" applyFont="1" applyFill="1" applyBorder="1"/>
    <xf numFmtId="182" fontId="12" fillId="0" borderId="0" xfId="1" applyNumberFormat="1" applyFont="1" applyAlignment="1"/>
    <xf numFmtId="192" fontId="12" fillId="0" borderId="45" xfId="3" applyNumberFormat="1" applyFont="1" applyBorder="1"/>
    <xf numFmtId="194" fontId="12" fillId="0" borderId="0" xfId="3" applyNumberFormat="1" applyFont="1"/>
    <xf numFmtId="192" fontId="12" fillId="0" borderId="32" xfId="3" applyNumberFormat="1" applyFont="1" applyBorder="1"/>
    <xf numFmtId="194" fontId="12" fillId="0" borderId="45" xfId="3" applyNumberFormat="1" applyFont="1" applyBorder="1"/>
    <xf numFmtId="194" fontId="12" fillId="0" borderId="47" xfId="3" applyNumberFormat="1" applyFont="1" applyBorder="1"/>
    <xf numFmtId="192" fontId="12" fillId="0" borderId="0" xfId="3" applyNumberFormat="1" applyFont="1"/>
    <xf numFmtId="187" fontId="12" fillId="0" borderId="45" xfId="3" applyNumberFormat="1" applyFont="1" applyBorder="1"/>
    <xf numFmtId="177" fontId="12" fillId="2" borderId="47" xfId="3" applyNumberFormat="1" applyFont="1" applyFill="1" applyBorder="1"/>
    <xf numFmtId="187" fontId="12" fillId="0" borderId="40" xfId="3" applyNumberFormat="1" applyFont="1" applyBorder="1"/>
    <xf numFmtId="177" fontId="12" fillId="2" borderId="0" xfId="3" applyNumberFormat="1" applyFont="1" applyFill="1"/>
    <xf numFmtId="187" fontId="12" fillId="0" borderId="7" xfId="3" applyNumberFormat="1" applyFont="1" applyBorder="1"/>
    <xf numFmtId="177" fontId="12" fillId="2" borderId="45" xfId="3" applyNumberFormat="1" applyFont="1" applyFill="1" applyBorder="1"/>
    <xf numFmtId="187" fontId="12" fillId="0" borderId="9" xfId="3" applyNumberFormat="1" applyFont="1" applyBorder="1"/>
    <xf numFmtId="38" fontId="12" fillId="0" borderId="12" xfId="1" applyFont="1" applyFill="1" applyBorder="1" applyAlignment="1" applyProtection="1"/>
    <xf numFmtId="187" fontId="12" fillId="0" borderId="40" xfId="2" applyNumberFormat="1" applyFont="1" applyBorder="1"/>
    <xf numFmtId="187" fontId="12" fillId="0" borderId="7" xfId="2" applyNumberFormat="1" applyFont="1" applyBorder="1"/>
    <xf numFmtId="187" fontId="12" fillId="0" borderId="9" xfId="2" applyNumberFormat="1" applyFont="1" applyBorder="1"/>
    <xf numFmtId="0" fontId="21" fillId="0" borderId="0" xfId="5" applyFont="1"/>
    <xf numFmtId="0" fontId="12" fillId="0" borderId="38" xfId="5" applyFont="1" applyBorder="1"/>
    <xf numFmtId="0" fontId="12" fillId="0" borderId="0" xfId="5" applyFont="1" applyAlignment="1">
      <alignment horizontal="left"/>
    </xf>
    <xf numFmtId="0" fontId="12" fillId="0" borderId="31" xfId="5" applyFont="1" applyBorder="1" applyAlignment="1">
      <alignment horizontal="center"/>
    </xf>
    <xf numFmtId="0" fontId="12" fillId="0" borderId="47" xfId="5" applyFont="1" applyBorder="1" applyAlignment="1">
      <alignment horizontal="center"/>
    </xf>
    <xf numFmtId="0" fontId="12" fillId="3" borderId="31" xfId="5" applyFont="1" applyFill="1" applyBorder="1"/>
    <xf numFmtId="0" fontId="12" fillId="3" borderId="12" xfId="5" applyFont="1" applyFill="1" applyBorder="1"/>
    <xf numFmtId="0" fontId="12" fillId="0" borderId="0" xfId="5" quotePrefix="1" applyFont="1" applyAlignment="1">
      <alignment horizontal="center"/>
    </xf>
    <xf numFmtId="0" fontId="12" fillId="3" borderId="2" xfId="5" applyFont="1" applyFill="1" applyBorder="1"/>
    <xf numFmtId="0" fontId="12" fillId="3" borderId="1" xfId="5" applyFont="1" applyFill="1" applyBorder="1"/>
    <xf numFmtId="0" fontId="12" fillId="3" borderId="2" xfId="5" applyFont="1" applyFill="1" applyBorder="1" applyAlignment="1">
      <alignment horizontal="left"/>
    </xf>
    <xf numFmtId="0" fontId="12" fillId="0" borderId="45" xfId="5" applyFont="1" applyBorder="1"/>
    <xf numFmtId="0" fontId="12" fillId="3" borderId="32" xfId="5" applyFont="1" applyFill="1" applyBorder="1" applyAlignment="1">
      <alignment horizontal="center"/>
    </xf>
    <xf numFmtId="0" fontId="12" fillId="3" borderId="32" xfId="5" applyFont="1" applyFill="1" applyBorder="1"/>
    <xf numFmtId="0" fontId="12" fillId="3" borderId="21" xfId="5" applyFont="1" applyFill="1" applyBorder="1"/>
    <xf numFmtId="0" fontId="12" fillId="0" borderId="0" xfId="5" quotePrefix="1" applyFont="1" applyAlignment="1">
      <alignment horizontal="left"/>
    </xf>
    <xf numFmtId="37" fontId="12" fillId="0" borderId="1" xfId="5" applyNumberFormat="1" applyFont="1" applyBorder="1"/>
    <xf numFmtId="181" fontId="12" fillId="0" borderId="2" xfId="1" applyNumberFormat="1" applyFont="1" applyBorder="1" applyAlignment="1"/>
    <xf numFmtId="192" fontId="12" fillId="0" borderId="0" xfId="5" applyNumberFormat="1" applyFont="1"/>
    <xf numFmtId="192" fontId="12" fillId="0" borderId="1" xfId="5" applyNumberFormat="1" applyFont="1" applyBorder="1"/>
    <xf numFmtId="190" fontId="12" fillId="0" borderId="0" xfId="5" applyNumberFormat="1" applyFont="1"/>
    <xf numFmtId="0" fontId="12" fillId="0" borderId="45" xfId="5" applyFont="1" applyBorder="1" applyAlignment="1">
      <alignment horizontal="center"/>
    </xf>
    <xf numFmtId="197" fontId="12" fillId="2" borderId="31" xfId="5" applyNumberFormat="1" applyFont="1" applyFill="1" applyBorder="1"/>
    <xf numFmtId="196" fontId="12" fillId="2" borderId="0" xfId="5" applyNumberFormat="1" applyFont="1" applyFill="1"/>
    <xf numFmtId="197" fontId="12" fillId="2" borderId="2" xfId="5" applyNumberFormat="1" applyFont="1" applyFill="1" applyBorder="1"/>
    <xf numFmtId="196" fontId="12" fillId="2" borderId="47" xfId="5" applyNumberFormat="1" applyFont="1" applyFill="1" applyBorder="1"/>
    <xf numFmtId="197" fontId="12" fillId="2" borderId="32" xfId="5" applyNumberFormat="1" applyFont="1" applyFill="1" applyBorder="1"/>
    <xf numFmtId="196" fontId="12" fillId="2" borderId="45" xfId="5" applyNumberFormat="1" applyFont="1" applyFill="1" applyBorder="1"/>
    <xf numFmtId="186" fontId="12" fillId="2" borderId="2" xfId="5" applyNumberFormat="1" applyFont="1" applyFill="1" applyBorder="1"/>
    <xf numFmtId="0" fontId="12" fillId="0" borderId="47" xfId="5" quotePrefix="1" applyFont="1" applyBorder="1" applyAlignment="1">
      <alignment horizontal="center"/>
    </xf>
    <xf numFmtId="177" fontId="12" fillId="2" borderId="40" xfId="5" applyNumberFormat="1" applyFont="1" applyFill="1" applyBorder="1"/>
    <xf numFmtId="177" fontId="12" fillId="2" borderId="7" xfId="5" applyNumberFormat="1" applyFont="1" applyFill="1" applyBorder="1"/>
    <xf numFmtId="177" fontId="12" fillId="2" borderId="9" xfId="5" applyNumberFormat="1" applyFont="1" applyFill="1" applyBorder="1"/>
    <xf numFmtId="177" fontId="12" fillId="2" borderId="2" xfId="5" applyNumberFormat="1" applyFont="1" applyFill="1" applyBorder="1"/>
    <xf numFmtId="37" fontId="12" fillId="0" borderId="0" xfId="5" applyNumberFormat="1" applyFont="1"/>
    <xf numFmtId="190" fontId="12" fillId="0" borderId="47" xfId="5" applyNumberFormat="1" applyFont="1" applyBorder="1"/>
    <xf numFmtId="190" fontId="12" fillId="0" borderId="45" xfId="5" applyNumberFormat="1" applyFont="1" applyBorder="1"/>
    <xf numFmtId="196" fontId="12" fillId="2" borderId="0" xfId="1" applyNumberFormat="1" applyFont="1" applyFill="1" applyBorder="1" applyAlignment="1"/>
    <xf numFmtId="176" fontId="12" fillId="2" borderId="2" xfId="0" applyNumberFormat="1" applyFont="1" applyFill="1" applyBorder="1"/>
    <xf numFmtId="176" fontId="12" fillId="2" borderId="31" xfId="0" applyNumberFormat="1" applyFont="1" applyFill="1" applyBorder="1"/>
    <xf numFmtId="176" fontId="12" fillId="2" borderId="32" xfId="0" applyNumberFormat="1" applyFont="1" applyFill="1" applyBorder="1"/>
    <xf numFmtId="176" fontId="12" fillId="0" borderId="2" xfId="0" applyNumberFormat="1" applyFont="1" applyBorder="1"/>
    <xf numFmtId="177" fontId="12" fillId="0" borderId="7" xfId="5" applyNumberFormat="1" applyFont="1" applyBorder="1"/>
    <xf numFmtId="196" fontId="12" fillId="0" borderId="0" xfId="5" applyNumberFormat="1" applyFont="1"/>
    <xf numFmtId="176" fontId="12" fillId="0" borderId="32" xfId="0" applyNumberFormat="1" applyFont="1" applyBorder="1"/>
    <xf numFmtId="177" fontId="12" fillId="0" borderId="9" xfId="5" applyNumberFormat="1" applyFont="1" applyBorder="1"/>
    <xf numFmtId="196" fontId="12" fillId="0" borderId="45" xfId="5" applyNumberFormat="1" applyFont="1" applyBorder="1"/>
    <xf numFmtId="176" fontId="12" fillId="0" borderId="31" xfId="0" applyNumberFormat="1" applyFont="1" applyBorder="1"/>
    <xf numFmtId="177" fontId="12" fillId="0" borderId="40" xfId="5" applyNumberFormat="1" applyFont="1" applyBorder="1"/>
    <xf numFmtId="196" fontId="12" fillId="0" borderId="47" xfId="5" applyNumberFormat="1" applyFont="1" applyBorder="1"/>
    <xf numFmtId="0" fontId="12" fillId="2" borderId="47" xfId="5" applyFont="1" applyFill="1" applyBorder="1"/>
    <xf numFmtId="0" fontId="12" fillId="2" borderId="47" xfId="5" applyFont="1" applyFill="1" applyBorder="1" applyAlignment="1">
      <alignment horizontal="center"/>
    </xf>
    <xf numFmtId="0" fontId="12" fillId="2" borderId="47" xfId="2" applyFont="1" applyFill="1" applyBorder="1" applyAlignment="1">
      <alignment horizontal="center"/>
    </xf>
    <xf numFmtId="0" fontId="12" fillId="2" borderId="0" xfId="5" applyFont="1" applyFill="1"/>
    <xf numFmtId="0" fontId="12" fillId="2" borderId="0" xfId="5" applyFont="1" applyFill="1" applyAlignment="1">
      <alignment horizontal="center"/>
    </xf>
    <xf numFmtId="0" fontId="12" fillId="2" borderId="45" xfId="5" applyFont="1" applyFill="1" applyBorder="1"/>
    <xf numFmtId="0" fontId="12" fillId="2" borderId="45" xfId="5" applyFont="1" applyFill="1" applyBorder="1" applyAlignment="1">
      <alignment horizontal="center"/>
    </xf>
    <xf numFmtId="196" fontId="12" fillId="0" borderId="40" xfId="5" applyNumberFormat="1" applyFont="1" applyBorder="1"/>
    <xf numFmtId="196" fontId="12" fillId="0" borderId="7" xfId="5" applyNumberFormat="1" applyFont="1" applyBorder="1"/>
    <xf numFmtId="0" fontId="24" fillId="2" borderId="0" xfId="0" applyFont="1" applyFill="1"/>
    <xf numFmtId="0" fontId="13" fillId="2" borderId="0" xfId="0" applyFont="1" applyFill="1"/>
    <xf numFmtId="0" fontId="13" fillId="0" borderId="0" xfId="0" applyFont="1"/>
    <xf numFmtId="0" fontId="13" fillId="2" borderId="39" xfId="0" applyFont="1" applyFill="1" applyBorder="1"/>
    <xf numFmtId="0" fontId="13" fillId="2" borderId="41" xfId="0" applyFont="1" applyFill="1" applyBorder="1" applyAlignment="1">
      <alignment horizontal="center"/>
    </xf>
    <xf numFmtId="0" fontId="13" fillId="2" borderId="54" xfId="0" applyFont="1" applyFill="1" applyBorder="1" applyAlignment="1">
      <alignment horizontal="center"/>
    </xf>
    <xf numFmtId="0" fontId="13" fillId="2" borderId="40" xfId="0" applyFont="1" applyFill="1" applyBorder="1" applyAlignment="1">
      <alignment horizontal="center"/>
    </xf>
    <xf numFmtId="0" fontId="13" fillId="2" borderId="1" xfId="0" applyFont="1" applyFill="1" applyBorder="1" applyAlignment="1">
      <alignment horizontal="center"/>
    </xf>
    <xf numFmtId="0" fontId="13" fillId="0" borderId="54" xfId="0" applyFont="1" applyBorder="1" applyAlignment="1">
      <alignment horizontal="center"/>
    </xf>
    <xf numFmtId="0" fontId="13" fillId="0" borderId="40" xfId="0" applyFont="1" applyBorder="1" applyAlignment="1">
      <alignment horizontal="center"/>
    </xf>
    <xf numFmtId="0" fontId="13" fillId="0" borderId="1" xfId="0" applyFont="1" applyBorder="1" applyAlignment="1">
      <alignment horizontal="center"/>
    </xf>
    <xf numFmtId="0" fontId="13" fillId="2" borderId="44" xfId="0" applyFont="1" applyFill="1" applyBorder="1"/>
    <xf numFmtId="0" fontId="13" fillId="2" borderId="55" xfId="0" applyFont="1" applyFill="1" applyBorder="1" applyAlignment="1">
      <alignment horizontal="center"/>
    </xf>
    <xf numFmtId="0" fontId="13" fillId="2" borderId="26" xfId="0" applyFont="1" applyFill="1" applyBorder="1" applyAlignment="1">
      <alignment horizontal="center"/>
    </xf>
    <xf numFmtId="0" fontId="13" fillId="2" borderId="25" xfId="0" applyFont="1" applyFill="1" applyBorder="1" applyAlignment="1">
      <alignment horizontal="center"/>
    </xf>
    <xf numFmtId="0" fontId="13" fillId="2" borderId="24" xfId="0" applyFont="1" applyFill="1" applyBorder="1" applyAlignment="1">
      <alignment horizontal="center"/>
    </xf>
    <xf numFmtId="0" fontId="13" fillId="2" borderId="43" xfId="0" applyFont="1" applyFill="1" applyBorder="1" applyAlignment="1">
      <alignment horizontal="center"/>
    </xf>
    <xf numFmtId="0" fontId="13" fillId="0" borderId="55" xfId="0" applyFont="1" applyBorder="1" applyAlignment="1">
      <alignment horizontal="center"/>
    </xf>
    <xf numFmtId="0" fontId="13" fillId="0" borderId="26" xfId="0" applyFont="1" applyBorder="1" applyAlignment="1">
      <alignment horizontal="center"/>
    </xf>
    <xf numFmtId="0" fontId="13" fillId="0" borderId="25" xfId="0" applyFont="1" applyBorder="1" applyAlignment="1">
      <alignment horizontal="center"/>
    </xf>
    <xf numFmtId="0" fontId="13" fillId="0" borderId="24" xfId="0" applyFont="1" applyBorder="1" applyAlignment="1">
      <alignment horizontal="center"/>
    </xf>
    <xf numFmtId="0" fontId="13" fillId="0" borderId="43" xfId="0" applyFont="1" applyBorder="1" applyAlignment="1">
      <alignment horizontal="center"/>
    </xf>
    <xf numFmtId="0" fontId="13" fillId="0" borderId="56" xfId="0" applyFont="1" applyBorder="1" applyAlignment="1">
      <alignment horizontal="center"/>
    </xf>
    <xf numFmtId="0" fontId="13" fillId="0" borderId="51" xfId="0" applyFont="1" applyBorder="1" applyAlignment="1">
      <alignment horizontal="center"/>
    </xf>
    <xf numFmtId="0" fontId="13" fillId="2" borderId="41" xfId="0" applyFont="1" applyFill="1" applyBorder="1" applyAlignment="1" applyProtection="1">
      <alignment horizontal="center"/>
      <protection locked="0"/>
    </xf>
    <xf numFmtId="49" fontId="13" fillId="0" borderId="57" xfId="0" applyNumberFormat="1" applyFont="1" applyBorder="1" applyAlignment="1" applyProtection="1">
      <alignment horizontal="center"/>
      <protection locked="0"/>
    </xf>
    <xf numFmtId="49" fontId="13" fillId="0" borderId="7" xfId="0" applyNumberFormat="1" applyFont="1" applyBorder="1" applyAlignment="1" applyProtection="1">
      <alignment horizontal="center"/>
      <protection locked="0"/>
    </xf>
    <xf numFmtId="49" fontId="13" fillId="0" borderId="0" xfId="0" applyNumberFormat="1" applyFont="1" applyAlignment="1" applyProtection="1">
      <alignment horizontal="center"/>
      <protection locked="0"/>
    </xf>
    <xf numFmtId="198" fontId="13" fillId="0" borderId="7" xfId="0" applyNumberFormat="1" applyFont="1" applyBorder="1" applyAlignment="1" applyProtection="1">
      <alignment horizontal="center"/>
      <protection locked="0"/>
    </xf>
    <xf numFmtId="198" fontId="13" fillId="0" borderId="8" xfId="0" applyNumberFormat="1" applyFont="1" applyBorder="1" applyAlignment="1" applyProtection="1">
      <alignment horizontal="center"/>
      <protection locked="0"/>
    </xf>
    <xf numFmtId="198" fontId="13" fillId="0" borderId="2" xfId="0" applyNumberFormat="1" applyFont="1" applyBorder="1" applyAlignment="1" applyProtection="1">
      <alignment horizontal="center"/>
      <protection locked="0"/>
    </xf>
    <xf numFmtId="0" fontId="13" fillId="0" borderId="57" xfId="0" applyFont="1" applyBorder="1" applyAlignment="1">
      <alignment horizontal="center"/>
    </xf>
    <xf numFmtId="0" fontId="13" fillId="0" borderId="6" xfId="0" applyFont="1" applyBorder="1" applyAlignment="1">
      <alignment horizontal="center"/>
    </xf>
    <xf numFmtId="49" fontId="13" fillId="5" borderId="7" xfId="0" applyNumberFormat="1" applyFont="1" applyFill="1" applyBorder="1" applyAlignment="1" applyProtection="1">
      <alignment horizontal="center"/>
      <protection locked="0"/>
    </xf>
    <xf numFmtId="49" fontId="13" fillId="0" borderId="5" xfId="0" applyNumberFormat="1" applyFont="1" applyBorder="1" applyAlignment="1" applyProtection="1">
      <alignment horizontal="center"/>
      <protection locked="0"/>
    </xf>
    <xf numFmtId="198" fontId="13" fillId="0" borderId="0" xfId="0" applyNumberFormat="1" applyFont="1" applyAlignment="1" applyProtection="1">
      <alignment horizontal="center" shrinkToFit="1"/>
      <protection locked="0"/>
    </xf>
    <xf numFmtId="49" fontId="13" fillId="0" borderId="7" xfId="0" applyNumberFormat="1" applyFont="1" applyBorder="1" applyAlignment="1" applyProtection="1">
      <alignment horizontal="center" shrinkToFit="1"/>
      <protection locked="0"/>
    </xf>
    <xf numFmtId="198" fontId="13" fillId="0" borderId="6" xfId="0" applyNumberFormat="1" applyFont="1" applyBorder="1" applyAlignment="1" applyProtection="1">
      <alignment horizontal="center" shrinkToFit="1"/>
      <protection locked="0"/>
    </xf>
    <xf numFmtId="198" fontId="13" fillId="0" borderId="7" xfId="0" applyNumberFormat="1" applyFont="1" applyBorder="1" applyAlignment="1" applyProtection="1">
      <alignment horizontal="center" shrinkToFit="1"/>
      <protection locked="0"/>
    </xf>
    <xf numFmtId="49" fontId="13" fillId="0" borderId="0" xfId="0" applyNumberFormat="1" applyFont="1" applyAlignment="1" applyProtection="1">
      <alignment horizontal="center" shrinkToFit="1"/>
      <protection locked="0"/>
    </xf>
    <xf numFmtId="198" fontId="13" fillId="0" borderId="8" xfId="0" applyNumberFormat="1" applyFont="1" applyBorder="1" applyAlignment="1" applyProtection="1">
      <alignment horizontal="center" shrinkToFit="1"/>
      <protection locked="0"/>
    </xf>
    <xf numFmtId="0" fontId="13" fillId="2" borderId="46" xfId="0" applyFont="1" applyFill="1" applyBorder="1" applyAlignment="1" applyProtection="1">
      <alignment horizontal="center"/>
      <protection locked="0"/>
    </xf>
    <xf numFmtId="49" fontId="13" fillId="0" borderId="19" xfId="0" applyNumberFormat="1" applyFont="1" applyBorder="1" applyAlignment="1" applyProtection="1">
      <alignment horizontal="center"/>
      <protection locked="0"/>
    </xf>
    <xf numFmtId="49" fontId="13" fillId="0" borderId="9" xfId="0" applyNumberFormat="1" applyFont="1" applyBorder="1" applyAlignment="1" applyProtection="1">
      <alignment horizontal="center"/>
      <protection locked="0"/>
    </xf>
    <xf numFmtId="198" fontId="13" fillId="0" borderId="9" xfId="0" applyNumberFormat="1" applyFont="1" applyBorder="1" applyAlignment="1" applyProtection="1">
      <alignment horizontal="center" shrinkToFit="1"/>
      <protection locked="0"/>
    </xf>
    <xf numFmtId="49" fontId="13" fillId="0" borderId="45" xfId="0" applyNumberFormat="1" applyFont="1" applyBorder="1" applyAlignment="1" applyProtection="1">
      <alignment horizontal="center" shrinkToFit="1"/>
      <protection locked="0"/>
    </xf>
    <xf numFmtId="198" fontId="13" fillId="0" borderId="22" xfId="0" applyNumberFormat="1" applyFont="1" applyBorder="1" applyAlignment="1" applyProtection="1">
      <alignment horizontal="center" shrinkToFit="1"/>
      <protection locked="0"/>
    </xf>
    <xf numFmtId="49" fontId="13" fillId="3" borderId="9" xfId="0" applyNumberFormat="1" applyFont="1" applyFill="1" applyBorder="1" applyAlignment="1" applyProtection="1">
      <alignment horizontal="center"/>
      <protection locked="0"/>
    </xf>
    <xf numFmtId="198" fontId="13" fillId="0" borderId="32" xfId="0" applyNumberFormat="1" applyFont="1" applyBorder="1" applyAlignment="1" applyProtection="1">
      <alignment horizontal="center" shrinkToFit="1"/>
      <protection locked="0"/>
    </xf>
    <xf numFmtId="198" fontId="13" fillId="0" borderId="2" xfId="0" applyNumberFormat="1" applyFont="1" applyBorder="1" applyAlignment="1" applyProtection="1">
      <alignment horizontal="center" shrinkToFit="1"/>
      <protection locked="0"/>
    </xf>
    <xf numFmtId="49" fontId="13" fillId="3" borderId="56" xfId="0" applyNumberFormat="1" applyFont="1" applyFill="1" applyBorder="1" applyAlignment="1" applyProtection="1">
      <alignment horizontal="center"/>
      <protection locked="0"/>
    </xf>
    <xf numFmtId="49" fontId="13" fillId="3" borderId="58" xfId="0" applyNumberFormat="1" applyFont="1" applyFill="1" applyBorder="1" applyAlignment="1" applyProtection="1">
      <alignment horizontal="center"/>
      <protection locked="0"/>
    </xf>
    <xf numFmtId="198" fontId="13" fillId="3" borderId="58" xfId="0" applyNumberFormat="1" applyFont="1" applyFill="1" applyBorder="1" applyAlignment="1" applyProtection="1">
      <alignment horizontal="center" shrinkToFit="1"/>
      <protection locked="0"/>
    </xf>
    <xf numFmtId="49" fontId="13" fillId="3" borderId="58" xfId="0" applyNumberFormat="1" applyFont="1" applyFill="1" applyBorder="1" applyAlignment="1" applyProtection="1">
      <alignment horizontal="center" shrinkToFit="1"/>
      <protection locked="0"/>
    </xf>
    <xf numFmtId="198" fontId="13" fillId="3" borderId="59" xfId="0" applyNumberFormat="1" applyFont="1" applyFill="1" applyBorder="1" applyAlignment="1" applyProtection="1">
      <alignment horizontal="center" shrinkToFit="1"/>
      <protection locked="0"/>
    </xf>
    <xf numFmtId="198" fontId="13" fillId="3" borderId="60" xfId="0" applyNumberFormat="1" applyFont="1" applyFill="1" applyBorder="1" applyAlignment="1" applyProtection="1">
      <alignment horizontal="center" shrinkToFit="1"/>
      <protection locked="0"/>
    </xf>
    <xf numFmtId="0" fontId="13" fillId="3" borderId="56" xfId="0" applyFont="1" applyFill="1" applyBorder="1" applyAlignment="1">
      <alignment horizontal="center"/>
    </xf>
    <xf numFmtId="0" fontId="13" fillId="3" borderId="51" xfId="0" applyFont="1" applyFill="1" applyBorder="1" applyAlignment="1">
      <alignment horizontal="center"/>
    </xf>
    <xf numFmtId="49" fontId="13" fillId="0" borderId="0" xfId="0" applyNumberFormat="1" applyFont="1"/>
    <xf numFmtId="49" fontId="13" fillId="0" borderId="0" xfId="0" applyNumberFormat="1" applyFont="1" applyAlignment="1">
      <alignment horizontal="right"/>
    </xf>
    <xf numFmtId="0" fontId="26" fillId="0" borderId="0" xfId="0" applyFont="1" applyAlignment="1">
      <alignment horizontal="left" vertical="center"/>
    </xf>
    <xf numFmtId="0" fontId="27" fillId="0" borderId="0" xfId="0" applyFont="1" applyAlignment="1">
      <alignment horizontal="left" vertical="center"/>
    </xf>
    <xf numFmtId="0" fontId="10" fillId="2" borderId="0" xfId="0" applyFont="1" applyFill="1"/>
    <xf numFmtId="0" fontId="0" fillId="2" borderId="47" xfId="0" applyFill="1" applyBorder="1" applyAlignment="1">
      <alignment horizontal="center"/>
    </xf>
    <xf numFmtId="0" fontId="12" fillId="2" borderId="45" xfId="0" applyFont="1" applyFill="1" applyBorder="1" applyAlignment="1">
      <alignment horizontal="center" vertical="center"/>
    </xf>
    <xf numFmtId="0" fontId="12" fillId="2" borderId="28" xfId="0" applyFont="1" applyFill="1" applyBorder="1" applyAlignment="1">
      <alignment vertical="top" wrapText="1"/>
    </xf>
    <xf numFmtId="0" fontId="12" fillId="2" borderId="32" xfId="0" applyFont="1" applyFill="1" applyBorder="1" applyAlignment="1">
      <alignment horizontal="center" vertical="center"/>
    </xf>
    <xf numFmtId="0" fontId="13" fillId="2" borderId="45" xfId="0" applyFont="1" applyFill="1" applyBorder="1" applyAlignment="1">
      <alignment horizontal="center" vertical="center"/>
    </xf>
    <xf numFmtId="0" fontId="12" fillId="2" borderId="28" xfId="0" applyFont="1" applyFill="1" applyBorder="1" applyAlignment="1">
      <alignment horizontal="center" vertical="center"/>
    </xf>
    <xf numFmtId="0" fontId="0" fillId="2" borderId="7" xfId="0" applyFill="1" applyBorder="1"/>
    <xf numFmtId="38" fontId="0" fillId="2" borderId="0" xfId="1" applyFont="1" applyFill="1" applyBorder="1" applyAlignment="1"/>
    <xf numFmtId="181" fontId="0" fillId="2" borderId="7" xfId="1" applyNumberFormat="1" applyFont="1" applyFill="1" applyBorder="1" applyAlignment="1"/>
    <xf numFmtId="38" fontId="0" fillId="2" borderId="2" xfId="1" applyFont="1" applyFill="1" applyBorder="1" applyAlignment="1"/>
    <xf numFmtId="55" fontId="0" fillId="2" borderId="0" xfId="0" applyNumberFormat="1" applyFill="1" applyAlignment="1">
      <alignment horizontal="center"/>
    </xf>
    <xf numFmtId="0" fontId="0" fillId="2" borderId="9" xfId="0" applyFill="1" applyBorder="1" applyAlignment="1">
      <alignment horizontal="center"/>
    </xf>
    <xf numFmtId="38" fontId="0" fillId="2" borderId="45" xfId="1" applyFont="1" applyFill="1" applyBorder="1" applyAlignment="1"/>
    <xf numFmtId="181" fontId="0" fillId="2" borderId="9" xfId="1" applyNumberFormat="1" applyFont="1" applyFill="1" applyBorder="1" applyAlignment="1"/>
    <xf numFmtId="38" fontId="0" fillId="2" borderId="32" xfId="1" applyFont="1" applyFill="1" applyBorder="1" applyAlignment="1"/>
    <xf numFmtId="55" fontId="0" fillId="2" borderId="45" xfId="0" applyNumberFormat="1" applyFill="1" applyBorder="1" applyAlignment="1">
      <alignment horizontal="center"/>
    </xf>
    <xf numFmtId="0" fontId="0" fillId="3" borderId="40" xfId="0" applyFill="1" applyBorder="1"/>
    <xf numFmtId="0" fontId="0" fillId="3" borderId="40" xfId="0" applyFill="1" applyBorder="1" applyAlignment="1">
      <alignment horizontal="center"/>
    </xf>
    <xf numFmtId="38" fontId="0" fillId="3" borderId="47" xfId="1" applyFont="1" applyFill="1" applyBorder="1" applyAlignment="1"/>
    <xf numFmtId="181" fontId="0" fillId="3" borderId="7" xfId="1" applyNumberFormat="1" applyFont="1" applyFill="1" applyBorder="1" applyAlignment="1"/>
    <xf numFmtId="38" fontId="0" fillId="3" borderId="31" xfId="1" applyFont="1" applyFill="1" applyBorder="1" applyAlignment="1"/>
    <xf numFmtId="55" fontId="0" fillId="3" borderId="47" xfId="0" applyNumberFormat="1" applyFill="1" applyBorder="1" applyAlignment="1">
      <alignment horizontal="center"/>
    </xf>
    <xf numFmtId="0" fontId="28" fillId="3" borderId="9" xfId="0" applyFont="1" applyFill="1" applyBorder="1" applyAlignment="1">
      <alignment horizontal="center"/>
    </xf>
    <xf numFmtId="38" fontId="0" fillId="3" borderId="45" xfId="1" applyFont="1" applyFill="1" applyBorder="1" applyAlignment="1"/>
    <xf numFmtId="181" fontId="0" fillId="3" borderId="9" xfId="1" applyNumberFormat="1" applyFont="1" applyFill="1" applyBorder="1" applyAlignment="1"/>
    <xf numFmtId="38" fontId="0" fillId="3" borderId="32" xfId="1" applyFont="1" applyFill="1" applyBorder="1" applyAlignment="1"/>
    <xf numFmtId="55" fontId="0" fillId="3" borderId="45" xfId="0" applyNumberFormat="1" applyFill="1" applyBorder="1" applyAlignment="1">
      <alignment horizontal="center"/>
    </xf>
    <xf numFmtId="0" fontId="28" fillId="2" borderId="12" xfId="0" applyFont="1" applyFill="1" applyBorder="1" applyAlignment="1">
      <alignment horizontal="center" wrapText="1"/>
    </xf>
    <xf numFmtId="0" fontId="11" fillId="2" borderId="28" xfId="0" applyFont="1" applyFill="1" applyBorder="1" applyAlignment="1">
      <alignment vertical="top" wrapText="1"/>
    </xf>
    <xf numFmtId="187" fontId="0" fillId="2" borderId="7" xfId="1" applyNumberFormat="1" applyFont="1" applyFill="1" applyBorder="1" applyAlignment="1"/>
    <xf numFmtId="187" fontId="0" fillId="2" borderId="9" xfId="1" applyNumberFormat="1" applyFont="1" applyFill="1" applyBorder="1" applyAlignment="1">
      <alignment horizontal="center"/>
    </xf>
    <xf numFmtId="187" fontId="0" fillId="3" borderId="7" xfId="1" applyNumberFormat="1" applyFont="1" applyFill="1" applyBorder="1" applyAlignment="1"/>
    <xf numFmtId="181" fontId="0" fillId="3" borderId="2" xfId="1" applyNumberFormat="1" applyFont="1" applyFill="1" applyBorder="1" applyAlignment="1"/>
    <xf numFmtId="187" fontId="0" fillId="3" borderId="9" xfId="1" applyNumberFormat="1" applyFont="1" applyFill="1" applyBorder="1" applyAlignment="1">
      <alignment horizontal="center"/>
    </xf>
    <xf numFmtId="181" fontId="0" fillId="3" borderId="32" xfId="1" applyNumberFormat="1" applyFont="1" applyFill="1" applyBorder="1" applyAlignment="1"/>
    <xf numFmtId="187" fontId="0" fillId="3" borderId="9" xfId="1" applyNumberFormat="1" applyFont="1" applyFill="1" applyBorder="1" applyAlignment="1"/>
    <xf numFmtId="0" fontId="0" fillId="2" borderId="0" xfId="0" applyFill="1" applyAlignment="1">
      <alignment horizontal="left"/>
    </xf>
    <xf numFmtId="0" fontId="32" fillId="2" borderId="0" xfId="0" applyFont="1" applyFill="1" applyAlignment="1">
      <alignment vertical="center"/>
    </xf>
    <xf numFmtId="0" fontId="33" fillId="2" borderId="0" xfId="0" applyFont="1" applyFill="1" applyAlignment="1">
      <alignment vertical="center"/>
    </xf>
    <xf numFmtId="14" fontId="16" fillId="3" borderId="0" xfId="0" applyNumberFormat="1" applyFont="1" applyFill="1" applyAlignment="1">
      <alignment vertical="center"/>
    </xf>
    <xf numFmtId="0" fontId="34" fillId="2" borderId="0" xfId="0" applyFont="1" applyFill="1" applyAlignment="1">
      <alignment vertical="center"/>
    </xf>
    <xf numFmtId="0" fontId="33" fillId="0" borderId="0" xfId="0" applyFont="1" applyAlignment="1">
      <alignment vertical="center"/>
    </xf>
    <xf numFmtId="0" fontId="35" fillId="2" borderId="43" xfId="0" applyFont="1" applyFill="1" applyBorder="1" applyAlignment="1">
      <alignment horizontal="center" vertical="center"/>
    </xf>
    <xf numFmtId="0" fontId="35" fillId="2" borderId="0" xfId="0" applyFont="1" applyFill="1" applyAlignment="1">
      <alignment vertical="center"/>
    </xf>
    <xf numFmtId="0" fontId="36" fillId="2" borderId="0" xfId="0" applyFont="1" applyFill="1" applyAlignment="1">
      <alignment vertical="center"/>
    </xf>
    <xf numFmtId="0" fontId="33" fillId="2" borderId="29" xfId="0" applyFont="1" applyFill="1" applyBorder="1" applyAlignment="1">
      <alignment vertical="center"/>
    </xf>
    <xf numFmtId="0" fontId="33" fillId="2" borderId="29" xfId="0" applyFont="1" applyFill="1" applyBorder="1" applyAlignment="1">
      <alignment horizontal="center" vertical="center"/>
    </xf>
    <xf numFmtId="0" fontId="33" fillId="2" borderId="38" xfId="0" applyFont="1" applyFill="1" applyBorder="1" applyAlignment="1">
      <alignment vertical="center"/>
    </xf>
    <xf numFmtId="0" fontId="33" fillId="2" borderId="30" xfId="0" applyFont="1" applyFill="1" applyBorder="1" applyAlignment="1">
      <alignment vertical="center"/>
    </xf>
    <xf numFmtId="0" fontId="37" fillId="2" borderId="38" xfId="0" applyFont="1" applyFill="1" applyBorder="1" applyAlignment="1">
      <alignment vertical="center"/>
    </xf>
    <xf numFmtId="0" fontId="37" fillId="2" borderId="29" xfId="0" applyFont="1" applyFill="1" applyBorder="1" applyAlignment="1">
      <alignment vertical="center"/>
    </xf>
    <xf numFmtId="0" fontId="37" fillId="2" borderId="30" xfId="0" applyFont="1" applyFill="1" applyBorder="1" applyAlignment="1">
      <alignment vertical="center"/>
    </xf>
    <xf numFmtId="0" fontId="33" fillId="2" borderId="0" xfId="0" applyFont="1" applyFill="1" applyAlignment="1">
      <alignment horizontal="center" vertical="center"/>
    </xf>
    <xf numFmtId="0" fontId="33" fillId="2" borderId="39" xfId="0" applyFont="1" applyFill="1" applyBorder="1" applyAlignment="1">
      <alignment vertical="center"/>
    </xf>
    <xf numFmtId="0" fontId="33" fillId="2" borderId="23" xfId="0" applyFont="1" applyFill="1" applyBorder="1" applyAlignment="1">
      <alignment horizontal="center"/>
    </xf>
    <xf numFmtId="0" fontId="33" fillId="2" borderId="23" xfId="0" applyFont="1" applyFill="1" applyBorder="1" applyAlignment="1">
      <alignment horizontal="center" vertical="center"/>
    </xf>
    <xf numFmtId="0" fontId="35" fillId="2" borderId="58" xfId="0" applyFont="1" applyFill="1" applyBorder="1" applyAlignment="1">
      <alignment horizontal="center" vertical="center"/>
    </xf>
    <xf numFmtId="0" fontId="35" fillId="2" borderId="51" xfId="0" applyFont="1" applyFill="1" applyBorder="1" applyAlignment="1">
      <alignment horizontal="center" vertical="center"/>
    </xf>
    <xf numFmtId="0" fontId="35" fillId="2" borderId="60" xfId="0" applyFont="1" applyFill="1" applyBorder="1" applyAlignment="1">
      <alignment horizontal="center" vertical="center"/>
    </xf>
    <xf numFmtId="0" fontId="35" fillId="2" borderId="23" xfId="0" applyFont="1" applyFill="1" applyBorder="1" applyAlignment="1">
      <alignment horizontal="center" vertical="center"/>
    </xf>
    <xf numFmtId="0" fontId="35" fillId="2" borderId="59" xfId="0" applyFont="1" applyFill="1" applyBorder="1" applyAlignment="1">
      <alignment horizontal="center" vertical="center"/>
    </xf>
    <xf numFmtId="0" fontId="33" fillId="2" borderId="43" xfId="0" applyFont="1" applyFill="1" applyBorder="1" applyAlignment="1">
      <alignment horizontal="center" vertical="center"/>
    </xf>
    <xf numFmtId="0" fontId="33" fillId="2" borderId="44" xfId="0" applyFont="1" applyFill="1" applyBorder="1" applyAlignment="1">
      <alignment horizontal="center"/>
    </xf>
    <xf numFmtId="0" fontId="33" fillId="2" borderId="23" xfId="0" applyFont="1" applyFill="1" applyBorder="1" applyAlignment="1">
      <alignment vertical="center"/>
    </xf>
    <xf numFmtId="199" fontId="33" fillId="2" borderId="29" xfId="0" applyNumberFormat="1" applyFont="1" applyFill="1" applyBorder="1"/>
    <xf numFmtId="2" fontId="0" fillId="0" borderId="29" xfId="0" applyNumberFormat="1" applyBorder="1"/>
    <xf numFmtId="183" fontId="33" fillId="5" borderId="35" xfId="1" applyNumberFormat="1" applyFont="1" applyFill="1" applyBorder="1" applyAlignment="1"/>
    <xf numFmtId="183" fontId="33" fillId="5" borderId="30" xfId="1" applyNumberFormat="1" applyFont="1" applyFill="1" applyBorder="1" applyAlignment="1"/>
    <xf numFmtId="183" fontId="33" fillId="0" borderId="38" xfId="1" applyNumberFormat="1" applyFont="1" applyBorder="1" applyAlignment="1"/>
    <xf numFmtId="183" fontId="33" fillId="5" borderId="61" xfId="1" applyNumberFormat="1" applyFont="1" applyFill="1" applyBorder="1" applyAlignment="1"/>
    <xf numFmtId="183" fontId="33" fillId="0" borderId="62" xfId="1" applyNumberFormat="1" applyFont="1" applyBorder="1" applyAlignment="1"/>
    <xf numFmtId="183" fontId="33" fillId="0" borderId="38" xfId="1" applyNumberFormat="1" applyFont="1" applyBorder="1" applyAlignment="1">
      <alignment horizontal="center"/>
    </xf>
    <xf numFmtId="0" fontId="33" fillId="0" borderId="62" xfId="0" applyFont="1" applyBorder="1" applyAlignment="1">
      <alignment horizontal="center" vertical="center"/>
    </xf>
    <xf numFmtId="199" fontId="33" fillId="2" borderId="48" xfId="0" applyNumberFormat="1" applyFont="1" applyFill="1" applyBorder="1"/>
    <xf numFmtId="183" fontId="33" fillId="5" borderId="38" xfId="1" applyNumberFormat="1" applyFont="1" applyFill="1" applyBorder="1" applyAlignment="1"/>
    <xf numFmtId="183" fontId="33" fillId="2" borderId="10" xfId="1" applyNumberFormat="1" applyFont="1" applyFill="1" applyBorder="1" applyAlignment="1"/>
    <xf numFmtId="183" fontId="33" fillId="5" borderId="39" xfId="1" applyNumberFormat="1" applyFont="1" applyFill="1" applyBorder="1" applyAlignment="1"/>
    <xf numFmtId="183" fontId="33" fillId="0" borderId="47" xfId="1" applyNumberFormat="1" applyFont="1" applyBorder="1" applyAlignment="1"/>
    <xf numFmtId="183" fontId="33" fillId="5" borderId="29" xfId="1" applyNumberFormat="1" applyFont="1" applyFill="1" applyBorder="1" applyAlignment="1"/>
    <xf numFmtId="0" fontId="34" fillId="2" borderId="63" xfId="0" applyFont="1" applyFill="1" applyBorder="1" applyAlignment="1">
      <alignment horizontal="center" vertical="center"/>
    </xf>
    <xf numFmtId="0" fontId="34" fillId="2" borderId="18" xfId="0" applyFont="1" applyFill="1" applyBorder="1"/>
    <xf numFmtId="40" fontId="33" fillId="2" borderId="0" xfId="1" applyNumberFormat="1" applyFont="1" applyFill="1" applyAlignment="1">
      <alignment vertical="center"/>
    </xf>
    <xf numFmtId="199" fontId="33" fillId="2" borderId="5" xfId="0" applyNumberFormat="1" applyFont="1" applyFill="1" applyBorder="1"/>
    <xf numFmtId="2" fontId="0" fillId="0" borderId="5" xfId="0" applyNumberFormat="1" applyBorder="1"/>
    <xf numFmtId="183" fontId="33" fillId="0" borderId="7" xfId="7" applyNumberFormat="1" applyFont="1" applyBorder="1"/>
    <xf numFmtId="183" fontId="33" fillId="5" borderId="6" xfId="1" applyNumberFormat="1" applyFont="1" applyFill="1" applyBorder="1" applyAlignment="1"/>
    <xf numFmtId="183" fontId="33" fillId="0" borderId="0" xfId="1" applyNumberFormat="1" applyFont="1" applyBorder="1" applyAlignment="1"/>
    <xf numFmtId="183" fontId="33" fillId="0" borderId="2" xfId="1" applyNumberFormat="1" applyFont="1" applyBorder="1" applyAlignment="1"/>
    <xf numFmtId="183" fontId="33" fillId="0" borderId="57" xfId="1" applyNumberFormat="1" applyFont="1" applyBorder="1" applyAlignment="1"/>
    <xf numFmtId="183" fontId="33" fillId="0" borderId="6" xfId="1" applyNumberFormat="1" applyFont="1" applyBorder="1" applyAlignment="1"/>
    <xf numFmtId="183" fontId="33" fillId="0" borderId="0" xfId="1" applyNumberFormat="1" applyFont="1" applyBorder="1" applyAlignment="1">
      <alignment horizontal="center"/>
    </xf>
    <xf numFmtId="199" fontId="33" fillId="2" borderId="41" xfId="0" applyNumberFormat="1" applyFont="1" applyFill="1" applyBorder="1"/>
    <xf numFmtId="40" fontId="33" fillId="2" borderId="0" xfId="1" applyNumberFormat="1" applyFont="1" applyFill="1" applyBorder="1" applyAlignment="1">
      <alignment vertical="center"/>
    </xf>
    <xf numFmtId="183" fontId="33" fillId="2" borderId="7" xfId="7" applyNumberFormat="1" applyFont="1" applyFill="1" applyBorder="1"/>
    <xf numFmtId="183" fontId="33" fillId="5" borderId="0" xfId="1" applyNumberFormat="1" applyFont="1" applyFill="1" applyBorder="1" applyAlignment="1"/>
    <xf numFmtId="183" fontId="33" fillId="2" borderId="5" xfId="1" applyNumberFormat="1" applyFont="1" applyFill="1" applyBorder="1" applyAlignment="1"/>
    <xf numFmtId="183" fontId="33" fillId="2" borderId="8" xfId="1" applyNumberFormat="1" applyFont="1" applyFill="1" applyBorder="1" applyAlignment="1"/>
    <xf numFmtId="183" fontId="33" fillId="2" borderId="0" xfId="1" applyNumberFormat="1" applyFont="1" applyFill="1" applyBorder="1" applyAlignment="1"/>
    <xf numFmtId="183" fontId="33" fillId="2" borderId="2" xfId="1" applyNumberFormat="1" applyFont="1" applyFill="1" applyBorder="1" applyAlignment="1"/>
    <xf numFmtId="199" fontId="33" fillId="5" borderId="19" xfId="0" applyNumberFormat="1" applyFont="1" applyFill="1" applyBorder="1"/>
    <xf numFmtId="2" fontId="0" fillId="5" borderId="19" xfId="0" applyNumberFormat="1" applyFill="1" applyBorder="1"/>
    <xf numFmtId="183" fontId="33" fillId="5" borderId="9" xfId="7" applyNumberFormat="1" applyFont="1" applyFill="1" applyBorder="1"/>
    <xf numFmtId="183" fontId="33" fillId="5" borderId="20" xfId="1" applyNumberFormat="1" applyFont="1" applyFill="1" applyBorder="1" applyAlignment="1"/>
    <xf numFmtId="183" fontId="33" fillId="5" borderId="45" xfId="1" applyNumberFormat="1" applyFont="1" applyFill="1" applyBorder="1" applyAlignment="1"/>
    <xf numFmtId="183" fontId="33" fillId="5" borderId="32" xfId="1" applyNumberFormat="1" applyFont="1" applyFill="1" applyBorder="1" applyAlignment="1"/>
    <xf numFmtId="183" fontId="33" fillId="5" borderId="64" xfId="1" applyNumberFormat="1" applyFont="1" applyFill="1" applyBorder="1" applyAlignment="1"/>
    <xf numFmtId="183" fontId="33" fillId="5" borderId="45" xfId="1" applyNumberFormat="1" applyFont="1" applyFill="1" applyBorder="1" applyAlignment="1">
      <alignment horizontal="center"/>
    </xf>
    <xf numFmtId="0" fontId="0" fillId="0" borderId="22" xfId="0" applyBorder="1"/>
    <xf numFmtId="199" fontId="33" fillId="5" borderId="46" xfId="0" applyNumberFormat="1" applyFont="1" applyFill="1" applyBorder="1"/>
    <xf numFmtId="40" fontId="33" fillId="5" borderId="45" xfId="1" applyNumberFormat="1" applyFont="1" applyFill="1" applyBorder="1" applyAlignment="1">
      <alignment vertical="center"/>
    </xf>
    <xf numFmtId="183" fontId="33" fillId="5" borderId="22" xfId="1" applyNumberFormat="1" applyFont="1" applyFill="1" applyBorder="1" applyAlignment="1"/>
    <xf numFmtId="0" fontId="34" fillId="5" borderId="63" xfId="0" applyFont="1" applyFill="1" applyBorder="1" applyAlignment="1">
      <alignment horizontal="center" vertical="center"/>
    </xf>
    <xf numFmtId="0" fontId="34" fillId="5" borderId="18" xfId="0" applyFont="1" applyFill="1" applyBorder="1"/>
    <xf numFmtId="0" fontId="33" fillId="0" borderId="57" xfId="0" applyFont="1" applyBorder="1" applyAlignment="1">
      <alignment horizontal="center" vertical="center"/>
    </xf>
    <xf numFmtId="183" fontId="33" fillId="0" borderId="5" xfId="1" applyNumberFormat="1" applyFont="1" applyBorder="1" applyAlignment="1"/>
    <xf numFmtId="183" fontId="33" fillId="0" borderId="8" xfId="1" applyNumberFormat="1" applyFont="1" applyBorder="1" applyAlignment="1"/>
    <xf numFmtId="199" fontId="33" fillId="5" borderId="41" xfId="0" applyNumberFormat="1" applyFont="1" applyFill="1" applyBorder="1"/>
    <xf numFmtId="40" fontId="33" fillId="5" borderId="1" xfId="1" applyNumberFormat="1" applyFont="1" applyFill="1" applyBorder="1" applyAlignment="1">
      <alignment vertical="center"/>
    </xf>
    <xf numFmtId="183" fontId="33" fillId="5" borderId="1" xfId="7" applyNumberFormat="1" applyFont="1" applyFill="1" applyBorder="1"/>
    <xf numFmtId="183" fontId="33" fillId="5" borderId="2" xfId="1" applyNumberFormat="1" applyFont="1" applyFill="1" applyBorder="1" applyAlignment="1"/>
    <xf numFmtId="183" fontId="33" fillId="5" borderId="5" xfId="1" applyNumberFormat="1" applyFont="1" applyFill="1" applyBorder="1" applyAlignment="1"/>
    <xf numFmtId="183" fontId="33" fillId="5" borderId="8" xfId="1" applyNumberFormat="1" applyFont="1" applyFill="1" applyBorder="1" applyAlignment="1"/>
    <xf numFmtId="40" fontId="33" fillId="2" borderId="1" xfId="1" applyNumberFormat="1" applyFont="1" applyFill="1" applyBorder="1" applyAlignment="1">
      <alignment vertical="center"/>
    </xf>
    <xf numFmtId="183" fontId="33" fillId="2" borderId="1" xfId="7" applyNumberFormat="1" applyFont="1" applyFill="1" applyBorder="1"/>
    <xf numFmtId="199" fontId="33" fillId="2" borderId="19" xfId="0" applyNumberFormat="1" applyFont="1" applyFill="1" applyBorder="1"/>
    <xf numFmtId="2" fontId="0" fillId="0" borderId="19" xfId="0" applyNumberFormat="1" applyBorder="1"/>
    <xf numFmtId="183" fontId="33" fillId="0" borderId="9" xfId="7" applyNumberFormat="1" applyFont="1" applyBorder="1"/>
    <xf numFmtId="183" fontId="33" fillId="0" borderId="20" xfId="1" applyNumberFormat="1" applyFont="1" applyBorder="1" applyAlignment="1"/>
    <xf numFmtId="183" fontId="33" fillId="0" borderId="21" xfId="1" applyNumberFormat="1" applyFont="1" applyBorder="1" applyAlignment="1"/>
    <xf numFmtId="183" fontId="33" fillId="0" borderId="32" xfId="1" applyNumberFormat="1" applyFont="1" applyBorder="1" applyAlignment="1"/>
    <xf numFmtId="183" fontId="33" fillId="0" borderId="19" xfId="1" applyNumberFormat="1" applyFont="1" applyBorder="1" applyAlignment="1"/>
    <xf numFmtId="183" fontId="33" fillId="0" borderId="22" xfId="1" applyNumberFormat="1" applyFont="1" applyBorder="1" applyAlignment="1"/>
    <xf numFmtId="183" fontId="33" fillId="0" borderId="45" xfId="1" applyNumberFormat="1" applyFont="1" applyBorder="1" applyAlignment="1">
      <alignment horizontal="center"/>
    </xf>
    <xf numFmtId="183" fontId="33" fillId="2" borderId="32" xfId="1" applyNumberFormat="1" applyFont="1" applyFill="1" applyBorder="1" applyAlignment="1"/>
    <xf numFmtId="183" fontId="33" fillId="0" borderId="45" xfId="1" applyNumberFormat="1" applyFont="1" applyBorder="1" applyAlignment="1"/>
    <xf numFmtId="40" fontId="33" fillId="2" borderId="12" xfId="1" applyNumberFormat="1" applyFont="1" applyFill="1" applyBorder="1" applyAlignment="1">
      <alignment vertical="center"/>
    </xf>
    <xf numFmtId="183" fontId="33" fillId="2" borderId="12" xfId="7" applyNumberFormat="1" applyFont="1" applyFill="1" applyBorder="1"/>
    <xf numFmtId="183" fontId="33" fillId="2" borderId="13" xfId="1" applyNumberFormat="1" applyFont="1" applyFill="1" applyBorder="1" applyAlignment="1"/>
    <xf numFmtId="183" fontId="33" fillId="2" borderId="0" xfId="1" applyNumberFormat="1" applyFont="1" applyFill="1" applyBorder="1" applyAlignment="1">
      <alignment horizontal="center"/>
    </xf>
    <xf numFmtId="0" fontId="33" fillId="2" borderId="54" xfId="0" applyFont="1" applyFill="1" applyBorder="1" applyAlignment="1">
      <alignment horizontal="center" vertical="center"/>
    </xf>
    <xf numFmtId="199" fontId="33" fillId="2" borderId="46" xfId="0" applyNumberFormat="1" applyFont="1" applyFill="1" applyBorder="1"/>
    <xf numFmtId="40" fontId="33" fillId="2" borderId="45" xfId="1" applyNumberFormat="1" applyFont="1" applyFill="1" applyBorder="1" applyAlignment="1">
      <alignment vertical="center"/>
    </xf>
    <xf numFmtId="183" fontId="33" fillId="2" borderId="9" xfId="7" applyNumberFormat="1" applyFont="1" applyFill="1" applyBorder="1"/>
    <xf numFmtId="183" fontId="33" fillId="2" borderId="19" xfId="1" applyNumberFormat="1" applyFont="1" applyFill="1" applyBorder="1" applyAlignment="1"/>
    <xf numFmtId="183" fontId="33" fillId="2" borderId="22" xfId="1" applyNumberFormat="1" applyFont="1" applyFill="1" applyBorder="1" applyAlignment="1"/>
    <xf numFmtId="0" fontId="33" fillId="0" borderId="64" xfId="0" applyFont="1" applyBorder="1" applyAlignment="1">
      <alignment horizontal="center" vertical="center"/>
    </xf>
    <xf numFmtId="40" fontId="33" fillId="2" borderId="47" xfId="1" applyNumberFormat="1" applyFont="1" applyFill="1" applyBorder="1" applyAlignment="1">
      <alignment vertical="center"/>
    </xf>
    <xf numFmtId="183" fontId="33" fillId="2" borderId="40" xfId="7" applyNumberFormat="1" applyFont="1" applyFill="1" applyBorder="1"/>
    <xf numFmtId="183" fontId="33" fillId="2" borderId="6" xfId="1" applyNumberFormat="1" applyFont="1" applyFill="1" applyBorder="1" applyAlignment="1"/>
    <xf numFmtId="183" fontId="33" fillId="2" borderId="57" xfId="1" applyNumberFormat="1" applyFont="1" applyFill="1" applyBorder="1" applyAlignment="1"/>
    <xf numFmtId="0" fontId="34" fillId="2" borderId="15" xfId="0" applyFont="1" applyFill="1" applyBorder="1"/>
    <xf numFmtId="183" fontId="33" fillId="2" borderId="5" xfId="7" applyNumberFormat="1" applyFont="1" applyFill="1" applyBorder="1"/>
    <xf numFmtId="0" fontId="33" fillId="0" borderId="0" xfId="0" applyFont="1" applyAlignment="1">
      <alignment horizontal="center" vertical="center"/>
    </xf>
    <xf numFmtId="40" fontId="33" fillId="5" borderId="0" xfId="1" applyNumberFormat="1" applyFont="1" applyFill="1" applyBorder="1" applyAlignment="1">
      <alignment vertical="center"/>
    </xf>
    <xf numFmtId="183" fontId="33" fillId="5" borderId="7" xfId="7" applyNumberFormat="1" applyFont="1" applyFill="1" applyBorder="1"/>
    <xf numFmtId="0" fontId="34" fillId="5" borderId="15" xfId="0" applyFont="1" applyFill="1" applyBorder="1"/>
    <xf numFmtId="0" fontId="34" fillId="2" borderId="64" xfId="0" applyFont="1" applyFill="1" applyBorder="1" applyAlignment="1">
      <alignment horizontal="center" vertical="center"/>
    </xf>
    <xf numFmtId="0" fontId="34" fillId="2" borderId="20" xfId="0" applyFont="1" applyFill="1" applyBorder="1" applyAlignment="1">
      <alignment vertical="center"/>
    </xf>
    <xf numFmtId="199" fontId="34" fillId="2" borderId="10" xfId="0" applyNumberFormat="1" applyFont="1" applyFill="1" applyBorder="1"/>
    <xf numFmtId="183" fontId="34" fillId="2" borderId="10" xfId="7" applyNumberFormat="1" applyFont="1" applyFill="1" applyBorder="1"/>
    <xf numFmtId="183" fontId="34" fillId="2" borderId="40" xfId="7" applyNumberFormat="1" applyFont="1" applyFill="1" applyBorder="1"/>
    <xf numFmtId="183" fontId="34" fillId="2" borderId="13" xfId="1" applyNumberFormat="1" applyFont="1" applyFill="1" applyBorder="1" applyAlignment="1"/>
    <xf numFmtId="183" fontId="34" fillId="2" borderId="47" xfId="1" applyNumberFormat="1" applyFont="1" applyFill="1" applyBorder="1" applyAlignment="1"/>
    <xf numFmtId="183" fontId="34" fillId="2" borderId="31" xfId="1" applyNumberFormat="1" applyFont="1" applyFill="1" applyBorder="1" applyAlignment="1"/>
    <xf numFmtId="183" fontId="34" fillId="2" borderId="10" xfId="1" applyNumberFormat="1" applyFont="1" applyFill="1" applyBorder="1" applyAlignment="1"/>
    <xf numFmtId="0" fontId="34" fillId="2" borderId="47" xfId="0" applyFont="1" applyFill="1" applyBorder="1" applyAlignment="1">
      <alignment horizontal="center" vertical="center"/>
    </xf>
    <xf numFmtId="183" fontId="33" fillId="2" borderId="47" xfId="7" applyNumberFormat="1" applyFont="1" applyFill="1" applyBorder="1"/>
    <xf numFmtId="183" fontId="33" fillId="0" borderId="31" xfId="1" applyNumberFormat="1" applyFont="1" applyBorder="1" applyAlignment="1"/>
    <xf numFmtId="0" fontId="34" fillId="2" borderId="14" xfId="0" applyFont="1" applyFill="1" applyBorder="1" applyAlignment="1">
      <alignment horizontal="center" vertical="center"/>
    </xf>
    <xf numFmtId="0" fontId="34" fillId="2" borderId="18" xfId="0" applyFont="1" applyFill="1" applyBorder="1" applyAlignment="1">
      <alignment vertical="center"/>
    </xf>
    <xf numFmtId="199" fontId="34" fillId="2" borderId="5" xfId="0" applyNumberFormat="1" applyFont="1" applyFill="1" applyBorder="1"/>
    <xf numFmtId="183" fontId="34" fillId="2" borderId="8" xfId="1" applyNumberFormat="1" applyFont="1" applyFill="1" applyBorder="1" applyAlignment="1"/>
    <xf numFmtId="183" fontId="34" fillId="2" borderId="0" xfId="1" applyNumberFormat="1" applyFont="1" applyFill="1" applyBorder="1" applyAlignment="1"/>
    <xf numFmtId="183" fontId="34" fillId="2" borderId="2" xfId="1" applyNumberFormat="1" applyFont="1" applyFill="1" applyBorder="1" applyAlignment="1"/>
    <xf numFmtId="183" fontId="34" fillId="2" borderId="5" xfId="1" applyNumberFormat="1" applyFont="1" applyFill="1" applyBorder="1" applyAlignment="1"/>
    <xf numFmtId="0" fontId="34" fillId="2" borderId="0" xfId="0" applyFont="1" applyFill="1" applyAlignment="1">
      <alignment horizontal="center" vertical="center"/>
    </xf>
    <xf numFmtId="183" fontId="33" fillId="2" borderId="0" xfId="7" applyNumberFormat="1" applyFont="1" applyFill="1"/>
    <xf numFmtId="183" fontId="34" fillId="2" borderId="7" xfId="7" applyNumberFormat="1" applyFont="1" applyFill="1" applyBorder="1"/>
    <xf numFmtId="0" fontId="34" fillId="2" borderId="15" xfId="0" applyFont="1" applyFill="1" applyBorder="1" applyAlignment="1">
      <alignment vertical="center"/>
    </xf>
    <xf numFmtId="183" fontId="34" fillId="2" borderId="57" xfId="1" applyNumberFormat="1" applyFont="1" applyFill="1" applyBorder="1" applyAlignment="1"/>
    <xf numFmtId="183" fontId="34" fillId="2" borderId="6" xfId="1" applyNumberFormat="1" applyFont="1" applyFill="1" applyBorder="1" applyAlignment="1"/>
    <xf numFmtId="183" fontId="34" fillId="2" borderId="9" xfId="7" applyNumberFormat="1" applyFont="1" applyFill="1" applyBorder="1"/>
    <xf numFmtId="183" fontId="34" fillId="2" borderId="22" xfId="1" applyNumberFormat="1" applyFont="1" applyFill="1" applyBorder="1" applyAlignment="1"/>
    <xf numFmtId="183" fontId="34" fillId="2" borderId="21" xfId="1" applyNumberFormat="1" applyFont="1" applyFill="1" applyBorder="1" applyAlignment="1"/>
    <xf numFmtId="183" fontId="34" fillId="2" borderId="32" xfId="1" applyNumberFormat="1" applyFont="1" applyFill="1" applyBorder="1" applyAlignment="1"/>
    <xf numFmtId="183" fontId="34" fillId="2" borderId="64" xfId="1" applyNumberFormat="1" applyFont="1" applyFill="1" applyBorder="1" applyAlignment="1"/>
    <xf numFmtId="183" fontId="34" fillId="2" borderId="20" xfId="1" applyNumberFormat="1" applyFont="1" applyFill="1" applyBorder="1" applyAlignment="1"/>
    <xf numFmtId="0" fontId="34" fillId="2" borderId="45" xfId="0" applyFont="1" applyFill="1" applyBorder="1" applyAlignment="1">
      <alignment horizontal="center" vertical="center"/>
    </xf>
    <xf numFmtId="40" fontId="33" fillId="2" borderId="21" xfId="1" applyNumberFormat="1" applyFont="1" applyFill="1" applyBorder="1" applyAlignment="1">
      <alignment vertical="center"/>
    </xf>
    <xf numFmtId="183" fontId="33" fillId="2" borderId="45" xfId="1" applyNumberFormat="1" applyFont="1" applyFill="1" applyBorder="1" applyAlignment="1"/>
    <xf numFmtId="183" fontId="33" fillId="2" borderId="64" xfId="1" applyNumberFormat="1" applyFont="1" applyFill="1" applyBorder="1" applyAlignment="1"/>
    <xf numFmtId="2" fontId="0" fillId="0" borderId="10" xfId="0" applyNumberFormat="1" applyBorder="1"/>
    <xf numFmtId="183" fontId="34" fillId="2" borderId="11" xfId="1" applyNumberFormat="1" applyFont="1" applyFill="1" applyBorder="1" applyAlignment="1"/>
    <xf numFmtId="183" fontId="34" fillId="2" borderId="12" xfId="1" applyNumberFormat="1" applyFont="1" applyFill="1" applyBorder="1" applyAlignment="1"/>
    <xf numFmtId="183" fontId="34" fillId="2" borderId="54" xfId="1" applyNumberFormat="1" applyFont="1" applyFill="1" applyBorder="1" applyAlignment="1"/>
    <xf numFmtId="199" fontId="34" fillId="2" borderId="48" xfId="0" applyNumberFormat="1" applyFont="1" applyFill="1" applyBorder="1"/>
    <xf numFmtId="183" fontId="33" fillId="2" borderId="31" xfId="1" applyNumberFormat="1" applyFont="1" applyFill="1" applyBorder="1" applyAlignment="1"/>
    <xf numFmtId="183" fontId="33" fillId="2" borderId="47" xfId="1" applyNumberFormat="1" applyFont="1" applyFill="1" applyBorder="1" applyAlignment="1"/>
    <xf numFmtId="183" fontId="34" fillId="2" borderId="1" xfId="1" applyNumberFormat="1" applyFont="1" applyFill="1" applyBorder="1" applyAlignment="1"/>
    <xf numFmtId="199" fontId="34" fillId="2" borderId="41" xfId="0" applyNumberFormat="1" applyFont="1" applyFill="1" applyBorder="1"/>
    <xf numFmtId="2" fontId="0" fillId="2" borderId="5" xfId="0" applyNumberFormat="1" applyFill="1" applyBorder="1"/>
    <xf numFmtId="2" fontId="0" fillId="2" borderId="19" xfId="0" applyNumberFormat="1" applyFill="1" applyBorder="1"/>
    <xf numFmtId="0" fontId="33" fillId="2" borderId="45" xfId="0" applyFont="1" applyFill="1" applyBorder="1" applyAlignment="1">
      <alignment horizontal="center" vertical="center"/>
    </xf>
    <xf numFmtId="183" fontId="33" fillId="2" borderId="2" xfId="7" applyNumberFormat="1" applyFont="1" applyFill="1" applyBorder="1"/>
    <xf numFmtId="2" fontId="0" fillId="2" borderId="57" xfId="0" applyNumberFormat="1" applyFill="1" applyBorder="1"/>
    <xf numFmtId="183" fontId="33" fillId="2" borderId="31" xfId="7" applyNumberFormat="1" applyFont="1" applyFill="1" applyBorder="1"/>
    <xf numFmtId="183" fontId="33" fillId="2" borderId="12" xfId="1" applyNumberFormat="1" applyFont="1" applyFill="1" applyBorder="1" applyAlignment="1"/>
    <xf numFmtId="0" fontId="34" fillId="2" borderId="54" xfId="0" applyFont="1" applyFill="1" applyBorder="1" applyAlignment="1">
      <alignment horizontal="center" vertical="center"/>
    </xf>
    <xf numFmtId="0" fontId="34" fillId="2" borderId="11" xfId="0" applyFont="1" applyFill="1" applyBorder="1" applyAlignment="1">
      <alignment vertical="center"/>
    </xf>
    <xf numFmtId="183" fontId="33" fillId="2" borderId="1" xfId="1" applyNumberFormat="1" applyFont="1" applyFill="1" applyBorder="1" applyAlignment="1"/>
    <xf numFmtId="183" fontId="34" fillId="2" borderId="45" xfId="1" applyNumberFormat="1" applyFont="1" applyFill="1" applyBorder="1" applyAlignment="1"/>
    <xf numFmtId="183" fontId="33" fillId="2" borderId="32" xfId="7" applyNumberFormat="1" applyFont="1" applyFill="1" applyBorder="1"/>
    <xf numFmtId="183" fontId="33" fillId="2" borderId="21" xfId="1" applyNumberFormat="1" applyFont="1" applyFill="1" applyBorder="1" applyAlignment="1"/>
    <xf numFmtId="2" fontId="0" fillId="2" borderId="10" xfId="0" applyNumberFormat="1" applyFill="1" applyBorder="1"/>
    <xf numFmtId="183" fontId="33" fillId="2" borderId="54" xfId="1" applyNumberFormat="1" applyFont="1" applyFill="1" applyBorder="1" applyAlignment="1"/>
    <xf numFmtId="183" fontId="33" fillId="2" borderId="20" xfId="1" applyNumberFormat="1" applyFont="1" applyFill="1" applyBorder="1" applyAlignment="1"/>
    <xf numFmtId="0" fontId="33" fillId="2" borderId="57" xfId="0" applyFont="1" applyFill="1" applyBorder="1" applyAlignment="1">
      <alignment horizontal="center" vertical="center"/>
    </xf>
    <xf numFmtId="0" fontId="0" fillId="2" borderId="57" xfId="0" applyFill="1" applyBorder="1" applyAlignment="1">
      <alignment horizontal="center" vertical="center"/>
    </xf>
    <xf numFmtId="0" fontId="33" fillId="2" borderId="64" xfId="0" applyFont="1" applyFill="1" applyBorder="1" applyAlignment="1">
      <alignment horizontal="center" vertical="center"/>
    </xf>
    <xf numFmtId="0" fontId="34" fillId="2" borderId="57" xfId="0" applyFont="1" applyFill="1" applyBorder="1" applyAlignment="1">
      <alignment horizontal="center" vertical="center"/>
    </xf>
    <xf numFmtId="0" fontId="34" fillId="2" borderId="6" xfId="0" applyFont="1" applyFill="1" applyBorder="1" applyAlignment="1">
      <alignment vertical="center"/>
    </xf>
    <xf numFmtId="0" fontId="34" fillId="2" borderId="10" xfId="0" applyFont="1" applyFill="1" applyBorder="1" applyAlignment="1">
      <alignment horizontal="center" vertical="center"/>
    </xf>
    <xf numFmtId="0" fontId="34" fillId="2" borderId="13" xfId="0" applyFont="1" applyFill="1" applyBorder="1" applyAlignment="1">
      <alignment vertical="center"/>
    </xf>
    <xf numFmtId="0" fontId="34" fillId="2" borderId="5" xfId="0" applyFont="1" applyFill="1" applyBorder="1" applyAlignment="1">
      <alignment horizontal="center" vertical="center"/>
    </xf>
    <xf numFmtId="0" fontId="34" fillId="2" borderId="8" xfId="0" applyFont="1" applyFill="1" applyBorder="1" applyAlignment="1">
      <alignment vertical="center"/>
    </xf>
    <xf numFmtId="0" fontId="34" fillId="2" borderId="19" xfId="0" applyFont="1" applyFill="1" applyBorder="1" applyAlignment="1">
      <alignment horizontal="center" vertical="center"/>
    </xf>
    <xf numFmtId="0" fontId="34" fillId="2" borderId="22" xfId="0" applyFont="1" applyFill="1" applyBorder="1" applyAlignment="1">
      <alignment vertical="center"/>
    </xf>
    <xf numFmtId="2" fontId="0" fillId="2" borderId="54" xfId="0" applyNumberFormat="1" applyFill="1" applyBorder="1"/>
    <xf numFmtId="0" fontId="33" fillId="2" borderId="6" xfId="0" applyFont="1" applyFill="1" applyBorder="1" applyAlignment="1">
      <alignment horizontal="right" vertical="center"/>
    </xf>
    <xf numFmtId="2" fontId="0" fillId="2" borderId="64" xfId="0" applyNumberFormat="1" applyFill="1" applyBorder="1"/>
    <xf numFmtId="0" fontId="0" fillId="0" borderId="20" xfId="0" applyBorder="1"/>
    <xf numFmtId="0" fontId="33" fillId="2" borderId="20" xfId="0" applyFont="1" applyFill="1" applyBorder="1" applyAlignment="1">
      <alignment horizontal="right" vertical="center"/>
    </xf>
    <xf numFmtId="183" fontId="33" fillId="2" borderId="5" xfId="0" applyNumberFormat="1" applyFont="1" applyFill="1" applyBorder="1" applyAlignment="1">
      <alignment vertical="center"/>
    </xf>
    <xf numFmtId="0" fontId="33" fillId="2" borderId="5" xfId="0" applyFont="1" applyFill="1" applyBorder="1" applyAlignment="1">
      <alignment horizontal="center" vertical="center"/>
    </xf>
    <xf numFmtId="0" fontId="33" fillId="2" borderId="8" xfId="0" applyFont="1" applyFill="1" applyBorder="1" applyAlignment="1">
      <alignment horizontal="right" vertical="center"/>
    </xf>
    <xf numFmtId="0" fontId="34" fillId="0" borderId="5" xfId="0" applyFont="1" applyBorder="1" applyAlignment="1">
      <alignment horizontal="center" vertical="center"/>
    </xf>
    <xf numFmtId="0" fontId="34" fillId="0" borderId="8" xfId="0" applyFont="1" applyBorder="1" applyAlignment="1">
      <alignment vertical="center"/>
    </xf>
    <xf numFmtId="183" fontId="33" fillId="2" borderId="7" xfId="0" applyNumberFormat="1" applyFont="1" applyFill="1" applyBorder="1" applyAlignment="1">
      <alignment vertical="center"/>
    </xf>
    <xf numFmtId="183" fontId="33" fillId="2" borderId="6" xfId="0" applyNumberFormat="1" applyFont="1" applyFill="1" applyBorder="1" applyAlignment="1">
      <alignment vertical="center"/>
    </xf>
    <xf numFmtId="183" fontId="33" fillId="2" borderId="1" xfId="0" applyNumberFormat="1" applyFont="1" applyFill="1" applyBorder="1" applyAlignment="1">
      <alignment vertical="center"/>
    </xf>
    <xf numFmtId="183" fontId="33" fillId="2" borderId="0" xfId="0" applyNumberFormat="1" applyFont="1" applyFill="1" applyAlignment="1">
      <alignment vertical="center"/>
    </xf>
    <xf numFmtId="183" fontId="33" fillId="2" borderId="57" xfId="0" applyNumberFormat="1" applyFont="1" applyFill="1" applyBorder="1" applyAlignment="1">
      <alignment vertical="center"/>
    </xf>
    <xf numFmtId="0" fontId="33" fillId="2" borderId="57" xfId="0" applyFont="1" applyFill="1" applyBorder="1" applyAlignment="1">
      <alignment vertical="center"/>
    </xf>
    <xf numFmtId="0" fontId="0" fillId="2" borderId="6" xfId="0" applyFill="1" applyBorder="1"/>
    <xf numFmtId="0" fontId="33" fillId="2" borderId="5" xfId="0" applyFont="1" applyFill="1" applyBorder="1" applyAlignment="1">
      <alignment vertical="center"/>
    </xf>
    <xf numFmtId="0" fontId="33" fillId="2" borderId="8" xfId="0" applyFont="1" applyFill="1" applyBorder="1" applyAlignment="1">
      <alignment vertical="center"/>
    </xf>
    <xf numFmtId="199" fontId="33" fillId="2" borderId="23" xfId="0" applyNumberFormat="1" applyFont="1" applyFill="1" applyBorder="1"/>
    <xf numFmtId="183" fontId="33" fillId="2" borderId="23" xfId="0" applyNumberFormat="1" applyFont="1" applyFill="1" applyBorder="1" applyAlignment="1">
      <alignment vertical="center"/>
    </xf>
    <xf numFmtId="183" fontId="33" fillId="2" borderId="26" xfId="0" applyNumberFormat="1" applyFont="1" applyFill="1" applyBorder="1" applyAlignment="1">
      <alignment vertical="center"/>
    </xf>
    <xf numFmtId="183" fontId="33" fillId="2" borderId="24" xfId="0" applyNumberFormat="1" applyFont="1" applyFill="1" applyBorder="1" applyAlignment="1">
      <alignment vertical="center"/>
    </xf>
    <xf numFmtId="183" fontId="33" fillId="2" borderId="25" xfId="0" applyNumberFormat="1" applyFont="1" applyFill="1" applyBorder="1" applyAlignment="1">
      <alignment vertical="center"/>
    </xf>
    <xf numFmtId="183" fontId="33" fillId="2" borderId="43" xfId="0" applyNumberFormat="1" applyFont="1" applyFill="1" applyBorder="1" applyAlignment="1">
      <alignment vertical="center"/>
    </xf>
    <xf numFmtId="183" fontId="33" fillId="2" borderId="55" xfId="0" applyNumberFormat="1" applyFont="1" applyFill="1" applyBorder="1" applyAlignment="1">
      <alignment vertical="center"/>
    </xf>
    <xf numFmtId="0" fontId="33" fillId="2" borderId="43" xfId="0" applyFont="1" applyFill="1" applyBorder="1" applyAlignment="1">
      <alignment vertical="center"/>
    </xf>
    <xf numFmtId="0" fontId="33" fillId="2" borderId="55" xfId="0" applyFont="1" applyFill="1" applyBorder="1" applyAlignment="1">
      <alignment vertical="center"/>
    </xf>
    <xf numFmtId="0" fontId="0" fillId="2" borderId="24" xfId="0" applyFill="1" applyBorder="1"/>
    <xf numFmtId="0" fontId="33" fillId="2" borderId="26" xfId="0" applyFont="1" applyFill="1" applyBorder="1" applyAlignment="1">
      <alignment vertical="center"/>
    </xf>
    <xf numFmtId="0" fontId="33" fillId="2" borderId="27" xfId="0" applyFont="1" applyFill="1" applyBorder="1" applyAlignment="1">
      <alignment vertical="center"/>
    </xf>
    <xf numFmtId="0" fontId="33" fillId="2" borderId="42" xfId="0" applyFont="1" applyFill="1" applyBorder="1" applyAlignment="1">
      <alignment vertical="center"/>
    </xf>
    <xf numFmtId="0" fontId="34" fillId="0" borderId="0" xfId="0" applyFont="1" applyAlignment="1">
      <alignment vertical="center"/>
    </xf>
    <xf numFmtId="199" fontId="33" fillId="2" borderId="39" xfId="0" applyNumberFormat="1" applyFont="1" applyFill="1" applyBorder="1"/>
    <xf numFmtId="2" fontId="33" fillId="5" borderId="35" xfId="7" applyNumberFormat="1" applyFont="1" applyFill="1" applyBorder="1"/>
    <xf numFmtId="2" fontId="33" fillId="5" borderId="30" xfId="7" applyNumberFormat="1" applyFont="1" applyFill="1" applyBorder="1"/>
    <xf numFmtId="2" fontId="33" fillId="5" borderId="38" xfId="7" applyNumberFormat="1" applyFont="1" applyFill="1" applyBorder="1"/>
    <xf numFmtId="2" fontId="33" fillId="5" borderId="61" xfId="7" applyNumberFormat="1" applyFont="1" applyFill="1" applyBorder="1"/>
    <xf numFmtId="2" fontId="33" fillId="5" borderId="29" xfId="7" applyNumberFormat="1" applyFont="1" applyFill="1" applyBorder="1"/>
    <xf numFmtId="2" fontId="33" fillId="5" borderId="65" xfId="7" applyNumberFormat="1" applyFont="1" applyFill="1" applyBorder="1"/>
    <xf numFmtId="2" fontId="33" fillId="5" borderId="29" xfId="7" applyNumberFormat="1" applyFont="1" applyFill="1" applyBorder="1" applyAlignment="1">
      <alignment horizontal="center"/>
    </xf>
    <xf numFmtId="0" fontId="33" fillId="5" borderId="7" xfId="0" applyFont="1" applyFill="1" applyBorder="1" applyAlignment="1">
      <alignment vertical="center"/>
    </xf>
    <xf numFmtId="183" fontId="33" fillId="5" borderId="2" xfId="0" applyNumberFormat="1" applyFont="1" applyFill="1" applyBorder="1" applyAlignment="1">
      <alignment vertical="center"/>
    </xf>
    <xf numFmtId="0" fontId="33" fillId="5" borderId="5" xfId="0" applyFont="1" applyFill="1" applyBorder="1" applyAlignment="1">
      <alignment vertical="center"/>
    </xf>
    <xf numFmtId="0" fontId="33" fillId="5" borderId="8" xfId="0" applyFont="1" applyFill="1" applyBorder="1" applyAlignment="1">
      <alignment vertical="center"/>
    </xf>
    <xf numFmtId="2" fontId="33" fillId="5" borderId="2" xfId="7" applyNumberFormat="1" applyFont="1" applyFill="1" applyBorder="1"/>
    <xf numFmtId="0" fontId="34" fillId="2" borderId="6" xfId="0" applyFont="1" applyFill="1" applyBorder="1"/>
    <xf numFmtId="40" fontId="33" fillId="0" borderId="0" xfId="1" applyNumberFormat="1" applyFont="1" applyAlignment="1">
      <alignment vertical="center"/>
    </xf>
    <xf numFmtId="183" fontId="33" fillId="5" borderId="6" xfId="7" applyNumberFormat="1" applyFont="1" applyFill="1" applyBorder="1"/>
    <xf numFmtId="183" fontId="33" fillId="5" borderId="0" xfId="7" applyNumberFormat="1" applyFont="1" applyFill="1"/>
    <xf numFmtId="183" fontId="33" fillId="5" borderId="2" xfId="7" applyNumberFormat="1" applyFont="1" applyFill="1" applyBorder="1"/>
    <xf numFmtId="183" fontId="33" fillId="5" borderId="5" xfId="7" applyNumberFormat="1" applyFont="1" applyFill="1" applyBorder="1"/>
    <xf numFmtId="183" fontId="33" fillId="5" borderId="8" xfId="7" applyNumberFormat="1" applyFont="1" applyFill="1" applyBorder="1"/>
    <xf numFmtId="183" fontId="33" fillId="5" borderId="5" xfId="7" applyNumberFormat="1" applyFont="1" applyFill="1" applyBorder="1" applyAlignment="1">
      <alignment horizontal="center"/>
    </xf>
    <xf numFmtId="183" fontId="33" fillId="0" borderId="5" xfId="7" applyNumberFormat="1" applyFont="1" applyBorder="1" applyAlignment="1">
      <alignment horizontal="center"/>
    </xf>
    <xf numFmtId="183" fontId="33" fillId="0" borderId="5" xfId="1" applyNumberFormat="1" applyFont="1" applyBorder="1" applyAlignment="1">
      <alignment horizontal="center"/>
    </xf>
    <xf numFmtId="183" fontId="33" fillId="5" borderId="20" xfId="7" applyNumberFormat="1" applyFont="1" applyFill="1" applyBorder="1"/>
    <xf numFmtId="183" fontId="33" fillId="0" borderId="19" xfId="1" applyNumberFormat="1" applyFont="1" applyBorder="1" applyAlignment="1">
      <alignment horizontal="center"/>
    </xf>
    <xf numFmtId="183" fontId="33" fillId="5" borderId="32" xfId="0" applyNumberFormat="1" applyFont="1" applyFill="1" applyBorder="1" applyAlignment="1">
      <alignment vertical="center"/>
    </xf>
    <xf numFmtId="0" fontId="34" fillId="2" borderId="20" xfId="0" applyFont="1" applyFill="1" applyBorder="1"/>
    <xf numFmtId="187" fontId="33" fillId="0" borderId="6" xfId="1" applyNumberFormat="1" applyFont="1" applyBorder="1" applyAlignment="1"/>
    <xf numFmtId="183" fontId="33" fillId="0" borderId="40" xfId="7" applyNumberFormat="1" applyFont="1" applyBorder="1"/>
    <xf numFmtId="187" fontId="33" fillId="0" borderId="11" xfId="1" applyNumberFormat="1" applyFont="1" applyBorder="1" applyAlignment="1"/>
    <xf numFmtId="183" fontId="33" fillId="0" borderId="10" xfId="1" applyNumberFormat="1" applyFont="1" applyBorder="1" applyAlignment="1"/>
    <xf numFmtId="183" fontId="33" fillId="0" borderId="13" xfId="1" applyNumberFormat="1" applyFont="1" applyBorder="1" applyAlignment="1"/>
    <xf numFmtId="183" fontId="33" fillId="0" borderId="10" xfId="1" applyNumberFormat="1" applyFont="1" applyBorder="1" applyAlignment="1">
      <alignment horizontal="center"/>
    </xf>
    <xf numFmtId="0" fontId="34" fillId="5" borderId="54" xfId="0" applyFont="1" applyFill="1" applyBorder="1" applyAlignment="1">
      <alignment horizontal="center" vertical="center"/>
    </xf>
    <xf numFmtId="0" fontId="34" fillId="5" borderId="6" xfId="0" applyFont="1" applyFill="1" applyBorder="1"/>
    <xf numFmtId="187" fontId="33" fillId="5" borderId="6" xfId="1" applyNumberFormat="1" applyFont="1" applyFill="1" applyBorder="1" applyAlignment="1"/>
    <xf numFmtId="183" fontId="33" fillId="5" borderId="5" xfId="1" applyNumberFormat="1" applyFont="1" applyFill="1" applyBorder="1" applyAlignment="1">
      <alignment horizontal="center"/>
    </xf>
    <xf numFmtId="199" fontId="33" fillId="0" borderId="41" xfId="0" applyNumberFormat="1" applyFont="1" applyBorder="1"/>
    <xf numFmtId="187" fontId="33" fillId="0" borderId="6" xfId="1" applyNumberFormat="1" applyFont="1" applyFill="1" applyBorder="1" applyAlignment="1"/>
    <xf numFmtId="183" fontId="33" fillId="0" borderId="0" xfId="1" applyNumberFormat="1" applyFont="1" applyFill="1" applyBorder="1" applyAlignment="1"/>
    <xf numFmtId="183" fontId="33" fillId="0" borderId="2" xfId="1" applyNumberFormat="1" applyFont="1" applyFill="1" applyBorder="1" applyAlignment="1"/>
    <xf numFmtId="183" fontId="33" fillId="0" borderId="5" xfId="1" applyNumberFormat="1" applyFont="1" applyFill="1" applyBorder="1" applyAlignment="1"/>
    <xf numFmtId="183" fontId="33" fillId="0" borderId="8" xfId="1" applyNumberFormat="1" applyFont="1" applyFill="1" applyBorder="1" applyAlignment="1"/>
    <xf numFmtId="183" fontId="33" fillId="0" borderId="5" xfId="1" applyNumberFormat="1" applyFont="1" applyFill="1" applyBorder="1" applyAlignment="1">
      <alignment horizontal="center"/>
    </xf>
    <xf numFmtId="187" fontId="33" fillId="0" borderId="20" xfId="1" applyNumberFormat="1" applyFont="1" applyBorder="1" applyAlignment="1"/>
    <xf numFmtId="0" fontId="34" fillId="2" borderId="22" xfId="0" applyFont="1" applyFill="1" applyBorder="1"/>
    <xf numFmtId="187" fontId="33" fillId="5" borderId="20" xfId="1" applyNumberFormat="1" applyFont="1" applyFill="1" applyBorder="1" applyAlignment="1"/>
    <xf numFmtId="183" fontId="33" fillId="5" borderId="19" xfId="1" applyNumberFormat="1" applyFont="1" applyFill="1" applyBorder="1" applyAlignment="1"/>
    <xf numFmtId="183" fontId="33" fillId="5" borderId="19" xfId="1" applyNumberFormat="1" applyFont="1" applyFill="1" applyBorder="1" applyAlignment="1">
      <alignment horizontal="center"/>
    </xf>
    <xf numFmtId="187" fontId="33" fillId="2" borderId="6" xfId="1" applyNumberFormat="1" applyFont="1" applyFill="1" applyBorder="1" applyAlignment="1"/>
    <xf numFmtId="183" fontId="33" fillId="2" borderId="5" xfId="1" applyNumberFormat="1" applyFont="1" applyFill="1" applyBorder="1" applyAlignment="1">
      <alignment horizontal="center"/>
    </xf>
    <xf numFmtId="183" fontId="33" fillId="0" borderId="11" xfId="1" applyNumberFormat="1" applyFont="1" applyBorder="1" applyAlignment="1"/>
    <xf numFmtId="183" fontId="33" fillId="0" borderId="1" xfId="1" applyNumberFormat="1" applyFont="1" applyBorder="1" applyAlignment="1"/>
    <xf numFmtId="183" fontId="33" fillId="0" borderId="54" xfId="1" applyNumberFormat="1" applyFont="1" applyBorder="1" applyAlignment="1"/>
    <xf numFmtId="183" fontId="33" fillId="5" borderId="57" xfId="1" applyNumberFormat="1" applyFont="1" applyFill="1" applyBorder="1" applyAlignment="1"/>
    <xf numFmtId="0" fontId="33" fillId="0" borderId="5" xfId="0" applyFont="1" applyBorder="1" applyAlignment="1">
      <alignment horizontal="center" vertical="center"/>
    </xf>
    <xf numFmtId="183" fontId="33" fillId="0" borderId="64" xfId="1" applyNumberFormat="1" applyFont="1" applyBorder="1" applyAlignment="1"/>
    <xf numFmtId="0" fontId="33" fillId="0" borderId="19" xfId="0" applyFont="1" applyBorder="1" applyAlignment="1">
      <alignment horizontal="center" vertical="center"/>
    </xf>
    <xf numFmtId="199" fontId="34" fillId="5" borderId="41" xfId="0" applyNumberFormat="1" applyFont="1" applyFill="1" applyBorder="1"/>
    <xf numFmtId="183" fontId="34" fillId="5" borderId="7" xfId="7" applyNumberFormat="1" applyFont="1" applyFill="1" applyBorder="1"/>
    <xf numFmtId="183" fontId="34" fillId="5" borderId="8" xfId="1" applyNumberFormat="1" applyFont="1" applyFill="1" applyBorder="1" applyAlignment="1"/>
    <xf numFmtId="183" fontId="34" fillId="5" borderId="0" xfId="1" applyNumberFormat="1" applyFont="1" applyFill="1" applyBorder="1" applyAlignment="1"/>
    <xf numFmtId="183" fontId="34" fillId="5" borderId="2" xfId="1" applyNumberFormat="1" applyFont="1" applyFill="1" applyBorder="1" applyAlignment="1"/>
    <xf numFmtId="183" fontId="34" fillId="5" borderId="5" xfId="1" applyNumberFormat="1" applyFont="1" applyFill="1" applyBorder="1" applyAlignment="1"/>
    <xf numFmtId="0" fontId="34" fillId="5" borderId="5" xfId="0" applyFont="1" applyFill="1" applyBorder="1" applyAlignment="1">
      <alignment horizontal="center" vertical="center"/>
    </xf>
    <xf numFmtId="0" fontId="33" fillId="2" borderId="19" xfId="0" applyFont="1" applyFill="1" applyBorder="1" applyAlignment="1">
      <alignment horizontal="center" vertical="center"/>
    </xf>
    <xf numFmtId="183" fontId="33" fillId="2" borderId="40" xfId="1" applyNumberFormat="1" applyFont="1" applyFill="1" applyBorder="1" applyAlignment="1"/>
    <xf numFmtId="183" fontId="33" fillId="2" borderId="7" xfId="1" applyNumberFormat="1" applyFont="1" applyFill="1" applyBorder="1" applyAlignment="1"/>
    <xf numFmtId="199" fontId="33" fillId="4" borderId="41" xfId="0" applyNumberFormat="1" applyFont="1" applyFill="1" applyBorder="1"/>
    <xf numFmtId="40" fontId="33" fillId="4" borderId="0" xfId="1" applyNumberFormat="1" applyFont="1" applyFill="1" applyBorder="1" applyAlignment="1">
      <alignment vertical="center"/>
    </xf>
    <xf numFmtId="183" fontId="33" fillId="4" borderId="2" xfId="7" applyNumberFormat="1" applyFont="1" applyFill="1" applyBorder="1"/>
    <xf numFmtId="183" fontId="33" fillId="4" borderId="7" xfId="1" applyNumberFormat="1" applyFont="1" applyFill="1" applyBorder="1" applyAlignment="1"/>
    <xf numFmtId="183" fontId="33" fillId="4" borderId="0" xfId="1" applyNumberFormat="1" applyFont="1" applyFill="1" applyBorder="1" applyAlignment="1"/>
    <xf numFmtId="0" fontId="34" fillId="4" borderId="15" xfId="0" applyFont="1" applyFill="1" applyBorder="1" applyAlignment="1">
      <alignment vertical="center"/>
    </xf>
    <xf numFmtId="0" fontId="33" fillId="4" borderId="6" xfId="0" applyFont="1" applyFill="1" applyBorder="1" applyAlignment="1">
      <alignment horizontal="center" vertical="center"/>
    </xf>
    <xf numFmtId="199" fontId="33" fillId="4" borderId="46" xfId="0" applyNumberFormat="1" applyFont="1" applyFill="1" applyBorder="1"/>
    <xf numFmtId="40" fontId="33" fillId="4" borderId="45" xfId="1" applyNumberFormat="1" applyFont="1" applyFill="1" applyBorder="1" applyAlignment="1">
      <alignment vertical="center"/>
    </xf>
    <xf numFmtId="183" fontId="33" fillId="4" borderId="32" xfId="7" applyNumberFormat="1" applyFont="1" applyFill="1" applyBorder="1"/>
    <xf numFmtId="183" fontId="33" fillId="4" borderId="9" xfId="1" applyNumberFormat="1" applyFont="1" applyFill="1" applyBorder="1" applyAlignment="1"/>
    <xf numFmtId="183" fontId="33" fillId="4" borderId="45" xfId="1" applyNumberFormat="1" applyFont="1" applyFill="1" applyBorder="1" applyAlignment="1"/>
    <xf numFmtId="0" fontId="34" fillId="4" borderId="20" xfId="0" applyFont="1" applyFill="1" applyBorder="1" applyAlignment="1">
      <alignment vertical="center"/>
    </xf>
    <xf numFmtId="0" fontId="33" fillId="2" borderId="10" xfId="0" applyFont="1" applyFill="1" applyBorder="1" applyAlignment="1">
      <alignment horizontal="center" vertical="center"/>
    </xf>
    <xf numFmtId="183" fontId="33" fillId="4" borderId="40" xfId="7" applyNumberFormat="1" applyFont="1" applyFill="1" applyBorder="1"/>
    <xf numFmtId="183" fontId="33" fillId="4" borderId="47" xfId="1" applyNumberFormat="1" applyFont="1" applyFill="1" applyBorder="1" applyAlignment="1"/>
    <xf numFmtId="183" fontId="33" fillId="4" borderId="40" xfId="1" applyNumberFormat="1" applyFont="1" applyFill="1" applyBorder="1" applyAlignment="1"/>
    <xf numFmtId="183" fontId="33" fillId="4" borderId="7" xfId="7" applyNumberFormat="1" applyFont="1" applyFill="1" applyBorder="1"/>
    <xf numFmtId="183" fontId="34" fillId="2" borderId="0" xfId="7" applyNumberFormat="1" applyFont="1" applyFill="1"/>
    <xf numFmtId="183" fontId="34" fillId="2" borderId="2" xfId="7" applyNumberFormat="1" applyFont="1" applyFill="1" applyBorder="1"/>
    <xf numFmtId="183" fontId="34" fillId="2" borderId="47" xfId="7" applyNumberFormat="1" applyFont="1" applyFill="1" applyBorder="1"/>
    <xf numFmtId="0" fontId="33" fillId="0" borderId="45" xfId="0" applyFont="1" applyBorder="1" applyAlignment="1">
      <alignment vertical="center"/>
    </xf>
    <xf numFmtId="14" fontId="33" fillId="3" borderId="0" xfId="0" applyNumberFormat="1" applyFont="1" applyFill="1" applyAlignment="1">
      <alignment vertical="center"/>
    </xf>
    <xf numFmtId="0" fontId="33" fillId="0" borderId="0" xfId="0" applyFont="1"/>
    <xf numFmtId="0" fontId="33" fillId="2" borderId="66" xfId="0" applyFont="1" applyFill="1" applyBorder="1" applyAlignment="1">
      <alignment vertical="center"/>
    </xf>
    <xf numFmtId="0" fontId="33" fillId="2" borderId="68" xfId="0" applyFont="1" applyFill="1" applyBorder="1" applyAlignment="1">
      <alignment horizontal="center" vertical="center"/>
    </xf>
    <xf numFmtId="0" fontId="33" fillId="2" borderId="67" xfId="0" applyFont="1" applyFill="1" applyBorder="1" applyAlignment="1">
      <alignment horizontal="center" vertical="center"/>
    </xf>
    <xf numFmtId="0" fontId="33" fillId="2" borderId="4" xfId="0" applyFont="1" applyFill="1" applyBorder="1" applyAlignment="1">
      <alignment horizontal="center" vertical="center"/>
    </xf>
    <xf numFmtId="0" fontId="33" fillId="0" borderId="5" xfId="0" applyFont="1" applyBorder="1"/>
    <xf numFmtId="0" fontId="43" fillId="0" borderId="6" xfId="9" applyFont="1" applyBorder="1"/>
    <xf numFmtId="0" fontId="33" fillId="3" borderId="7" xfId="0" applyFont="1" applyFill="1" applyBorder="1" applyAlignment="1">
      <alignment horizontal="center"/>
    </xf>
    <xf numFmtId="0" fontId="33" fillId="3" borderId="9" xfId="0" applyFont="1" applyFill="1" applyBorder="1" applyAlignment="1">
      <alignment horizontal="center"/>
    </xf>
    <xf numFmtId="0" fontId="33" fillId="0" borderId="10" xfId="0" applyFont="1" applyBorder="1"/>
    <xf numFmtId="0" fontId="43" fillId="0" borderId="11" xfId="9" applyFont="1" applyBorder="1"/>
    <xf numFmtId="0" fontId="33" fillId="0" borderId="19" xfId="0" applyFont="1" applyBorder="1"/>
    <xf numFmtId="0" fontId="43" fillId="0" borderId="20" xfId="9" applyFont="1" applyBorder="1"/>
    <xf numFmtId="0" fontId="33" fillId="0" borderId="23" xfId="0" applyFont="1" applyBorder="1"/>
    <xf numFmtId="0" fontId="43" fillId="0" borderId="24" xfId="9" applyFont="1" applyBorder="1"/>
    <xf numFmtId="0" fontId="33" fillId="3" borderId="26" xfId="0" applyFont="1" applyFill="1" applyBorder="1" applyAlignment="1">
      <alignment horizontal="center"/>
    </xf>
    <xf numFmtId="49" fontId="0" fillId="2" borderId="0" xfId="0" applyNumberFormat="1" applyFill="1" applyAlignment="1">
      <alignment horizontal="center"/>
    </xf>
    <xf numFmtId="0" fontId="44" fillId="2" borderId="0" xfId="0" applyFont="1" applyFill="1" applyAlignment="1">
      <alignment vertical="center"/>
    </xf>
    <xf numFmtId="176" fontId="12" fillId="3" borderId="40" xfId="2" applyNumberFormat="1" applyFont="1" applyFill="1" applyBorder="1"/>
    <xf numFmtId="38" fontId="12" fillId="3" borderId="47" xfId="1" applyFont="1" applyFill="1" applyBorder="1" applyAlignment="1" applyProtection="1"/>
    <xf numFmtId="38" fontId="12" fillId="3" borderId="40" xfId="1" applyFont="1" applyFill="1" applyBorder="1" applyAlignment="1" applyProtection="1"/>
    <xf numFmtId="176" fontId="12" fillId="3" borderId="7" xfId="2" applyNumberFormat="1" applyFont="1" applyFill="1" applyBorder="1"/>
    <xf numFmtId="38" fontId="12" fillId="3" borderId="0" xfId="1" applyFont="1" applyFill="1" applyBorder="1" applyAlignment="1" applyProtection="1"/>
    <xf numFmtId="38" fontId="12" fillId="3" borderId="7" xfId="1" applyFont="1" applyFill="1" applyBorder="1" applyAlignment="1" applyProtection="1"/>
    <xf numFmtId="176" fontId="12" fillId="3" borderId="9" xfId="2" applyNumberFormat="1" applyFont="1" applyFill="1" applyBorder="1"/>
    <xf numFmtId="38" fontId="12" fillId="3" borderId="45" xfId="1" applyFont="1" applyFill="1" applyBorder="1" applyAlignment="1" applyProtection="1"/>
    <xf numFmtId="38" fontId="12" fillId="3" borderId="9" xfId="1" applyFont="1" applyFill="1" applyBorder="1" applyAlignment="1" applyProtection="1"/>
    <xf numFmtId="37" fontId="12" fillId="3" borderId="47" xfId="2" applyNumberFormat="1" applyFont="1" applyFill="1" applyBorder="1"/>
    <xf numFmtId="187" fontId="12" fillId="3" borderId="47" xfId="3" applyNumberFormat="1" applyFont="1" applyFill="1" applyBorder="1"/>
    <xf numFmtId="37" fontId="12" fillId="3" borderId="0" xfId="2" applyNumberFormat="1" applyFont="1" applyFill="1"/>
    <xf numFmtId="187" fontId="12" fillId="3" borderId="0" xfId="3" applyNumberFormat="1" applyFont="1" applyFill="1"/>
    <xf numFmtId="37" fontId="12" fillId="3" borderId="45" xfId="2" applyNumberFormat="1" applyFont="1" applyFill="1" applyBorder="1"/>
    <xf numFmtId="187" fontId="12" fillId="3" borderId="45" xfId="3" applyNumberFormat="1" applyFont="1" applyFill="1" applyBorder="1"/>
    <xf numFmtId="196" fontId="12" fillId="3" borderId="47" xfId="5" applyNumberFormat="1" applyFont="1" applyFill="1" applyBorder="1"/>
    <xf numFmtId="196" fontId="12" fillId="3" borderId="0" xfId="5" applyNumberFormat="1" applyFont="1" applyFill="1"/>
    <xf numFmtId="196" fontId="12" fillId="3" borderId="45" xfId="5" applyNumberFormat="1" applyFont="1" applyFill="1" applyBorder="1"/>
    <xf numFmtId="197" fontId="12" fillId="3" borderId="2" xfId="5" applyNumberFormat="1" applyFont="1" applyFill="1" applyBorder="1"/>
    <xf numFmtId="197" fontId="12" fillId="3" borderId="31" xfId="5" applyNumberFormat="1" applyFont="1" applyFill="1" applyBorder="1"/>
    <xf numFmtId="197" fontId="12" fillId="3" borderId="32" xfId="5" applyNumberFormat="1" applyFont="1" applyFill="1" applyBorder="1"/>
    <xf numFmtId="0" fontId="10" fillId="2" borderId="28" xfId="8" applyFont="1" applyFill="1" applyBorder="1" applyAlignment="1">
      <alignment vertical="center" wrapText="1"/>
    </xf>
    <xf numFmtId="0" fontId="8" fillId="2" borderId="0" xfId="8" applyFont="1" applyFill="1">
      <alignment vertical="center"/>
    </xf>
    <xf numFmtId="0" fontId="8" fillId="2" borderId="0" xfId="8" applyFont="1" applyFill="1" applyAlignment="1">
      <alignment horizontal="center" vertical="center"/>
    </xf>
    <xf numFmtId="0" fontId="8" fillId="2" borderId="47" xfId="8" applyFont="1" applyFill="1" applyBorder="1">
      <alignment vertical="center"/>
    </xf>
    <xf numFmtId="0" fontId="8" fillId="2" borderId="47" xfId="8" applyFont="1" applyFill="1" applyBorder="1" applyAlignment="1">
      <alignment horizontal="center" vertical="center"/>
    </xf>
    <xf numFmtId="0" fontId="10" fillId="2" borderId="47" xfId="8" applyFont="1" applyFill="1" applyBorder="1">
      <alignment vertical="center"/>
    </xf>
    <xf numFmtId="0" fontId="8" fillId="2" borderId="45" xfId="8" applyFont="1" applyFill="1" applyBorder="1">
      <alignment vertical="center"/>
    </xf>
    <xf numFmtId="0" fontId="8" fillId="2" borderId="0" xfId="8" applyFont="1" applyFill="1" applyAlignment="1">
      <alignment vertical="center" shrinkToFit="1"/>
    </xf>
    <xf numFmtId="0" fontId="8" fillId="2" borderId="2" xfId="8" applyFont="1" applyFill="1" applyBorder="1" applyAlignment="1">
      <alignment horizontal="left" vertical="center"/>
    </xf>
    <xf numFmtId="0" fontId="8" fillId="2" borderId="16" xfId="8" applyFont="1" applyFill="1" applyBorder="1">
      <alignment vertical="center"/>
    </xf>
    <xf numFmtId="0" fontId="8" fillId="2" borderId="45" xfId="8" applyFont="1" applyFill="1" applyBorder="1" applyAlignment="1">
      <alignment horizontal="center" vertical="center"/>
    </xf>
    <xf numFmtId="0" fontId="8" fillId="2" borderId="28" xfId="8" applyFont="1" applyFill="1" applyBorder="1" applyAlignment="1">
      <alignment horizontal="center" vertical="center"/>
    </xf>
    <xf numFmtId="0" fontId="8" fillId="2" borderId="28" xfId="8" applyFont="1" applyFill="1" applyBorder="1">
      <alignment vertical="center"/>
    </xf>
    <xf numFmtId="0" fontId="8" fillId="2" borderId="40" xfId="8" applyFont="1" applyFill="1" applyBorder="1">
      <alignment vertical="center"/>
    </xf>
    <xf numFmtId="0" fontId="8" fillId="2" borderId="2" xfId="8" applyFont="1" applyFill="1" applyBorder="1">
      <alignment vertical="center"/>
    </xf>
    <xf numFmtId="0" fontId="8" fillId="2" borderId="2" xfId="8" applyFont="1" applyFill="1" applyBorder="1" applyAlignment="1">
      <alignment horizontal="left" vertical="center" shrinkToFit="1"/>
    </xf>
    <xf numFmtId="187" fontId="8" fillId="2" borderId="47" xfId="8" applyNumberFormat="1" applyFont="1" applyFill="1" applyBorder="1">
      <alignment vertical="center"/>
    </xf>
    <xf numFmtId="183" fontId="8" fillId="2" borderId="47" xfId="8" applyNumberFormat="1" applyFont="1" applyFill="1" applyBorder="1">
      <alignment vertical="center"/>
    </xf>
    <xf numFmtId="0" fontId="8" fillId="2" borderId="28" xfId="8" applyFont="1" applyFill="1" applyBorder="1" applyAlignment="1">
      <alignment vertical="center" wrapText="1"/>
    </xf>
    <xf numFmtId="187" fontId="8" fillId="2" borderId="0" xfId="8" applyNumberFormat="1" applyFont="1" applyFill="1">
      <alignment vertical="center"/>
    </xf>
    <xf numFmtId="183" fontId="8" fillId="2" borderId="0" xfId="8" applyNumberFormat="1" applyFont="1" applyFill="1">
      <alignment vertical="center"/>
    </xf>
    <xf numFmtId="187" fontId="8" fillId="2" borderId="45" xfId="8" applyNumberFormat="1" applyFont="1" applyFill="1" applyBorder="1">
      <alignment vertical="center"/>
    </xf>
    <xf numFmtId="183" fontId="8" fillId="2" borderId="45" xfId="8" applyNumberFormat="1" applyFont="1" applyFill="1" applyBorder="1">
      <alignment vertical="center"/>
    </xf>
    <xf numFmtId="0" fontId="8" fillId="2" borderId="4" xfId="8" applyFont="1" applyFill="1" applyBorder="1" applyAlignment="1">
      <alignment vertical="center" wrapText="1"/>
    </xf>
    <xf numFmtId="0" fontId="8" fillId="2" borderId="0" xfId="8" applyFont="1" applyFill="1" applyAlignment="1">
      <alignment vertical="center" wrapText="1" shrinkToFit="1"/>
    </xf>
    <xf numFmtId="0" fontId="8" fillId="2" borderId="1" xfId="8" applyFont="1" applyFill="1" applyBorder="1">
      <alignment vertical="center"/>
    </xf>
    <xf numFmtId="0" fontId="8" fillId="2" borderId="28" xfId="8" applyFont="1" applyFill="1" applyBorder="1" applyAlignment="1">
      <alignment horizontal="center" vertical="center" wrapText="1"/>
    </xf>
    <xf numFmtId="0" fontId="8" fillId="2" borderId="28" xfId="8" applyFont="1" applyFill="1" applyBorder="1" applyAlignment="1">
      <alignment vertical="center" wrapText="1" shrinkToFit="1"/>
    </xf>
    <xf numFmtId="0" fontId="8" fillId="3" borderId="0" xfId="8" applyFont="1" applyFill="1">
      <alignment vertical="center"/>
    </xf>
    <xf numFmtId="200" fontId="8" fillId="3" borderId="0" xfId="1" applyNumberFormat="1" applyFont="1" applyFill="1">
      <alignment vertical="center"/>
    </xf>
    <xf numFmtId="0" fontId="8" fillId="2" borderId="16" xfId="8" applyFont="1" applyFill="1" applyBorder="1" applyAlignment="1">
      <alignment horizontal="center" vertical="center"/>
    </xf>
    <xf numFmtId="0" fontId="10" fillId="2" borderId="0" xfId="8" applyFont="1" applyFill="1">
      <alignment vertical="center"/>
    </xf>
    <xf numFmtId="0" fontId="8" fillId="4" borderId="9" xfId="8" applyFont="1" applyFill="1" applyBorder="1" applyAlignment="1">
      <alignment horizontal="center" vertical="center" shrinkToFit="1"/>
    </xf>
    <xf numFmtId="0" fontId="43" fillId="0" borderId="0" xfId="9" applyFont="1"/>
    <xf numFmtId="0" fontId="0" fillId="2" borderId="45" xfId="8" applyFont="1" applyFill="1" applyBorder="1">
      <alignment vertical="center"/>
    </xf>
    <xf numFmtId="0" fontId="13" fillId="3" borderId="44" xfId="0" applyFont="1" applyFill="1" applyBorder="1" applyAlignment="1" applyProtection="1">
      <alignment horizontal="center"/>
      <protection locked="0"/>
    </xf>
    <xf numFmtId="0" fontId="33" fillId="3" borderId="40" xfId="0" applyFont="1" applyFill="1" applyBorder="1" applyAlignment="1">
      <alignment horizontal="center"/>
    </xf>
    <xf numFmtId="38" fontId="12" fillId="0" borderId="7" xfId="1" applyFont="1" applyBorder="1" applyAlignment="1">
      <alignment horizontal="center"/>
    </xf>
    <xf numFmtId="38" fontId="12" fillId="0" borderId="7" xfId="1" quotePrefix="1" applyFont="1" applyBorder="1" applyAlignment="1">
      <alignment horizontal="left"/>
    </xf>
    <xf numFmtId="38" fontId="12" fillId="3" borderId="40" xfId="1" applyFont="1" applyFill="1" applyBorder="1" applyAlignment="1"/>
    <xf numFmtId="38" fontId="12" fillId="3" borderId="7" xfId="1" applyFont="1" applyFill="1" applyBorder="1" applyAlignment="1"/>
    <xf numFmtId="38" fontId="12" fillId="3" borderId="9" xfId="1" applyFont="1" applyFill="1" applyBorder="1" applyAlignment="1"/>
    <xf numFmtId="38" fontId="12" fillId="2" borderId="0" xfId="1" applyFont="1" applyFill="1" applyAlignment="1"/>
    <xf numFmtId="38" fontId="12" fillId="3" borderId="12" xfId="1" applyFont="1" applyFill="1" applyBorder="1" applyAlignment="1"/>
    <xf numFmtId="38" fontId="12" fillId="3" borderId="1" xfId="1" applyFont="1" applyFill="1" applyBorder="1" applyAlignment="1"/>
    <xf numFmtId="38" fontId="12" fillId="3" borderId="21" xfId="1" applyFont="1" applyFill="1" applyBorder="1" applyAlignment="1"/>
    <xf numFmtId="38" fontId="12" fillId="2" borderId="1" xfId="1" applyFont="1" applyFill="1" applyBorder="1" applyAlignment="1"/>
    <xf numFmtId="38" fontId="12" fillId="2" borderId="12" xfId="1" applyFont="1" applyFill="1" applyBorder="1" applyAlignment="1"/>
    <xf numFmtId="38" fontId="12" fillId="2" borderId="21" xfId="1" applyFont="1" applyFill="1" applyBorder="1" applyAlignment="1"/>
    <xf numFmtId="38" fontId="12" fillId="0" borderId="12" xfId="1" applyFont="1" applyBorder="1" applyAlignment="1"/>
    <xf numFmtId="177" fontId="12" fillId="0" borderId="0" xfId="2" applyNumberFormat="1" applyFont="1"/>
    <xf numFmtId="177" fontId="12" fillId="0" borderId="31" xfId="2" applyNumberFormat="1" applyFont="1" applyBorder="1" applyAlignment="1">
      <alignment horizontal="center"/>
    </xf>
    <xf numFmtId="177" fontId="12" fillId="0" borderId="2" xfId="2" applyNumberFormat="1" applyFont="1" applyBorder="1" applyAlignment="1">
      <alignment horizontal="center" wrapText="1"/>
    </xf>
    <xf numFmtId="177" fontId="12" fillId="3" borderId="32" xfId="2" applyNumberFormat="1" applyFont="1" applyFill="1" applyBorder="1" applyAlignment="1">
      <alignment horizontal="center"/>
    </xf>
    <xf numFmtId="177" fontId="12" fillId="0" borderId="2" xfId="2" applyNumberFormat="1" applyFont="1" applyBorder="1"/>
    <xf numFmtId="177" fontId="12" fillId="3" borderId="31" xfId="1" applyNumberFormat="1" applyFont="1" applyFill="1" applyBorder="1" applyAlignment="1" applyProtection="1"/>
    <xf numFmtId="177" fontId="12" fillId="3" borderId="2" xfId="1" applyNumberFormat="1" applyFont="1" applyFill="1" applyBorder="1" applyAlignment="1" applyProtection="1"/>
    <xf numFmtId="177" fontId="12" fillId="3" borderId="32" xfId="1" applyNumberFormat="1" applyFont="1" applyFill="1" applyBorder="1" applyAlignment="1" applyProtection="1"/>
    <xf numFmtId="177" fontId="12" fillId="0" borderId="2" xfId="1" applyNumberFormat="1" applyFont="1" applyFill="1" applyBorder="1" applyAlignment="1" applyProtection="1"/>
    <xf numFmtId="177" fontId="12" fillId="0" borderId="31" xfId="1" applyNumberFormat="1" applyFont="1" applyFill="1" applyBorder="1" applyAlignment="1" applyProtection="1"/>
    <xf numFmtId="177" fontId="12" fillId="0" borderId="32" xfId="1" applyNumberFormat="1" applyFont="1" applyFill="1" applyBorder="1" applyAlignment="1" applyProtection="1"/>
    <xf numFmtId="177" fontId="12" fillId="0" borderId="2" xfId="1" applyNumberFormat="1" applyFont="1" applyFill="1" applyBorder="1" applyAlignment="1"/>
    <xf numFmtId="177" fontId="12" fillId="0" borderId="32" xfId="1" applyNumberFormat="1" applyFont="1" applyFill="1" applyBorder="1" applyAlignment="1"/>
    <xf numFmtId="177" fontId="12" fillId="0" borderId="31" xfId="1" applyNumberFormat="1" applyFont="1" applyFill="1" applyBorder="1" applyAlignment="1"/>
    <xf numFmtId="177" fontId="12" fillId="2" borderId="31" xfId="1" applyNumberFormat="1" applyFont="1" applyFill="1" applyBorder="1" applyAlignment="1" applyProtection="1">
      <alignment vertical="center"/>
    </xf>
    <xf numFmtId="177" fontId="12" fillId="2" borderId="2" xfId="1" applyNumberFormat="1" applyFont="1" applyFill="1" applyBorder="1" applyAlignment="1" applyProtection="1">
      <alignment vertical="center"/>
    </xf>
    <xf numFmtId="177" fontId="12" fillId="2" borderId="2" xfId="1" applyNumberFormat="1" applyFont="1" applyFill="1" applyBorder="1" applyAlignment="1" applyProtection="1"/>
    <xf numFmtId="177" fontId="12" fillId="2" borderId="32" xfId="1" applyNumberFormat="1" applyFont="1" applyFill="1" applyBorder="1" applyAlignment="1" applyProtection="1"/>
    <xf numFmtId="177" fontId="12" fillId="2" borderId="2" xfId="1" applyNumberFormat="1" applyFont="1" applyFill="1" applyBorder="1" applyAlignment="1"/>
    <xf numFmtId="177" fontId="12" fillId="2" borderId="31" xfId="1" applyNumberFormat="1" applyFont="1" applyFill="1" applyBorder="1" applyAlignment="1" applyProtection="1"/>
    <xf numFmtId="177" fontId="12" fillId="2" borderId="32" xfId="1" applyNumberFormat="1" applyFont="1" applyFill="1" applyBorder="1" applyAlignment="1"/>
    <xf numFmtId="177" fontId="12" fillId="2" borderId="31" xfId="1" applyNumberFormat="1" applyFont="1" applyFill="1" applyBorder="1" applyAlignment="1"/>
    <xf numFmtId="177" fontId="12" fillId="2" borderId="31" xfId="2" applyNumberFormat="1" applyFont="1" applyFill="1" applyBorder="1"/>
    <xf numFmtId="177" fontId="12" fillId="2" borderId="2" xfId="2" applyNumberFormat="1" applyFont="1" applyFill="1" applyBorder="1"/>
    <xf numFmtId="177" fontId="12" fillId="2" borderId="32" xfId="2" applyNumberFormat="1" applyFont="1" applyFill="1" applyBorder="1"/>
    <xf numFmtId="177" fontId="12" fillId="2" borderId="40" xfId="2" applyNumberFormat="1" applyFont="1" applyFill="1" applyBorder="1"/>
    <xf numFmtId="177" fontId="12" fillId="2" borderId="7" xfId="2" applyNumberFormat="1" applyFont="1" applyFill="1" applyBorder="1"/>
    <xf numFmtId="177" fontId="12" fillId="2" borderId="9" xfId="2" applyNumberFormat="1" applyFont="1" applyFill="1" applyBorder="1"/>
    <xf numFmtId="177" fontId="12" fillId="0" borderId="32" xfId="2" applyNumberFormat="1" applyFont="1" applyBorder="1"/>
    <xf numFmtId="177" fontId="12" fillId="0" borderId="40" xfId="2" applyNumberFormat="1" applyFont="1" applyBorder="1"/>
    <xf numFmtId="177" fontId="12" fillId="0" borderId="7" xfId="2" applyNumberFormat="1" applyFont="1" applyBorder="1"/>
    <xf numFmtId="177" fontId="12" fillId="0" borderId="9" xfId="2" applyNumberFormat="1" applyFont="1" applyBorder="1"/>
    <xf numFmtId="196" fontId="12" fillId="0" borderId="0" xfId="2" applyNumberFormat="1" applyFont="1"/>
    <xf numFmtId="196" fontId="12" fillId="0" borderId="12" xfId="2" applyNumberFormat="1" applyFont="1" applyBorder="1" applyAlignment="1">
      <alignment horizontal="center"/>
    </xf>
    <xf numFmtId="196" fontId="12" fillId="0" borderId="1" xfId="2" applyNumberFormat="1" applyFont="1" applyBorder="1" applyAlignment="1">
      <alignment horizontal="center" vertical="center"/>
    </xf>
    <xf numFmtId="196" fontId="12" fillId="0" borderId="1" xfId="2" applyNumberFormat="1" applyFont="1" applyBorder="1"/>
    <xf numFmtId="196" fontId="12" fillId="3" borderId="21" xfId="2" applyNumberFormat="1" applyFont="1" applyFill="1" applyBorder="1" applyAlignment="1">
      <alignment horizontal="center"/>
    </xf>
    <xf numFmtId="196" fontId="12" fillId="0" borderId="7" xfId="2" applyNumberFormat="1" applyFont="1" applyBorder="1"/>
    <xf numFmtId="196" fontId="12" fillId="0" borderId="9" xfId="2" applyNumberFormat="1" applyFont="1" applyBorder="1"/>
    <xf numFmtId="177" fontId="12" fillId="3" borderId="47" xfId="3" applyNumberFormat="1" applyFont="1" applyFill="1" applyBorder="1"/>
    <xf numFmtId="177" fontId="12" fillId="3" borderId="45" xfId="3" applyNumberFormat="1" applyFont="1" applyFill="1" applyBorder="1"/>
    <xf numFmtId="177" fontId="12" fillId="2" borderId="0" xfId="0" applyNumberFormat="1" applyFont="1" applyFill="1" applyAlignment="1">
      <alignment vertical="center"/>
    </xf>
    <xf numFmtId="177" fontId="12" fillId="2" borderId="0" xfId="0" applyNumberFormat="1" applyFont="1" applyFill="1"/>
    <xf numFmtId="177" fontId="12" fillId="2" borderId="45" xfId="0" applyNumberFormat="1" applyFont="1" applyFill="1" applyBorder="1"/>
    <xf numFmtId="177" fontId="12" fillId="2" borderId="31" xfId="3" applyNumberFormat="1" applyFont="1" applyFill="1" applyBorder="1"/>
    <xf numFmtId="177" fontId="12" fillId="2" borderId="2" xfId="3" applyNumberFormat="1" applyFont="1" applyFill="1" applyBorder="1"/>
    <xf numFmtId="177" fontId="12" fillId="0" borderId="31" xfId="2" applyNumberFormat="1" applyFont="1" applyBorder="1"/>
    <xf numFmtId="177" fontId="12" fillId="0" borderId="2" xfId="3" applyNumberFormat="1" applyFont="1" applyBorder="1"/>
    <xf numFmtId="177" fontId="12" fillId="0" borderId="32" xfId="3" applyNumberFormat="1" applyFont="1" applyBorder="1"/>
    <xf numFmtId="177" fontId="12" fillId="0" borderId="9" xfId="3" applyNumberFormat="1" applyFont="1" applyBorder="1"/>
    <xf numFmtId="177" fontId="12" fillId="0" borderId="47" xfId="1" applyNumberFormat="1" applyFont="1" applyBorder="1" applyAlignment="1"/>
    <xf numFmtId="177" fontId="12" fillId="0" borderId="0" xfId="1" applyNumberFormat="1" applyFont="1" applyBorder="1" applyAlignment="1"/>
    <xf numFmtId="177" fontId="12" fillId="0" borderId="45" xfId="1" applyNumberFormat="1" applyFont="1" applyBorder="1" applyAlignment="1"/>
    <xf numFmtId="201" fontId="12" fillId="0" borderId="0" xfId="3" applyNumberFormat="1" applyFont="1"/>
    <xf numFmtId="201" fontId="12" fillId="0" borderId="7" xfId="3" applyNumberFormat="1" applyFont="1" applyBorder="1"/>
    <xf numFmtId="201" fontId="12" fillId="3" borderId="40" xfId="1" applyNumberFormat="1" applyFont="1" applyFill="1" applyBorder="1" applyAlignment="1"/>
    <xf numFmtId="201" fontId="12" fillId="3" borderId="7" xfId="1" applyNumberFormat="1" applyFont="1" applyFill="1" applyBorder="1" applyAlignment="1"/>
    <xf numFmtId="201" fontId="12" fillId="3" borderId="9" xfId="1" applyNumberFormat="1" applyFont="1" applyFill="1" applyBorder="1" applyAlignment="1"/>
    <xf numFmtId="201" fontId="12" fillId="2" borderId="7" xfId="1" applyNumberFormat="1" applyFont="1" applyFill="1" applyBorder="1" applyAlignment="1"/>
    <xf numFmtId="201" fontId="12" fillId="2" borderId="40" xfId="1" applyNumberFormat="1" applyFont="1" applyFill="1" applyBorder="1" applyAlignment="1"/>
    <xf numFmtId="201" fontId="12" fillId="2" borderId="9" xfId="1" applyNumberFormat="1" applyFont="1" applyFill="1" applyBorder="1" applyAlignment="1"/>
    <xf numFmtId="201" fontId="12" fillId="2" borderId="47" xfId="1" applyNumberFormat="1" applyFont="1" applyFill="1" applyBorder="1" applyAlignment="1"/>
    <xf numFmtId="201" fontId="12" fillId="2" borderId="0" xfId="1" applyNumberFormat="1" applyFont="1" applyFill="1" applyBorder="1" applyAlignment="1"/>
    <xf numFmtId="201" fontId="12" fillId="2" borderId="45" xfId="1" applyNumberFormat="1" applyFont="1" applyFill="1" applyBorder="1" applyAlignment="1"/>
    <xf numFmtId="201" fontId="12" fillId="2" borderId="31" xfId="3" applyNumberFormat="1" applyFont="1" applyFill="1" applyBorder="1" applyAlignment="1">
      <alignment horizontal="right"/>
    </xf>
    <xf numFmtId="201" fontId="12" fillId="2" borderId="2" xfId="3" applyNumberFormat="1" applyFont="1" applyFill="1" applyBorder="1" applyAlignment="1">
      <alignment horizontal="right"/>
    </xf>
    <xf numFmtId="201" fontId="12" fillId="2" borderId="2" xfId="3" applyNumberFormat="1" applyFont="1" applyFill="1" applyBorder="1"/>
    <xf numFmtId="201" fontId="12" fillId="0" borderId="2" xfId="3" applyNumberFormat="1" applyFont="1" applyBorder="1"/>
    <xf numFmtId="201" fontId="12" fillId="0" borderId="32" xfId="3" applyNumberFormat="1" applyFont="1" applyBorder="1"/>
    <xf numFmtId="201" fontId="12" fillId="0" borderId="47" xfId="2" applyNumberFormat="1" applyFont="1" applyBorder="1"/>
    <xf numFmtId="201" fontId="12" fillId="0" borderId="0" xfId="2" applyNumberFormat="1" applyFont="1"/>
    <xf numFmtId="201" fontId="12" fillId="0" borderId="45" xfId="2" applyNumberFormat="1" applyFont="1" applyBorder="1"/>
    <xf numFmtId="196" fontId="12" fillId="0" borderId="0" xfId="3" applyNumberFormat="1" applyFont="1"/>
    <xf numFmtId="196" fontId="12" fillId="0" borderId="7" xfId="3" applyNumberFormat="1" applyFont="1" applyBorder="1"/>
    <xf numFmtId="196" fontId="12" fillId="3" borderId="40" xfId="3" applyNumberFormat="1" applyFont="1" applyFill="1" applyBorder="1"/>
    <xf numFmtId="196" fontId="12" fillId="3" borderId="7" xfId="3" applyNumberFormat="1" applyFont="1" applyFill="1" applyBorder="1"/>
    <xf numFmtId="196" fontId="12" fillId="3" borderId="9" xfId="3" applyNumberFormat="1" applyFont="1" applyFill="1" applyBorder="1"/>
    <xf numFmtId="196" fontId="12" fillId="2" borderId="7" xfId="3" applyNumberFormat="1" applyFont="1" applyFill="1" applyBorder="1"/>
    <xf numFmtId="196" fontId="12" fillId="2" borderId="40" xfId="3" applyNumberFormat="1" applyFont="1" applyFill="1" applyBorder="1"/>
    <xf numFmtId="196" fontId="12" fillId="2" borderId="9" xfId="3" applyNumberFormat="1" applyFont="1" applyFill="1" applyBorder="1"/>
    <xf numFmtId="196" fontId="12" fillId="0" borderId="9" xfId="3" applyNumberFormat="1" applyFont="1" applyBorder="1"/>
    <xf numFmtId="196" fontId="12" fillId="0" borderId="47" xfId="3" applyNumberFormat="1" applyFont="1" applyBorder="1"/>
    <xf numFmtId="196" fontId="12" fillId="0" borderId="45" xfId="3" applyNumberFormat="1" applyFont="1" applyBorder="1"/>
    <xf numFmtId="196" fontId="12" fillId="0" borderId="12" xfId="3" applyNumberFormat="1" applyFont="1" applyBorder="1"/>
    <xf numFmtId="196" fontId="12" fillId="0" borderId="1" xfId="3" applyNumberFormat="1" applyFont="1" applyBorder="1"/>
    <xf numFmtId="196" fontId="12" fillId="0" borderId="21" xfId="3" applyNumberFormat="1" applyFont="1" applyBorder="1"/>
    <xf numFmtId="196" fontId="12" fillId="0" borderId="40" xfId="3" applyNumberFormat="1" applyFont="1" applyBorder="1"/>
    <xf numFmtId="196" fontId="12" fillId="0" borderId="38" xfId="5" applyNumberFormat="1" applyFont="1" applyBorder="1"/>
    <xf numFmtId="196" fontId="11" fillId="0" borderId="47" xfId="5" applyNumberFormat="1" applyFont="1" applyBorder="1" applyAlignment="1">
      <alignment horizontal="center"/>
    </xf>
    <xf numFmtId="196" fontId="11" fillId="0" borderId="0" xfId="5" applyNumberFormat="1" applyFont="1" applyAlignment="1">
      <alignment horizontal="center"/>
    </xf>
    <xf numFmtId="196" fontId="12" fillId="0" borderId="0" xfId="5" applyNumberFormat="1" applyFont="1" applyAlignment="1">
      <alignment horizontal="center"/>
    </xf>
    <xf numFmtId="196" fontId="12" fillId="3" borderId="45" xfId="5" applyNumberFormat="1" applyFont="1" applyFill="1" applyBorder="1" applyAlignment="1">
      <alignment horizontal="center"/>
    </xf>
    <xf numFmtId="196" fontId="12" fillId="0" borderId="9" xfId="5" applyNumberFormat="1" applyFont="1" applyBorder="1"/>
    <xf numFmtId="196" fontId="12" fillId="0" borderId="47" xfId="5" applyNumberFormat="1" applyFont="1" applyBorder="1" applyAlignment="1">
      <alignment horizontal="center"/>
    </xf>
    <xf numFmtId="196" fontId="12" fillId="0" borderId="47" xfId="2" applyNumberFormat="1" applyFont="1" applyBorder="1"/>
    <xf numFmtId="196" fontId="12" fillId="0" borderId="45" xfId="2" applyNumberFormat="1" applyFont="1" applyBorder="1"/>
    <xf numFmtId="177" fontId="12" fillId="0" borderId="38" xfId="5" applyNumberFormat="1" applyFont="1" applyBorder="1"/>
    <xf numFmtId="177" fontId="12" fillId="0" borderId="47" xfId="5" applyNumberFormat="1" applyFont="1" applyBorder="1" applyAlignment="1">
      <alignment horizontal="center"/>
    </xf>
    <xf numFmtId="177" fontId="12" fillId="0" borderId="0" xfId="5" quotePrefix="1" applyNumberFormat="1" applyFont="1" applyAlignment="1">
      <alignment horizontal="center"/>
    </xf>
    <xf numFmtId="177" fontId="12" fillId="3" borderId="45" xfId="5" applyNumberFormat="1" applyFont="1" applyFill="1" applyBorder="1" applyAlignment="1">
      <alignment horizontal="center"/>
    </xf>
    <xf numFmtId="177" fontId="12" fillId="0" borderId="47" xfId="5" applyNumberFormat="1" applyFont="1" applyBorder="1"/>
    <xf numFmtId="177" fontId="12" fillId="0" borderId="0" xfId="5" applyNumberFormat="1" applyFont="1"/>
    <xf numFmtId="177" fontId="12" fillId="3" borderId="47" xfId="5" applyNumberFormat="1" applyFont="1" applyFill="1" applyBorder="1"/>
    <xf numFmtId="177" fontId="12" fillId="3" borderId="0" xfId="5" applyNumberFormat="1" applyFont="1" applyFill="1"/>
    <xf numFmtId="177" fontId="12" fillId="3" borderId="45" xfId="5" applyNumberFormat="1" applyFont="1" applyFill="1" applyBorder="1"/>
    <xf numFmtId="177" fontId="12" fillId="2" borderId="0" xfId="5" applyNumberFormat="1" applyFont="1" applyFill="1"/>
    <xf numFmtId="177" fontId="12" fillId="2" borderId="47" xfId="5" applyNumberFormat="1" applyFont="1" applyFill="1" applyBorder="1"/>
    <xf numFmtId="177" fontId="12" fillId="2" borderId="45" xfId="5" applyNumberFormat="1" applyFont="1" applyFill="1" applyBorder="1"/>
    <xf numFmtId="177" fontId="12" fillId="0" borderId="45" xfId="5" applyNumberFormat="1" applyFont="1" applyBorder="1"/>
    <xf numFmtId="196" fontId="12" fillId="0" borderId="40" xfId="5" applyNumberFormat="1" applyFont="1" applyBorder="1" applyAlignment="1">
      <alignment horizontal="center"/>
    </xf>
    <xf numFmtId="196" fontId="12" fillId="0" borderId="7" xfId="5" applyNumberFormat="1" applyFont="1" applyBorder="1" applyAlignment="1">
      <alignment horizontal="center"/>
    </xf>
    <xf numFmtId="196" fontId="11" fillId="0" borderId="7" xfId="5" applyNumberFormat="1" applyFont="1" applyBorder="1" applyAlignment="1">
      <alignment horizontal="center"/>
    </xf>
    <xf numFmtId="196" fontId="12" fillId="3" borderId="9" xfId="5" applyNumberFormat="1" applyFont="1" applyFill="1" applyBorder="1" applyAlignment="1">
      <alignment horizontal="center"/>
    </xf>
    <xf numFmtId="196" fontId="12" fillId="3" borderId="40" xfId="5" applyNumberFormat="1" applyFont="1" applyFill="1" applyBorder="1"/>
    <xf numFmtId="196" fontId="12" fillId="3" borderId="7" xfId="5" applyNumberFormat="1" applyFont="1" applyFill="1" applyBorder="1"/>
    <xf numFmtId="38" fontId="12" fillId="0" borderId="38" xfId="1" applyFont="1" applyBorder="1" applyAlignment="1"/>
    <xf numFmtId="38" fontId="11" fillId="0" borderId="40" xfId="1" applyFont="1" applyBorder="1" applyAlignment="1">
      <alignment horizontal="center"/>
    </xf>
    <xf numFmtId="38" fontId="11" fillId="0" borderId="7" xfId="1" applyFont="1" applyBorder="1" applyAlignment="1">
      <alignment horizontal="center"/>
    </xf>
    <xf numFmtId="38" fontId="12" fillId="3" borderId="9" xfId="1" applyFont="1" applyFill="1" applyBorder="1" applyAlignment="1">
      <alignment horizontal="center"/>
    </xf>
    <xf numFmtId="38" fontId="12" fillId="0" borderId="38" xfId="1" quotePrefix="1" applyFont="1" applyBorder="1" applyAlignment="1">
      <alignment horizontal="left"/>
    </xf>
    <xf numFmtId="177" fontId="12" fillId="0" borderId="40" xfId="5" applyNumberFormat="1" applyFont="1" applyBorder="1" applyAlignment="1">
      <alignment horizontal="center"/>
    </xf>
    <xf numFmtId="177" fontId="12" fillId="0" borderId="7" xfId="5" applyNumberFormat="1" applyFont="1" applyBorder="1" applyAlignment="1">
      <alignment horizontal="center"/>
    </xf>
    <xf numFmtId="177" fontId="12" fillId="3" borderId="9" xfId="5" applyNumberFormat="1" applyFont="1" applyFill="1" applyBorder="1" applyAlignment="1">
      <alignment horizontal="center"/>
    </xf>
    <xf numFmtId="177" fontId="12" fillId="3" borderId="40" xfId="5" applyNumberFormat="1" applyFont="1" applyFill="1" applyBorder="1"/>
    <xf numFmtId="177" fontId="12" fillId="3" borderId="7" xfId="5" applyNumberFormat="1" applyFont="1" applyFill="1" applyBorder="1"/>
    <xf numFmtId="177" fontId="12" fillId="3" borderId="9" xfId="5" applyNumberFormat="1" applyFont="1" applyFill="1" applyBorder="1"/>
    <xf numFmtId="177" fontId="12" fillId="0" borderId="40" xfId="1" applyNumberFormat="1" applyFont="1" applyBorder="1" applyAlignment="1"/>
    <xf numFmtId="177" fontId="12" fillId="0" borderId="7" xfId="1" applyNumberFormat="1" applyFont="1" applyBorder="1" applyAlignment="1"/>
    <xf numFmtId="177" fontId="12" fillId="0" borderId="9" xfId="1" applyNumberFormat="1" applyFont="1" applyBorder="1" applyAlignment="1"/>
    <xf numFmtId="2" fontId="33" fillId="0" borderId="1" xfId="0" applyNumberFormat="1" applyFont="1" applyBorder="1" applyAlignment="1">
      <alignment vertical="center"/>
    </xf>
    <xf numFmtId="199" fontId="34" fillId="2" borderId="13" xfId="0" applyNumberFormat="1" applyFont="1" applyFill="1" applyBorder="1"/>
    <xf numFmtId="199" fontId="34" fillId="2" borderId="8" xfId="0" applyNumberFormat="1" applyFont="1" applyFill="1" applyBorder="1"/>
    <xf numFmtId="199" fontId="33" fillId="2" borderId="8" xfId="0" applyNumberFormat="1" applyFont="1" applyFill="1" applyBorder="1"/>
    <xf numFmtId="38" fontId="18" fillId="0" borderId="11" xfId="1" applyFont="1" applyBorder="1" applyAlignment="1">
      <alignment vertical="center"/>
    </xf>
    <xf numFmtId="38" fontId="18" fillId="0" borderId="6" xfId="1" applyFont="1" applyBorder="1" applyAlignment="1">
      <alignment vertical="center"/>
    </xf>
    <xf numFmtId="38" fontId="18" fillId="0" borderId="20" xfId="1" applyFont="1" applyBorder="1" applyAlignment="1">
      <alignment vertical="center"/>
    </xf>
    <xf numFmtId="38" fontId="18" fillId="2" borderId="38" xfId="1" applyFont="1" applyFill="1" applyBorder="1" applyAlignment="1">
      <alignment vertical="center"/>
    </xf>
    <xf numFmtId="38" fontId="18" fillId="2" borderId="50" xfId="1" applyFont="1" applyFill="1" applyBorder="1" applyAlignment="1">
      <alignment horizontal="center" vertical="center"/>
    </xf>
    <xf numFmtId="38" fontId="18" fillId="2" borderId="43" xfId="1" applyFont="1" applyFill="1" applyBorder="1" applyAlignment="1">
      <alignment horizontal="center" vertical="center"/>
    </xf>
    <xf numFmtId="38" fontId="8" fillId="2" borderId="0" xfId="1" applyFont="1" applyFill="1" applyBorder="1" applyAlignment="1">
      <alignment vertical="center"/>
    </xf>
    <xf numFmtId="38" fontId="18" fillId="2" borderId="43" xfId="1" applyFont="1" applyFill="1" applyBorder="1" applyAlignment="1">
      <alignment vertical="center"/>
    </xf>
    <xf numFmtId="38" fontId="18" fillId="0" borderId="0" xfId="1" applyFont="1" applyFill="1" applyBorder="1" applyAlignment="1">
      <alignment vertical="center"/>
    </xf>
    <xf numFmtId="182" fontId="18" fillId="0" borderId="0" xfId="1" applyNumberFormat="1" applyFont="1" applyFill="1" applyBorder="1" applyAlignment="1">
      <alignment vertical="center"/>
    </xf>
    <xf numFmtId="182" fontId="18" fillId="0" borderId="45" xfId="1" applyNumberFormat="1" applyFont="1" applyFill="1" applyBorder="1" applyAlignment="1">
      <alignment vertical="center"/>
    </xf>
    <xf numFmtId="38" fontId="8" fillId="3" borderId="45" xfId="1" applyFont="1" applyFill="1" applyBorder="1" applyAlignment="1"/>
    <xf numFmtId="187" fontId="0" fillId="0" borderId="7" xfId="1" applyNumberFormat="1" applyFont="1" applyFill="1" applyBorder="1" applyAlignment="1"/>
    <xf numFmtId="0" fontId="12" fillId="0" borderId="32" xfId="0" applyFont="1" applyBorder="1" applyAlignment="1">
      <alignment horizontal="center" vertical="center"/>
    </xf>
    <xf numFmtId="0" fontId="12" fillId="0" borderId="28" xfId="0" applyFont="1" applyBorder="1" applyAlignment="1">
      <alignment vertical="top" wrapText="1"/>
    </xf>
    <xf numFmtId="38" fontId="0" fillId="0" borderId="2" xfId="1" applyFont="1" applyFill="1" applyBorder="1" applyAlignment="1"/>
    <xf numFmtId="181" fontId="0" fillId="0" borderId="2" xfId="1" applyNumberFormat="1" applyFont="1" applyFill="1" applyBorder="1" applyAlignment="1"/>
    <xf numFmtId="38" fontId="0" fillId="0" borderId="32" xfId="1" applyFont="1" applyFill="1" applyBorder="1" applyAlignment="1"/>
    <xf numFmtId="187" fontId="0" fillId="0" borderId="9" xfId="1" applyNumberFormat="1" applyFont="1" applyFill="1" applyBorder="1" applyAlignment="1">
      <alignment horizontal="center"/>
    </xf>
    <xf numFmtId="181" fontId="0" fillId="0" borderId="32" xfId="1" applyNumberFormat="1" applyFont="1" applyFill="1" applyBorder="1" applyAlignment="1"/>
    <xf numFmtId="38" fontId="0" fillId="0" borderId="40" xfId="1" applyFont="1" applyFill="1" applyBorder="1" applyAlignment="1"/>
    <xf numFmtId="187" fontId="0" fillId="0" borderId="2" xfId="1" applyNumberFormat="1" applyFont="1" applyFill="1" applyBorder="1" applyAlignment="1"/>
    <xf numFmtId="181" fontId="0" fillId="3" borderId="31" xfId="1" applyNumberFormat="1" applyFont="1" applyFill="1" applyBorder="1" applyAlignment="1"/>
    <xf numFmtId="187" fontId="0" fillId="3" borderId="31" xfId="1" applyNumberFormat="1" applyFont="1" applyFill="1" applyBorder="1" applyAlignment="1"/>
    <xf numFmtId="187" fontId="0" fillId="3" borderId="32" xfId="1" applyNumberFormat="1" applyFont="1" applyFill="1" applyBorder="1" applyAlignment="1"/>
    <xf numFmtId="0" fontId="28" fillId="2" borderId="9" xfId="0" applyFont="1" applyFill="1" applyBorder="1" applyAlignment="1">
      <alignment horizontal="left"/>
    </xf>
    <xf numFmtId="181" fontId="0" fillId="0" borderId="0" xfId="1" applyNumberFormat="1" applyFont="1" applyFill="1" applyBorder="1" applyAlignment="1">
      <alignment vertical="center"/>
    </xf>
    <xf numFmtId="181" fontId="0" fillId="0" borderId="7" xfId="1" applyNumberFormat="1" applyFont="1" applyFill="1" applyBorder="1" applyAlignment="1">
      <alignment vertical="center"/>
    </xf>
    <xf numFmtId="181" fontId="0" fillId="0" borderId="45" xfId="1" applyNumberFormat="1" applyFont="1" applyFill="1" applyBorder="1" applyAlignment="1">
      <alignment vertical="center"/>
    </xf>
    <xf numFmtId="181" fontId="0" fillId="0" borderId="9" xfId="1" applyNumberFormat="1" applyFont="1" applyFill="1" applyBorder="1" applyAlignment="1">
      <alignment vertical="center"/>
    </xf>
    <xf numFmtId="0" fontId="0" fillId="2" borderId="31" xfId="2" applyFont="1" applyFill="1" applyBorder="1"/>
    <xf numFmtId="38" fontId="12" fillId="3" borderId="31" xfId="1" applyFont="1" applyFill="1" applyBorder="1" applyAlignment="1"/>
    <xf numFmtId="38" fontId="12" fillId="3" borderId="2" xfId="1" applyFont="1" applyFill="1" applyBorder="1" applyAlignment="1"/>
    <xf numFmtId="38" fontId="12" fillId="3" borderId="32" xfId="1" applyFont="1" applyFill="1" applyBorder="1" applyAlignment="1"/>
    <xf numFmtId="38" fontId="12" fillId="0" borderId="2" xfId="1" applyFont="1" applyBorder="1" applyAlignment="1">
      <alignment horizontal="center"/>
    </xf>
    <xf numFmtId="38" fontId="12" fillId="0" borderId="0" xfId="1" applyFont="1" applyBorder="1" applyAlignment="1">
      <alignment horizontal="center"/>
    </xf>
    <xf numFmtId="38" fontId="12" fillId="0" borderId="2" xfId="1" applyFont="1" applyFill="1" applyBorder="1" applyAlignment="1"/>
    <xf numFmtId="0" fontId="20" fillId="5" borderId="45" xfId="0" applyFont="1" applyFill="1" applyBorder="1" applyAlignment="1">
      <alignment horizontal="center" vertical="center"/>
    </xf>
    <xf numFmtId="177" fontId="20" fillId="5" borderId="45" xfId="0" applyNumberFormat="1" applyFont="1" applyFill="1" applyBorder="1" applyAlignment="1">
      <alignment horizontal="center" vertical="center"/>
    </xf>
    <xf numFmtId="177" fontId="12" fillId="3" borderId="12" xfId="3" applyNumberFormat="1" applyFont="1" applyFill="1" applyBorder="1"/>
    <xf numFmtId="177" fontId="12" fillId="3" borderId="1" xfId="3" quotePrefix="1" applyNumberFormat="1" applyFont="1" applyFill="1" applyBorder="1" applyAlignment="1">
      <alignment horizontal="left"/>
    </xf>
    <xf numFmtId="177" fontId="12" fillId="3" borderId="1" xfId="3" applyNumberFormat="1" applyFont="1" applyFill="1" applyBorder="1" applyAlignment="1">
      <alignment horizontal="center"/>
    </xf>
    <xf numFmtId="177" fontId="12" fillId="0" borderId="1" xfId="3" applyNumberFormat="1" applyFont="1" applyBorder="1"/>
    <xf numFmtId="177" fontId="12" fillId="3" borderId="12" xfId="0" applyNumberFormat="1" applyFont="1" applyFill="1" applyBorder="1"/>
    <xf numFmtId="177" fontId="12" fillId="3" borderId="1" xfId="0" applyNumberFormat="1" applyFont="1" applyFill="1" applyBorder="1"/>
    <xf numFmtId="177" fontId="12" fillId="3" borderId="21" xfId="0" applyNumberFormat="1" applyFont="1" applyFill="1" applyBorder="1"/>
    <xf numFmtId="177" fontId="12" fillId="3" borderId="1" xfId="3" applyNumberFormat="1" applyFont="1" applyFill="1" applyBorder="1"/>
    <xf numFmtId="177" fontId="12" fillId="3" borderId="21" xfId="3" applyNumberFormat="1" applyFont="1" applyFill="1" applyBorder="1"/>
    <xf numFmtId="38" fontId="18" fillId="0" borderId="45" xfId="1" applyFont="1" applyFill="1" applyBorder="1" applyAlignment="1">
      <alignment vertical="center"/>
    </xf>
    <xf numFmtId="38" fontId="18" fillId="0" borderId="47" xfId="1" applyFont="1" applyFill="1" applyBorder="1" applyAlignment="1">
      <alignment vertical="center"/>
    </xf>
    <xf numFmtId="38" fontId="18" fillId="0" borderId="0" xfId="1" applyFont="1" applyFill="1" applyAlignment="1">
      <alignment vertical="center"/>
    </xf>
    <xf numFmtId="188" fontId="0" fillId="0" borderId="0" xfId="0" applyNumberFormat="1" applyAlignment="1">
      <alignment vertical="center"/>
    </xf>
    <xf numFmtId="188" fontId="0" fillId="3" borderId="38" xfId="0" applyNumberFormat="1" applyFill="1" applyBorder="1" applyAlignment="1">
      <alignment vertical="center"/>
    </xf>
    <xf numFmtId="188" fontId="0" fillId="3" borderId="0" xfId="0" applyNumberFormat="1" applyFill="1" applyAlignment="1">
      <alignment vertical="center"/>
    </xf>
    <xf numFmtId="188" fontId="18" fillId="3" borderId="50" xfId="0" applyNumberFormat="1" applyFont="1" applyFill="1" applyBorder="1" applyAlignment="1">
      <alignment horizontal="center" vertical="center"/>
    </xf>
    <xf numFmtId="188" fontId="0" fillId="4" borderId="0" xfId="1" applyNumberFormat="1" applyFont="1" applyFill="1" applyBorder="1" applyAlignment="1">
      <alignment vertical="center"/>
    </xf>
    <xf numFmtId="188" fontId="0" fillId="4" borderId="45" xfId="1" applyNumberFormat="1" applyFont="1" applyFill="1" applyBorder="1" applyAlignment="1">
      <alignment vertical="center"/>
    </xf>
    <xf numFmtId="188" fontId="0" fillId="0" borderId="47" xfId="1" applyNumberFormat="1" applyFont="1" applyBorder="1" applyAlignment="1">
      <alignment vertical="center"/>
    </xf>
    <xf numFmtId="188" fontId="0" fillId="0" borderId="0" xfId="1" applyNumberFormat="1" applyFont="1" applyBorder="1" applyAlignment="1">
      <alignment vertical="center"/>
    </xf>
    <xf numFmtId="188" fontId="0" fillId="0" borderId="45" xfId="1" applyNumberFormat="1" applyFont="1" applyBorder="1" applyAlignment="1">
      <alignment vertical="center"/>
    </xf>
    <xf numFmtId="188" fontId="8" fillId="0" borderId="0" xfId="1" applyNumberFormat="1" applyFont="1" applyBorder="1" applyAlignment="1">
      <alignment vertical="center"/>
    </xf>
    <xf numFmtId="188" fontId="0" fillId="0" borderId="0" xfId="1" applyNumberFormat="1" applyFont="1" applyAlignment="1">
      <alignment vertical="center"/>
    </xf>
    <xf numFmtId="188" fontId="0" fillId="0" borderId="47" xfId="0" applyNumberFormat="1" applyBorder="1" applyAlignment="1">
      <alignment vertical="center"/>
    </xf>
    <xf numFmtId="188" fontId="0" fillId="0" borderId="45" xfId="0" applyNumberFormat="1" applyBorder="1" applyAlignment="1">
      <alignment vertical="center"/>
    </xf>
    <xf numFmtId="188" fontId="18" fillId="0" borderId="47" xfId="1" applyNumberFormat="1" applyFont="1" applyBorder="1" applyAlignment="1">
      <alignment vertical="center"/>
    </xf>
    <xf numFmtId="188" fontId="18" fillId="0" borderId="0" xfId="1" applyNumberFormat="1" applyFont="1" applyBorder="1" applyAlignment="1">
      <alignment vertical="center"/>
    </xf>
    <xf numFmtId="188" fontId="18" fillId="0" borderId="45" xfId="1" applyNumberFormat="1" applyFont="1" applyBorder="1" applyAlignment="1">
      <alignment vertical="center"/>
    </xf>
    <xf numFmtId="188" fontId="12" fillId="3" borderId="0" xfId="0" applyNumberFormat="1" applyFont="1" applyFill="1" applyAlignment="1">
      <alignment vertical="center"/>
    </xf>
    <xf numFmtId="38" fontId="8" fillId="0" borderId="0" xfId="1" applyFont="1" applyFill="1" applyBorder="1" applyAlignment="1">
      <alignment vertical="center"/>
    </xf>
    <xf numFmtId="38" fontId="8" fillId="0" borderId="0" xfId="1" applyFont="1" applyAlignment="1">
      <alignment vertical="center"/>
    </xf>
    <xf numFmtId="193" fontId="18" fillId="0" borderId="0" xfId="0" applyNumberFormat="1" applyFont="1" applyAlignment="1">
      <alignment vertical="center"/>
    </xf>
    <xf numFmtId="0" fontId="46" fillId="2" borderId="6" xfId="0" applyFont="1" applyFill="1" applyBorder="1" applyAlignment="1">
      <alignment vertical="center"/>
    </xf>
    <xf numFmtId="38" fontId="8" fillId="0" borderId="45" xfId="1" applyFont="1" applyBorder="1" applyAlignment="1">
      <alignment vertical="center"/>
    </xf>
    <xf numFmtId="38" fontId="8" fillId="0" borderId="47" xfId="1" applyFont="1" applyBorder="1" applyAlignment="1">
      <alignment vertical="center"/>
    </xf>
    <xf numFmtId="2" fontId="0" fillId="0" borderId="38" xfId="0" applyNumberFormat="1" applyBorder="1"/>
    <xf numFmtId="2" fontId="0" fillId="0" borderId="0" xfId="0" applyNumberFormat="1"/>
    <xf numFmtId="2" fontId="0" fillId="0" borderId="2" xfId="0" applyNumberFormat="1" applyBorder="1"/>
    <xf numFmtId="2" fontId="0" fillId="0" borderId="32" xfId="0" applyNumberFormat="1" applyBorder="1"/>
    <xf numFmtId="2" fontId="0" fillId="0" borderId="40" xfId="0" applyNumberFormat="1" applyBorder="1"/>
    <xf numFmtId="2" fontId="0" fillId="0" borderId="7" xfId="0" applyNumberFormat="1" applyBorder="1"/>
    <xf numFmtId="2" fontId="0" fillId="0" borderId="9" xfId="0" applyNumberFormat="1" applyBorder="1"/>
    <xf numFmtId="2" fontId="33" fillId="0" borderId="9" xfId="0" applyNumberFormat="1" applyFont="1" applyBorder="1" applyAlignment="1">
      <alignment vertical="center"/>
    </xf>
    <xf numFmtId="183" fontId="34" fillId="2" borderId="32" xfId="7" applyNumberFormat="1" applyFont="1" applyFill="1" applyBorder="1"/>
    <xf numFmtId="0" fontId="33" fillId="0" borderId="35" xfId="0" applyFont="1" applyBorder="1" applyAlignment="1">
      <alignment horizontal="center" vertical="center"/>
    </xf>
    <xf numFmtId="0" fontId="33" fillId="0" borderId="40" xfId="0" applyFont="1" applyBorder="1" applyAlignment="1">
      <alignment horizontal="center" vertical="center"/>
    </xf>
    <xf numFmtId="0" fontId="33" fillId="0" borderId="7" xfId="0" applyFont="1" applyBorder="1" applyAlignment="1">
      <alignment horizontal="center" vertical="center"/>
    </xf>
    <xf numFmtId="0" fontId="33" fillId="2" borderId="40"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9" xfId="0" applyFont="1" applyFill="1" applyBorder="1" applyAlignment="1">
      <alignment horizontal="center" vertical="center"/>
    </xf>
    <xf numFmtId="188" fontId="0" fillId="2" borderId="0" xfId="0" applyNumberFormat="1" applyFill="1"/>
    <xf numFmtId="14" fontId="33" fillId="0" borderId="0" xfId="0" applyNumberFormat="1" applyFont="1" applyAlignment="1">
      <alignment vertical="center"/>
    </xf>
    <xf numFmtId="0" fontId="33" fillId="3" borderId="0" xfId="0" applyFont="1" applyFill="1" applyAlignment="1">
      <alignment vertical="center"/>
    </xf>
    <xf numFmtId="2" fontId="33" fillId="0" borderId="47" xfId="0" applyNumberFormat="1" applyFont="1" applyBorder="1" applyAlignment="1">
      <alignment vertical="center"/>
    </xf>
    <xf numFmtId="199" fontId="34" fillId="2" borderId="22" xfId="0" applyNumberFormat="1" applyFont="1" applyFill="1" applyBorder="1"/>
    <xf numFmtId="14" fontId="35" fillId="0" borderId="0" xfId="0" applyNumberFormat="1" applyFont="1" applyAlignment="1">
      <alignment vertical="center"/>
    </xf>
    <xf numFmtId="0" fontId="33" fillId="0" borderId="30" xfId="0" applyFont="1" applyBorder="1" applyAlignment="1">
      <alignment horizontal="center" vertical="center"/>
    </xf>
    <xf numFmtId="0" fontId="33" fillId="0" borderId="24" xfId="0" applyFont="1" applyBorder="1" applyAlignment="1">
      <alignment horizontal="center" vertical="center"/>
    </xf>
    <xf numFmtId="0" fontId="33" fillId="0" borderId="7" xfId="0" applyFont="1" applyBorder="1" applyAlignment="1">
      <alignment vertical="center"/>
    </xf>
    <xf numFmtId="0" fontId="0" fillId="0" borderId="45" xfId="0" applyBorder="1"/>
    <xf numFmtId="0" fontId="33" fillId="0" borderId="39" xfId="0" applyFont="1" applyBorder="1" applyAlignment="1">
      <alignment horizontal="center" vertical="center"/>
    </xf>
    <xf numFmtId="0" fontId="33" fillId="0" borderId="44" xfId="0" applyFont="1" applyBorder="1" applyAlignment="1">
      <alignment horizontal="center" vertical="center"/>
    </xf>
    <xf numFmtId="0" fontId="33" fillId="0" borderId="39" xfId="0"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0" fontId="33" fillId="0" borderId="48" xfId="0" applyFont="1" applyBorder="1" applyAlignment="1">
      <alignment vertical="center"/>
    </xf>
    <xf numFmtId="0" fontId="35" fillId="2" borderId="29" xfId="0" applyFont="1" applyFill="1" applyBorder="1" applyAlignment="1">
      <alignment vertical="center"/>
    </xf>
    <xf numFmtId="0" fontId="35" fillId="2" borderId="30" xfId="0" applyFont="1" applyFill="1" applyBorder="1" applyAlignment="1">
      <alignment vertical="center"/>
    </xf>
    <xf numFmtId="0" fontId="35" fillId="2" borderId="38" xfId="0" applyFont="1" applyFill="1" applyBorder="1" applyAlignment="1">
      <alignment vertical="center"/>
    </xf>
    <xf numFmtId="0" fontId="33" fillId="0" borderId="38" xfId="0" applyFont="1" applyBorder="1" applyAlignment="1">
      <alignment vertical="center"/>
    </xf>
    <xf numFmtId="0" fontId="33" fillId="0" borderId="43" xfId="0" applyFont="1" applyBorder="1" applyAlignment="1">
      <alignment horizontal="center" vertical="center"/>
    </xf>
    <xf numFmtId="177" fontId="8" fillId="2" borderId="0" xfId="8" applyNumberFormat="1" applyFont="1" applyFill="1">
      <alignment vertical="center"/>
    </xf>
    <xf numFmtId="177" fontId="8" fillId="3" borderId="0" xfId="8" applyNumberFormat="1" applyFont="1" applyFill="1">
      <alignment vertical="center"/>
    </xf>
    <xf numFmtId="177" fontId="8" fillId="2" borderId="47" xfId="8" applyNumberFormat="1" applyFont="1" applyFill="1" applyBorder="1">
      <alignment vertical="center"/>
    </xf>
    <xf numFmtId="177" fontId="8" fillId="2" borderId="45" xfId="8" applyNumberFormat="1" applyFont="1" applyFill="1" applyBorder="1">
      <alignment vertical="center"/>
    </xf>
    <xf numFmtId="177" fontId="8" fillId="7" borderId="0" xfId="8" applyNumberFormat="1" applyFont="1" applyFill="1">
      <alignment vertical="center"/>
    </xf>
    <xf numFmtId="177" fontId="8" fillId="7" borderId="45" xfId="8" applyNumberFormat="1" applyFont="1" applyFill="1" applyBorder="1">
      <alignment vertical="center"/>
    </xf>
    <xf numFmtId="177" fontId="8" fillId="7" borderId="47" xfId="8" applyNumberFormat="1" applyFont="1" applyFill="1" applyBorder="1">
      <alignment vertical="center"/>
    </xf>
    <xf numFmtId="201" fontId="8" fillId="7" borderId="0" xfId="8" applyNumberFormat="1" applyFont="1" applyFill="1">
      <alignment vertical="center"/>
    </xf>
    <xf numFmtId="201" fontId="8" fillId="7" borderId="45" xfId="8" applyNumberFormat="1" applyFont="1" applyFill="1" applyBorder="1">
      <alignment vertical="center"/>
    </xf>
    <xf numFmtId="201" fontId="8" fillId="7" borderId="47" xfId="8" applyNumberFormat="1" applyFont="1" applyFill="1" applyBorder="1">
      <alignment vertical="center"/>
    </xf>
    <xf numFmtId="0" fontId="7" fillId="0" borderId="9" xfId="8" applyFont="1" applyBorder="1" applyAlignment="1">
      <alignment horizontal="center" vertical="center" shrinkToFit="1"/>
    </xf>
    <xf numFmtId="0" fontId="7" fillId="0" borderId="28" xfId="8" applyFont="1" applyBorder="1" applyAlignment="1">
      <alignment horizontal="center" vertical="center"/>
    </xf>
    <xf numFmtId="0" fontId="7" fillId="0" borderId="28" xfId="8" applyFont="1" applyBorder="1" applyAlignment="1">
      <alignment horizontal="center" vertical="center" shrinkToFit="1"/>
    </xf>
    <xf numFmtId="0" fontId="7" fillId="0" borderId="40" xfId="8" applyFont="1" applyBorder="1" applyAlignment="1">
      <alignment horizontal="center" vertical="center" shrinkToFit="1"/>
    </xf>
    <xf numFmtId="0" fontId="7" fillId="8" borderId="28" xfId="8" applyFont="1" applyFill="1" applyBorder="1" applyAlignment="1">
      <alignment horizontal="center" vertical="center" shrinkToFit="1"/>
    </xf>
    <xf numFmtId="0" fontId="7" fillId="9" borderId="28" xfId="8" applyFont="1" applyFill="1" applyBorder="1" applyAlignment="1">
      <alignment horizontal="center" vertical="center"/>
    </xf>
    <xf numFmtId="0" fontId="48" fillId="9" borderId="28" xfId="8" applyFont="1" applyFill="1" applyBorder="1" applyAlignment="1">
      <alignment horizontal="left" vertical="center" wrapText="1"/>
    </xf>
    <xf numFmtId="0" fontId="49" fillId="9" borderId="28" xfId="8" applyFont="1" applyFill="1" applyBorder="1" applyAlignment="1">
      <alignment horizontal="left" vertical="center" wrapText="1" shrinkToFit="1"/>
    </xf>
    <xf numFmtId="0" fontId="7" fillId="9" borderId="28" xfId="8" applyFont="1" applyFill="1" applyBorder="1" applyAlignment="1">
      <alignment horizontal="center" vertical="center" shrinkToFit="1"/>
    </xf>
    <xf numFmtId="0" fontId="48" fillId="9" borderId="28" xfId="8" applyFont="1" applyFill="1" applyBorder="1" applyAlignment="1">
      <alignment horizontal="left" vertical="center" wrapText="1" shrinkToFit="1"/>
    </xf>
    <xf numFmtId="0" fontId="49" fillId="0" borderId="28" xfId="8" applyFont="1" applyBorder="1" applyAlignment="1">
      <alignment horizontal="left" vertical="center" wrapText="1" shrinkToFit="1"/>
    </xf>
    <xf numFmtId="0" fontId="49" fillId="0" borderId="28" xfId="8" applyFont="1" applyBorder="1" applyAlignment="1">
      <alignment horizontal="center" vertical="center" wrapText="1" shrinkToFit="1"/>
    </xf>
    <xf numFmtId="0" fontId="7" fillId="0" borderId="28" xfId="8" applyFont="1" applyBorder="1" applyAlignment="1">
      <alignment horizontal="center" vertical="center" wrapText="1" shrinkToFit="1"/>
    </xf>
    <xf numFmtId="0" fontId="31" fillId="0" borderId="28" xfId="8" applyBorder="1" applyAlignment="1">
      <alignment horizontal="center" vertical="center"/>
    </xf>
    <xf numFmtId="0" fontId="50" fillId="0" borderId="28" xfId="8" applyFont="1" applyBorder="1" applyAlignment="1">
      <alignment horizontal="center" vertical="center"/>
    </xf>
    <xf numFmtId="0" fontId="0" fillId="2" borderId="0" xfId="8" applyFont="1" applyFill="1">
      <alignment vertical="center"/>
    </xf>
    <xf numFmtId="0" fontId="33" fillId="2" borderId="24" xfId="0" applyFont="1" applyFill="1" applyBorder="1" applyAlignment="1">
      <alignment horizontal="center" vertical="center"/>
    </xf>
    <xf numFmtId="0" fontId="0" fillId="0" borderId="8" xfId="0" applyBorder="1"/>
    <xf numFmtId="0" fontId="33" fillId="5" borderId="7" xfId="0" applyFont="1" applyFill="1" applyBorder="1" applyAlignment="1">
      <alignment horizontal="center" vertical="center"/>
    </xf>
    <xf numFmtId="0" fontId="34" fillId="5" borderId="7" xfId="0" applyFont="1" applyFill="1" applyBorder="1" applyAlignment="1">
      <alignment horizontal="center" vertical="center"/>
    </xf>
    <xf numFmtId="0" fontId="34" fillId="2" borderId="7" xfId="0" applyFont="1" applyFill="1" applyBorder="1" applyAlignment="1">
      <alignment horizontal="center" vertical="center"/>
    </xf>
    <xf numFmtId="0" fontId="33" fillId="0" borderId="9" xfId="0" applyFont="1" applyBorder="1" applyAlignment="1">
      <alignment horizontal="center" vertical="center"/>
    </xf>
    <xf numFmtId="0" fontId="33" fillId="5" borderId="9" xfId="0" applyFont="1" applyFill="1" applyBorder="1" applyAlignment="1">
      <alignment horizontal="center" vertical="center"/>
    </xf>
    <xf numFmtId="0" fontId="0" fillId="0" borderId="6" xfId="0" applyBorder="1"/>
    <xf numFmtId="0" fontId="33" fillId="3" borderId="57" xfId="0" applyFont="1" applyFill="1" applyBorder="1" applyAlignment="1">
      <alignment horizontal="center" vertical="center"/>
    </xf>
    <xf numFmtId="0" fontId="33" fillId="5" borderId="64" xfId="0" applyFont="1" applyFill="1" applyBorder="1" applyAlignment="1">
      <alignment horizontal="center" vertical="center"/>
    </xf>
    <xf numFmtId="0" fontId="34" fillId="2" borderId="41" xfId="0" applyFont="1" applyFill="1" applyBorder="1" applyAlignment="1">
      <alignment horizontal="center" vertical="center"/>
    </xf>
    <xf numFmtId="183" fontId="33" fillId="2" borderId="19" xfId="0" applyNumberFormat="1" applyFont="1" applyFill="1" applyBorder="1" applyAlignment="1">
      <alignment vertical="center"/>
    </xf>
    <xf numFmtId="0" fontId="0" fillId="2" borderId="20" xfId="0" applyFill="1" applyBorder="1"/>
    <xf numFmtId="2" fontId="0" fillId="5" borderId="7" xfId="0" applyNumberFormat="1" applyFill="1" applyBorder="1"/>
    <xf numFmtId="2" fontId="0" fillId="5" borderId="9" xfId="0" applyNumberFormat="1" applyFill="1" applyBorder="1"/>
    <xf numFmtId="2" fontId="0" fillId="0" borderId="64" xfId="0" applyNumberFormat="1" applyBorder="1"/>
    <xf numFmtId="2" fontId="0" fillId="5" borderId="64" xfId="0" applyNumberFormat="1" applyFill="1" applyBorder="1"/>
    <xf numFmtId="0" fontId="33" fillId="2" borderId="30" xfId="0" applyFont="1" applyFill="1" applyBorder="1" applyAlignment="1">
      <alignment horizontal="center" vertical="center"/>
    </xf>
    <xf numFmtId="0" fontId="33" fillId="2" borderId="6" xfId="0" applyFont="1" applyFill="1" applyBorder="1" applyAlignment="1">
      <alignment vertical="center"/>
    </xf>
    <xf numFmtId="0" fontId="33" fillId="3" borderId="6" xfId="0" applyFont="1" applyFill="1" applyBorder="1" applyAlignment="1">
      <alignment horizontal="center" vertical="center"/>
    </xf>
    <xf numFmtId="0" fontId="33" fillId="3" borderId="11" xfId="0" applyFont="1" applyFill="1" applyBorder="1" applyAlignment="1">
      <alignment horizontal="center" vertical="center"/>
    </xf>
    <xf numFmtId="0" fontId="33" fillId="3" borderId="6" xfId="0" applyFont="1" applyFill="1" applyBorder="1" applyAlignment="1">
      <alignment vertical="center"/>
    </xf>
    <xf numFmtId="0" fontId="33" fillId="3" borderId="20" xfId="0" applyFont="1" applyFill="1" applyBorder="1" applyAlignment="1">
      <alignment horizontal="center" vertical="center"/>
    </xf>
    <xf numFmtId="0" fontId="33" fillId="4" borderId="20" xfId="0" applyFont="1" applyFill="1" applyBorder="1" applyAlignment="1">
      <alignment horizontal="center" vertical="center"/>
    </xf>
    <xf numFmtId="0" fontId="34" fillId="4" borderId="63" xfId="0" applyFont="1" applyFill="1" applyBorder="1" applyAlignment="1">
      <alignment horizontal="center" vertical="center"/>
    </xf>
    <xf numFmtId="0" fontId="34" fillId="4" borderId="64" xfId="0" applyFont="1" applyFill="1" applyBorder="1" applyAlignment="1">
      <alignment horizontal="center" vertical="center"/>
    </xf>
    <xf numFmtId="0" fontId="34" fillId="4" borderId="54" xfId="0" applyFont="1" applyFill="1" applyBorder="1" applyAlignment="1">
      <alignment horizontal="center" vertical="center"/>
    </xf>
    <xf numFmtId="0" fontId="34" fillId="4" borderId="11" xfId="0" applyFont="1" applyFill="1" applyBorder="1" applyAlignment="1">
      <alignment vertical="center"/>
    </xf>
    <xf numFmtId="0" fontId="34" fillId="4" borderId="57" xfId="0" applyFont="1" applyFill="1" applyBorder="1" applyAlignment="1">
      <alignment horizontal="center" vertical="center"/>
    </xf>
    <xf numFmtId="0" fontId="34" fillId="4" borderId="6" xfId="0" applyFont="1" applyFill="1" applyBorder="1" applyAlignment="1">
      <alignment vertical="center"/>
    </xf>
    <xf numFmtId="0" fontId="34" fillId="4" borderId="55" xfId="0" applyFont="1" applyFill="1" applyBorder="1" applyAlignment="1">
      <alignment horizontal="center" vertical="center"/>
    </xf>
    <xf numFmtId="0" fontId="34" fillId="4" borderId="24" xfId="0" applyFont="1" applyFill="1" applyBorder="1" applyAlignment="1">
      <alignment vertical="center"/>
    </xf>
    <xf numFmtId="2" fontId="33" fillId="5" borderId="0" xfId="7" applyNumberFormat="1" applyFont="1" applyFill="1"/>
    <xf numFmtId="0" fontId="33" fillId="4" borderId="11" xfId="0" applyFont="1" applyFill="1" applyBorder="1" applyAlignment="1">
      <alignment horizontal="center" vertical="center"/>
    </xf>
    <xf numFmtId="183" fontId="33" fillId="4" borderId="26" xfId="7" applyNumberFormat="1" applyFont="1" applyFill="1" applyBorder="1"/>
    <xf numFmtId="183" fontId="33" fillId="4" borderId="43" xfId="1" applyNumberFormat="1" applyFont="1" applyFill="1" applyBorder="1" applyAlignment="1"/>
    <xf numFmtId="183" fontId="33" fillId="4" borderId="26" xfId="1" applyNumberFormat="1" applyFont="1" applyFill="1" applyBorder="1" applyAlignment="1"/>
    <xf numFmtId="0" fontId="33" fillId="4" borderId="24" xfId="0" applyFont="1" applyFill="1" applyBorder="1" applyAlignment="1">
      <alignment horizontal="center" vertical="center"/>
    </xf>
    <xf numFmtId="40" fontId="33" fillId="4" borderId="47" xfId="1" applyNumberFormat="1" applyFont="1" applyFill="1" applyBorder="1" applyAlignment="1">
      <alignment vertical="center"/>
    </xf>
    <xf numFmtId="40" fontId="33" fillId="4" borderId="43" xfId="1" applyNumberFormat="1" applyFont="1" applyFill="1" applyBorder="1" applyAlignment="1">
      <alignment vertical="center"/>
    </xf>
    <xf numFmtId="199" fontId="34" fillId="4" borderId="48" xfId="0" applyNumberFormat="1" applyFont="1" applyFill="1" applyBorder="1"/>
    <xf numFmtId="199" fontId="34" fillId="4" borderId="41" xfId="0" applyNumberFormat="1" applyFont="1" applyFill="1" applyBorder="1"/>
    <xf numFmtId="199" fontId="33" fillId="4" borderId="44" xfId="0" applyNumberFormat="1" applyFont="1" applyFill="1" applyBorder="1"/>
    <xf numFmtId="177" fontId="8" fillId="0" borderId="0" xfId="2" applyNumberFormat="1" applyFont="1"/>
    <xf numFmtId="177" fontId="0" fillId="0" borderId="0" xfId="2" applyNumberFormat="1" applyFont="1"/>
    <xf numFmtId="177" fontId="0" fillId="0" borderId="0" xfId="0" applyNumberFormat="1" applyAlignment="1">
      <alignment vertical="center"/>
    </xf>
    <xf numFmtId="181" fontId="8" fillId="3" borderId="57" xfId="1" applyNumberFormat="1" applyFont="1" applyFill="1" applyBorder="1" applyAlignment="1" applyProtection="1"/>
    <xf numFmtId="181" fontId="8" fillId="3" borderId="64" xfId="1" applyNumberFormat="1" applyFont="1" applyFill="1" applyBorder="1" applyAlignment="1" applyProtection="1"/>
    <xf numFmtId="181" fontId="8" fillId="3" borderId="54" xfId="1" applyNumberFormat="1" applyFont="1" applyFill="1" applyBorder="1" applyAlignment="1" applyProtection="1"/>
    <xf numFmtId="181" fontId="8" fillId="5" borderId="57" xfId="1" applyNumberFormat="1" applyFont="1" applyFill="1" applyBorder="1" applyAlignment="1" applyProtection="1"/>
    <xf numFmtId="181" fontId="8" fillId="3" borderId="62" xfId="1" applyNumberFormat="1" applyFont="1" applyFill="1" applyBorder="1" applyAlignment="1" applyProtection="1"/>
    <xf numFmtId="181" fontId="8" fillId="2" borderId="5" xfId="1" applyNumberFormat="1" applyFont="1" applyFill="1" applyBorder="1" applyAlignment="1"/>
    <xf numFmtId="181" fontId="8" fillId="3" borderId="5" xfId="1" applyNumberFormat="1" applyFont="1" applyFill="1" applyBorder="1" applyAlignment="1"/>
    <xf numFmtId="178" fontId="0" fillId="0" borderId="11" xfId="0" applyNumberFormat="1" applyBorder="1" applyAlignment="1">
      <alignment vertical="center"/>
    </xf>
    <xf numFmtId="178" fontId="0" fillId="0" borderId="6" xfId="0" applyNumberFormat="1" applyBorder="1" applyAlignment="1">
      <alignment vertical="center"/>
    </xf>
    <xf numFmtId="178" fontId="0" fillId="0" borderId="20" xfId="0" applyNumberFormat="1" applyBorder="1" applyAlignment="1">
      <alignment vertical="center"/>
    </xf>
    <xf numFmtId="181" fontId="0" fillId="4" borderId="43" xfId="1" applyNumberFormat="1" applyFont="1" applyFill="1" applyBorder="1" applyAlignment="1">
      <alignment vertical="center"/>
    </xf>
    <xf numFmtId="0" fontId="0" fillId="4" borderId="24" xfId="0" applyFill="1" applyBorder="1" applyAlignment="1">
      <alignment vertical="center"/>
    </xf>
    <xf numFmtId="177" fontId="12" fillId="3" borderId="2" xfId="0" applyNumberFormat="1" applyFont="1" applyFill="1" applyBorder="1"/>
    <xf numFmtId="177" fontId="12" fillId="3" borderId="32" xfId="0" applyNumberFormat="1" applyFont="1" applyFill="1" applyBorder="1"/>
    <xf numFmtId="177" fontId="12" fillId="3" borderId="31" xfId="0" applyNumberFormat="1" applyFont="1" applyFill="1" applyBorder="1"/>
    <xf numFmtId="177" fontId="12" fillId="3" borderId="2" xfId="0" applyNumberFormat="1" applyFont="1" applyFill="1" applyBorder="1" applyAlignment="1">
      <alignment vertical="center"/>
    </xf>
    <xf numFmtId="177" fontId="12" fillId="3" borderId="32" xfId="0" applyNumberFormat="1" applyFont="1" applyFill="1" applyBorder="1" applyAlignment="1">
      <alignment vertical="center"/>
    </xf>
    <xf numFmtId="177" fontId="12" fillId="0" borderId="21" xfId="3" applyNumberFormat="1" applyFont="1" applyBorder="1"/>
    <xf numFmtId="191" fontId="12" fillId="0" borderId="0" xfId="1" applyNumberFormat="1" applyFont="1" applyAlignment="1"/>
    <xf numFmtId="177" fontId="12" fillId="3" borderId="0" xfId="3" quotePrefix="1" applyNumberFormat="1" applyFont="1" applyFill="1" applyAlignment="1">
      <alignment horizontal="left"/>
    </xf>
    <xf numFmtId="0" fontId="12" fillId="3" borderId="0" xfId="3" applyFont="1" applyFill="1" applyAlignment="1">
      <alignment horizontal="center"/>
    </xf>
    <xf numFmtId="177" fontId="12" fillId="3" borderId="0" xfId="3" applyNumberFormat="1" applyFont="1" applyFill="1" applyAlignment="1">
      <alignment horizontal="center"/>
    </xf>
    <xf numFmtId="0" fontId="20" fillId="5" borderId="0" xfId="0" applyFont="1" applyFill="1" applyAlignment="1">
      <alignment horizontal="center" vertical="center"/>
    </xf>
    <xf numFmtId="177" fontId="20" fillId="5" borderId="0" xfId="0" applyNumberFormat="1" applyFont="1" applyFill="1" applyAlignment="1">
      <alignment horizontal="center" vertical="center"/>
    </xf>
    <xf numFmtId="177" fontId="12" fillId="3" borderId="0" xfId="0" applyNumberFormat="1" applyFont="1" applyFill="1"/>
    <xf numFmtId="177" fontId="12" fillId="3" borderId="0" xfId="3" applyNumberFormat="1" applyFont="1" applyFill="1" applyAlignment="1">
      <alignment horizontal="right"/>
    </xf>
    <xf numFmtId="177" fontId="12" fillId="3" borderId="45" xfId="0" applyNumberFormat="1" applyFont="1" applyFill="1" applyBorder="1"/>
    <xf numFmtId="0" fontId="12" fillId="3" borderId="45" xfId="3" applyFont="1" applyFill="1" applyBorder="1"/>
    <xf numFmtId="177" fontId="12" fillId="0" borderId="45" xfId="3" applyNumberFormat="1" applyFont="1" applyBorder="1"/>
    <xf numFmtId="0" fontId="8" fillId="2" borderId="47" xfId="2" applyFont="1" applyFill="1" applyBorder="1"/>
    <xf numFmtId="0" fontId="8" fillId="2" borderId="45" xfId="2" applyFont="1" applyFill="1" applyBorder="1"/>
    <xf numFmtId="177" fontId="0" fillId="0" borderId="41" xfId="0" applyNumberFormat="1" applyBorder="1" applyAlignment="1">
      <alignment vertical="center"/>
    </xf>
    <xf numFmtId="181" fontId="0" fillId="0" borderId="13" xfId="1" applyNumberFormat="1" applyFont="1" applyBorder="1" applyAlignment="1">
      <alignment vertical="center"/>
    </xf>
    <xf numFmtId="181" fontId="0" fillId="0" borderId="8" xfId="1" applyNumberFormat="1" applyFont="1" applyBorder="1" applyAlignment="1">
      <alignment vertical="center"/>
    </xf>
    <xf numFmtId="181" fontId="0" fillId="0" borderId="8" xfId="1" applyNumberFormat="1" applyFont="1" applyFill="1" applyBorder="1" applyAlignment="1">
      <alignment vertical="center"/>
    </xf>
    <xf numFmtId="181" fontId="0" fillId="0" borderId="22" xfId="1" applyNumberFormat="1" applyFont="1" applyFill="1" applyBorder="1" applyAlignment="1">
      <alignment vertical="center"/>
    </xf>
    <xf numFmtId="181" fontId="0" fillId="4" borderId="26" xfId="1" applyNumberFormat="1" applyFont="1" applyFill="1" applyBorder="1" applyAlignment="1">
      <alignment vertical="center"/>
    </xf>
    <xf numFmtId="181" fontId="0" fillId="4" borderId="27" xfId="1" applyNumberFormat="1" applyFont="1" applyFill="1" applyBorder="1" applyAlignment="1">
      <alignment vertical="center"/>
    </xf>
    <xf numFmtId="0" fontId="0" fillId="4" borderId="44" xfId="0" applyFill="1" applyBorder="1" applyAlignment="1">
      <alignment vertical="center"/>
    </xf>
    <xf numFmtId="0" fontId="18" fillId="5" borderId="7" xfId="0" applyFont="1" applyFill="1" applyBorder="1" applyAlignment="1">
      <alignment horizontal="center" vertical="center"/>
    </xf>
    <xf numFmtId="38" fontId="12" fillId="0" borderId="9" xfId="1" applyFont="1" applyBorder="1" applyAlignment="1">
      <alignment horizontal="center"/>
    </xf>
    <xf numFmtId="177" fontId="12" fillId="0" borderId="7" xfId="5" quotePrefix="1" applyNumberFormat="1" applyFont="1" applyBorder="1" applyAlignment="1">
      <alignment horizontal="center"/>
    </xf>
    <xf numFmtId="177" fontId="12" fillId="0" borderId="7" xfId="3" applyNumberFormat="1" applyFont="1" applyBorder="1" applyAlignment="1">
      <alignment horizontal="center"/>
    </xf>
    <xf numFmtId="181" fontId="8" fillId="3" borderId="5" xfId="1" applyNumberFormat="1" applyFont="1" applyFill="1" applyBorder="1" applyAlignment="1">
      <alignment vertical="center"/>
    </xf>
    <xf numFmtId="181" fontId="8" fillId="0" borderId="5" xfId="1" applyNumberFormat="1" applyFont="1" applyFill="1" applyBorder="1" applyAlignment="1">
      <alignment vertical="center"/>
    </xf>
    <xf numFmtId="181" fontId="8" fillId="0" borderId="19" xfId="1" applyNumberFormat="1" applyFont="1" applyFill="1" applyBorder="1" applyAlignment="1">
      <alignment vertical="center"/>
    </xf>
    <xf numFmtId="181" fontId="8" fillId="0" borderId="0" xfId="1" applyNumberFormat="1" applyFont="1" applyFill="1" applyBorder="1" applyAlignment="1">
      <alignment vertical="center"/>
    </xf>
    <xf numFmtId="181" fontId="8" fillId="3" borderId="7" xfId="1" applyNumberFormat="1" applyFont="1" applyFill="1" applyBorder="1" applyAlignment="1">
      <alignment vertical="center"/>
    </xf>
    <xf numFmtId="181" fontId="8" fillId="0" borderId="7" xfId="1" applyNumberFormat="1" applyFont="1" applyFill="1" applyBorder="1" applyAlignment="1">
      <alignment vertical="center"/>
    </xf>
    <xf numFmtId="181" fontId="8" fillId="0" borderId="9" xfId="1" applyNumberFormat="1" applyFont="1" applyFill="1" applyBorder="1" applyAlignment="1">
      <alignment vertical="center"/>
    </xf>
    <xf numFmtId="181" fontId="8" fillId="3" borderId="0" xfId="1" applyNumberFormat="1" applyFont="1" applyFill="1" applyBorder="1" applyAlignment="1">
      <alignment vertical="center"/>
    </xf>
    <xf numFmtId="181" fontId="8" fillId="0" borderId="45" xfId="1" applyNumberFormat="1" applyFont="1" applyFill="1" applyBorder="1" applyAlignment="1">
      <alignment vertical="center"/>
    </xf>
    <xf numFmtId="0" fontId="33" fillId="2" borderId="23" xfId="0" applyFont="1" applyFill="1" applyBorder="1" applyAlignment="1">
      <alignment horizontal="center" vertical="center"/>
    </xf>
    <xf numFmtId="0" fontId="0" fillId="0" borderId="6" xfId="0" applyFill="1" applyBorder="1" applyAlignment="1">
      <alignment vertical="center"/>
    </xf>
    <xf numFmtId="0" fontId="0" fillId="0" borderId="41" xfId="0" applyFill="1" applyBorder="1" applyAlignment="1">
      <alignment vertical="center"/>
    </xf>
    <xf numFmtId="0" fontId="0" fillId="0" borderId="0" xfId="0" applyFill="1" applyAlignment="1">
      <alignment vertical="center"/>
    </xf>
    <xf numFmtId="0" fontId="0" fillId="0" borderId="45" xfId="0" applyFill="1" applyBorder="1" applyAlignment="1">
      <alignment vertical="center"/>
    </xf>
    <xf numFmtId="0" fontId="0" fillId="0" borderId="47" xfId="0"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16" fillId="0" borderId="7" xfId="0" applyFont="1" applyFill="1" applyBorder="1" applyAlignment="1">
      <alignment vertical="center"/>
    </xf>
    <xf numFmtId="0" fontId="12" fillId="0" borderId="0" xfId="0" applyFont="1" applyFill="1" applyAlignment="1">
      <alignment vertical="center"/>
    </xf>
    <xf numFmtId="0" fontId="12" fillId="0" borderId="40" xfId="0" applyFont="1" applyFill="1" applyBorder="1" applyAlignment="1">
      <alignment vertical="center"/>
    </xf>
    <xf numFmtId="0" fontId="12" fillId="0" borderId="7" xfId="0" applyFont="1" applyFill="1" applyBorder="1" applyAlignment="1">
      <alignment vertical="center"/>
    </xf>
    <xf numFmtId="0" fontId="12" fillId="0" borderId="7" xfId="0" applyFont="1" applyFill="1" applyBorder="1" applyAlignment="1">
      <alignment vertical="center" wrapText="1"/>
    </xf>
    <xf numFmtId="0" fontId="12" fillId="0" borderId="9" xfId="0" applyFont="1" applyFill="1" applyBorder="1" applyAlignment="1">
      <alignment vertical="center" wrapText="1"/>
    </xf>
    <xf numFmtId="0" fontId="12" fillId="0" borderId="7" xfId="2" applyFont="1" applyFill="1" applyBorder="1" applyAlignment="1">
      <alignment horizontal="center"/>
    </xf>
    <xf numFmtId="181" fontId="12" fillId="0" borderId="7" xfId="1" applyNumberFormat="1" applyFont="1" applyFill="1" applyBorder="1" applyAlignment="1">
      <alignment horizontal="center"/>
    </xf>
    <xf numFmtId="181" fontId="12" fillId="0" borderId="9" xfId="1" applyNumberFormat="1" applyFont="1" applyFill="1" applyBorder="1" applyAlignment="1">
      <alignment horizontal="center"/>
    </xf>
    <xf numFmtId="181" fontId="12" fillId="0" borderId="40" xfId="1" applyNumberFormat="1" applyFont="1" applyFill="1" applyBorder="1" applyAlignment="1">
      <alignment horizontal="center"/>
    </xf>
    <xf numFmtId="0" fontId="12" fillId="0" borderId="40" xfId="2" applyFont="1" applyFill="1" applyBorder="1" applyAlignment="1">
      <alignment horizontal="center"/>
    </xf>
    <xf numFmtId="0" fontId="12" fillId="0" borderId="9" xfId="2" applyFont="1" applyFill="1" applyBorder="1" applyAlignment="1">
      <alignment horizontal="center"/>
    </xf>
    <xf numFmtId="0" fontId="16" fillId="0" borderId="9" xfId="0" applyFont="1" applyFill="1" applyBorder="1" applyAlignment="1">
      <alignment vertical="center"/>
    </xf>
    <xf numFmtId="0" fontId="8" fillId="0" borderId="6" xfId="2" applyFont="1" applyFill="1" applyBorder="1"/>
    <xf numFmtId="0" fontId="8" fillId="0" borderId="11" xfId="2" applyFont="1" applyFill="1" applyBorder="1"/>
    <xf numFmtId="0" fontId="12" fillId="0" borderId="6" xfId="2" applyFont="1" applyFill="1" applyBorder="1" applyAlignment="1">
      <alignment horizontal="center"/>
    </xf>
    <xf numFmtId="0" fontId="0" fillId="0" borderId="20" xfId="0" applyFill="1" applyBorder="1" applyAlignment="1">
      <alignment vertical="center"/>
    </xf>
    <xf numFmtId="0" fontId="8" fillId="0" borderId="5" xfId="2" applyFont="1" applyFill="1" applyBorder="1"/>
    <xf numFmtId="0" fontId="8" fillId="0" borderId="6" xfId="2" applyFont="1" applyFill="1" applyBorder="1" applyAlignment="1">
      <alignment horizontal="center"/>
    </xf>
    <xf numFmtId="0" fontId="8" fillId="0" borderId="19" xfId="2" applyFont="1" applyFill="1" applyBorder="1"/>
    <xf numFmtId="0" fontId="8" fillId="0" borderId="20" xfId="2" applyFont="1" applyFill="1" applyBorder="1" applyAlignment="1">
      <alignment horizontal="center"/>
    </xf>
    <xf numFmtId="0" fontId="8" fillId="0" borderId="10" xfId="2" applyFont="1" applyFill="1" applyBorder="1"/>
    <xf numFmtId="0" fontId="8" fillId="0" borderId="11" xfId="2" applyFont="1" applyFill="1" applyBorder="1" applyAlignment="1">
      <alignment horizontal="center"/>
    </xf>
    <xf numFmtId="0" fontId="8" fillId="0" borderId="10" xfId="2" quotePrefix="1" applyFont="1" applyFill="1" applyBorder="1" applyAlignment="1">
      <alignment horizontal="left"/>
    </xf>
    <xf numFmtId="0" fontId="8" fillId="0" borderId="5" xfId="2" quotePrefix="1" applyFont="1" applyFill="1" applyBorder="1" applyAlignment="1">
      <alignment horizontal="left"/>
    </xf>
    <xf numFmtId="0" fontId="0" fillId="0" borderId="10" xfId="2" applyFont="1" applyFill="1" applyBorder="1"/>
    <xf numFmtId="0" fontId="8" fillId="0" borderId="23" xfId="2" applyFont="1" applyFill="1" applyBorder="1"/>
    <xf numFmtId="0" fontId="8" fillId="0" borderId="24" xfId="2" applyFont="1" applyFill="1" applyBorder="1" applyAlignment="1">
      <alignment horizontal="center"/>
    </xf>
    <xf numFmtId="181" fontId="8" fillId="0" borderId="57" xfId="1" applyNumberFormat="1" applyFont="1" applyFill="1" applyBorder="1" applyAlignment="1">
      <alignment vertical="center"/>
    </xf>
    <xf numFmtId="181" fontId="8" fillId="0" borderId="10" xfId="1" applyNumberFormat="1" applyFont="1" applyFill="1" applyBorder="1" applyAlignment="1">
      <alignment vertical="center"/>
    </xf>
    <xf numFmtId="181" fontId="8" fillId="0" borderId="40" xfId="1" applyNumberFormat="1" applyFont="1" applyFill="1" applyBorder="1" applyAlignment="1">
      <alignment vertical="center"/>
    </xf>
    <xf numFmtId="181" fontId="8" fillId="0" borderId="47" xfId="1" applyNumberFormat="1" applyFont="1" applyFill="1" applyBorder="1" applyAlignment="1">
      <alignment vertical="center"/>
    </xf>
    <xf numFmtId="181" fontId="8" fillId="0" borderId="54" xfId="1" applyNumberFormat="1" applyFont="1" applyFill="1" applyBorder="1" applyAlignment="1">
      <alignment vertical="center"/>
    </xf>
    <xf numFmtId="181" fontId="8" fillId="0" borderId="10" xfId="1" applyNumberFormat="1" applyFont="1" applyFill="1" applyBorder="1" applyAlignment="1"/>
    <xf numFmtId="181" fontId="8" fillId="0" borderId="40" xfId="1" applyNumberFormat="1" applyFont="1" applyFill="1" applyBorder="1" applyAlignment="1"/>
    <xf numFmtId="181" fontId="8" fillId="0" borderId="47" xfId="1" applyNumberFormat="1" applyFont="1" applyFill="1" applyBorder="1" applyAlignment="1"/>
    <xf numFmtId="181" fontId="8" fillId="0" borderId="5" xfId="1" applyNumberFormat="1" applyFont="1" applyFill="1" applyBorder="1" applyAlignment="1"/>
    <xf numFmtId="181" fontId="8" fillId="0" borderId="7" xfId="1" applyNumberFormat="1" applyFont="1" applyFill="1" applyBorder="1" applyAlignment="1"/>
    <xf numFmtId="181" fontId="8" fillId="0" borderId="0" xfId="1" applyNumberFormat="1" applyFont="1" applyFill="1" applyBorder="1" applyAlignment="1"/>
    <xf numFmtId="181" fontId="8" fillId="0" borderId="64" xfId="1" applyNumberFormat="1" applyFont="1" applyFill="1" applyBorder="1" applyAlignment="1" applyProtection="1"/>
    <xf numFmtId="181" fontId="8" fillId="0" borderId="9" xfId="1" applyNumberFormat="1" applyFont="1" applyFill="1" applyBorder="1" applyAlignment="1" applyProtection="1"/>
    <xf numFmtId="181" fontId="8" fillId="0" borderId="45" xfId="1" applyNumberFormat="1" applyFont="1" applyFill="1" applyBorder="1" applyAlignment="1" applyProtection="1"/>
    <xf numFmtId="181" fontId="8" fillId="0" borderId="57" xfId="1" applyNumberFormat="1" applyFont="1" applyFill="1" applyBorder="1" applyAlignment="1" applyProtection="1"/>
    <xf numFmtId="181" fontId="8" fillId="0" borderId="7" xfId="1" applyNumberFormat="1" applyFont="1" applyFill="1" applyBorder="1" applyAlignment="1" applyProtection="1"/>
    <xf numFmtId="181" fontId="8" fillId="0" borderId="0" xfId="1" applyNumberFormat="1" applyFont="1" applyFill="1" applyBorder="1" applyAlignment="1" applyProtection="1"/>
    <xf numFmtId="181" fontId="8" fillId="0" borderId="57" xfId="1" applyNumberFormat="1" applyFont="1" applyFill="1" applyBorder="1" applyAlignment="1"/>
    <xf numFmtId="181" fontId="8" fillId="0" borderId="7" xfId="1" applyNumberFormat="1" applyFont="1" applyFill="1" applyBorder="1" applyAlignment="1" applyProtection="1">
      <alignment vertical="center"/>
    </xf>
    <xf numFmtId="181" fontId="8" fillId="0" borderId="54" xfId="1" applyNumberFormat="1" applyFont="1" applyFill="1" applyBorder="1" applyAlignment="1" applyProtection="1"/>
    <xf numFmtId="181" fontId="8" fillId="0" borderId="40" xfId="1" applyNumberFormat="1" applyFont="1" applyFill="1" applyBorder="1" applyAlignment="1" applyProtection="1">
      <alignment vertical="center"/>
    </xf>
    <xf numFmtId="181" fontId="8" fillId="0" borderId="47" xfId="1" applyNumberFormat="1" applyFont="1" applyFill="1" applyBorder="1" applyAlignment="1" applyProtection="1"/>
    <xf numFmtId="181" fontId="8" fillId="0" borderId="9" xfId="1" applyNumberFormat="1" applyFont="1" applyFill="1" applyBorder="1" applyAlignment="1" applyProtection="1">
      <alignment vertical="center"/>
    </xf>
    <xf numFmtId="181" fontId="8" fillId="0" borderId="54" xfId="1" applyNumberFormat="1" applyFont="1" applyFill="1" applyBorder="1" applyAlignment="1"/>
    <xf numFmtId="181" fontId="8" fillId="0" borderId="40" xfId="1" applyNumberFormat="1" applyFont="1" applyFill="1" applyBorder="1" applyAlignment="1" applyProtection="1"/>
    <xf numFmtId="181" fontId="8" fillId="0" borderId="64" xfId="1" applyNumberFormat="1" applyFont="1" applyFill="1" applyBorder="1" applyAlignment="1"/>
    <xf numFmtId="181" fontId="8" fillId="0" borderId="45" xfId="1" applyNumberFormat="1" applyFont="1" applyFill="1" applyBorder="1" applyAlignment="1"/>
    <xf numFmtId="181" fontId="8" fillId="0" borderId="57" xfId="1" applyNumberFormat="1" applyFont="1" applyFill="1" applyBorder="1" applyAlignment="1" applyProtection="1">
      <alignment vertical="center"/>
    </xf>
    <xf numFmtId="181" fontId="8" fillId="0" borderId="0" xfId="1" applyNumberFormat="1" applyFont="1" applyFill="1" applyBorder="1" applyAlignment="1" applyProtection="1">
      <alignment vertical="center"/>
    </xf>
    <xf numFmtId="181" fontId="8" fillId="0" borderId="9" xfId="1" applyNumberFormat="1" applyFont="1" applyFill="1" applyBorder="1" applyAlignment="1"/>
    <xf numFmtId="182" fontId="18" fillId="0" borderId="47" xfId="1" applyNumberFormat="1" applyFont="1" applyFill="1" applyBorder="1" applyAlignment="1">
      <alignment vertical="center"/>
    </xf>
    <xf numFmtId="182" fontId="8" fillId="0" borderId="0" xfId="1" applyNumberFormat="1" applyFont="1" applyFill="1" applyBorder="1" applyAlignment="1">
      <alignment vertical="center"/>
    </xf>
    <xf numFmtId="0" fontId="12" fillId="0" borderId="47" xfId="3" applyFont="1" applyBorder="1" applyAlignment="1">
      <alignment horizontal="center"/>
    </xf>
    <xf numFmtId="40" fontId="33" fillId="2" borderId="49" xfId="1" applyNumberFormat="1" applyFont="1" applyFill="1" applyBorder="1">
      <alignment vertical="center"/>
    </xf>
    <xf numFmtId="40" fontId="33" fillId="2" borderId="0" xfId="1" applyNumberFormat="1" applyFont="1" applyFill="1" applyBorder="1">
      <alignment vertical="center"/>
    </xf>
    <xf numFmtId="40" fontId="33" fillId="5" borderId="45" xfId="1" applyNumberFormat="1" applyFont="1" applyFill="1" applyBorder="1">
      <alignment vertical="center"/>
    </xf>
    <xf numFmtId="0" fontId="33" fillId="2" borderId="20" xfId="0" applyFont="1" applyFill="1" applyBorder="1" applyAlignment="1">
      <alignment vertical="center"/>
    </xf>
    <xf numFmtId="40" fontId="33" fillId="5" borderId="1" xfId="1" applyNumberFormat="1" applyFont="1" applyFill="1" applyBorder="1">
      <alignment vertical="center"/>
    </xf>
    <xf numFmtId="40" fontId="33" fillId="2" borderId="1" xfId="1" applyNumberFormat="1" applyFont="1" applyFill="1" applyBorder="1">
      <alignment vertical="center"/>
    </xf>
    <xf numFmtId="40" fontId="33" fillId="2" borderId="12" xfId="1" applyNumberFormat="1" applyFont="1" applyFill="1" applyBorder="1">
      <alignment vertical="center"/>
    </xf>
    <xf numFmtId="40" fontId="33" fillId="2" borderId="45" xfId="1" applyNumberFormat="1" applyFont="1" applyFill="1" applyBorder="1">
      <alignment vertical="center"/>
    </xf>
    <xf numFmtId="40" fontId="33" fillId="2" borderId="47" xfId="1" applyNumberFormat="1" applyFont="1" applyFill="1" applyBorder="1">
      <alignment vertical="center"/>
    </xf>
    <xf numFmtId="40" fontId="33" fillId="5" borderId="0" xfId="1" applyNumberFormat="1" applyFont="1" applyFill="1" applyBorder="1">
      <alignment vertical="center"/>
    </xf>
    <xf numFmtId="40" fontId="33" fillId="2" borderId="21" xfId="1" applyNumberFormat="1" applyFont="1" applyFill="1" applyBorder="1">
      <alignment vertical="center"/>
    </xf>
    <xf numFmtId="40" fontId="0" fillId="2" borderId="0" xfId="1" applyNumberFormat="1" applyFont="1" applyFill="1" applyAlignment="1"/>
    <xf numFmtId="40" fontId="0" fillId="3" borderId="0" xfId="1" applyNumberFormat="1" applyFont="1" applyFill="1" applyBorder="1" applyAlignment="1"/>
    <xf numFmtId="40" fontId="0" fillId="3" borderId="45" xfId="1" applyNumberFormat="1" applyFont="1" applyFill="1" applyBorder="1" applyAlignment="1"/>
    <xf numFmtId="40" fontId="33" fillId="3" borderId="0" xfId="1" applyNumberFormat="1" applyFont="1" applyFill="1" applyBorder="1">
      <alignment vertical="center"/>
    </xf>
    <xf numFmtId="40" fontId="33" fillId="3" borderId="0" xfId="1" applyNumberFormat="1" applyFont="1" applyFill="1">
      <alignment vertical="center"/>
    </xf>
    <xf numFmtId="40" fontId="33" fillId="3" borderId="43" xfId="1" applyNumberFormat="1" applyFont="1" applyFill="1" applyBorder="1">
      <alignment vertical="center"/>
    </xf>
    <xf numFmtId="183" fontId="33" fillId="2" borderId="26" xfId="7" applyNumberFormat="1" applyFont="1" applyFill="1" applyBorder="1"/>
    <xf numFmtId="183" fontId="33" fillId="2" borderId="43" xfId="1" applyNumberFormat="1" applyFont="1" applyFill="1" applyBorder="1" applyAlignment="1"/>
    <xf numFmtId="183" fontId="33" fillId="2" borderId="23" xfId="1" applyNumberFormat="1" applyFont="1" applyFill="1" applyBorder="1" applyAlignment="1"/>
    <xf numFmtId="183" fontId="33" fillId="2" borderId="27" xfId="1" applyNumberFormat="1" applyFont="1" applyFill="1" applyBorder="1" applyAlignment="1"/>
    <xf numFmtId="183" fontId="33" fillId="2" borderId="42" xfId="1" applyNumberFormat="1" applyFont="1" applyFill="1" applyBorder="1" applyAlignment="1"/>
    <xf numFmtId="0" fontId="33" fillId="3" borderId="24" xfId="0" applyFont="1" applyFill="1" applyBorder="1" applyAlignment="1">
      <alignment horizontal="center" vertical="center"/>
    </xf>
    <xf numFmtId="0" fontId="34" fillId="0" borderId="29" xfId="0" applyFont="1" applyBorder="1" applyAlignment="1">
      <alignment horizontal="center" vertical="center"/>
    </xf>
    <xf numFmtId="0" fontId="34" fillId="0" borderId="35" xfId="0" applyFont="1" applyBorder="1" applyAlignment="1">
      <alignment vertical="center"/>
    </xf>
    <xf numFmtId="0" fontId="33" fillId="3" borderId="30" xfId="0" applyFont="1" applyFill="1" applyBorder="1" applyAlignment="1">
      <alignment horizontal="center" vertical="center"/>
    </xf>
    <xf numFmtId="181" fontId="8" fillId="0" borderId="5" xfId="1" applyNumberFormat="1" applyFont="1" applyFill="1" applyBorder="1" applyAlignment="1">
      <alignment horizontal="right"/>
    </xf>
    <xf numFmtId="181" fontId="8" fillId="0" borderId="0" xfId="1" applyNumberFormat="1" applyFont="1" applyFill="1" applyBorder="1" applyAlignment="1">
      <alignment horizontal="right"/>
    </xf>
    <xf numFmtId="38" fontId="8" fillId="0" borderId="0" xfId="1" quotePrefix="1" applyFont="1" applyFill="1" applyBorder="1" applyAlignment="1">
      <alignment horizontal="right"/>
    </xf>
    <xf numFmtId="0" fontId="8" fillId="0" borderId="0" xfId="2" quotePrefix="1" applyFont="1" applyFill="1" applyAlignment="1">
      <alignment horizontal="right"/>
    </xf>
    <xf numFmtId="181" fontId="8" fillId="0" borderId="6" xfId="1" applyNumberFormat="1" applyFont="1" applyFill="1" applyBorder="1" applyAlignment="1">
      <alignment horizontal="right"/>
    </xf>
    <xf numFmtId="181" fontId="8" fillId="0" borderId="19" xfId="1" applyNumberFormat="1" applyFont="1" applyFill="1" applyBorder="1" applyAlignment="1">
      <alignment horizontal="right"/>
    </xf>
    <xf numFmtId="181" fontId="8" fillId="0" borderId="45" xfId="1" applyNumberFormat="1" applyFont="1" applyFill="1" applyBorder="1" applyAlignment="1">
      <alignment horizontal="right"/>
    </xf>
    <xf numFmtId="38" fontId="8" fillId="0" borderId="45" xfId="1" quotePrefix="1" applyFont="1" applyFill="1" applyBorder="1" applyAlignment="1">
      <alignment horizontal="right"/>
    </xf>
    <xf numFmtId="0" fontId="8" fillId="0" borderId="45" xfId="2" quotePrefix="1" applyFont="1" applyFill="1" applyBorder="1" applyAlignment="1">
      <alignment horizontal="right"/>
    </xf>
    <xf numFmtId="181" fontId="8" fillId="0" borderId="20" xfId="1" applyNumberFormat="1" applyFont="1" applyFill="1" applyBorder="1" applyAlignment="1">
      <alignment horizontal="right"/>
    </xf>
    <xf numFmtId="0" fontId="33" fillId="0" borderId="0" xfId="0" applyFont="1" applyFill="1"/>
    <xf numFmtId="180" fontId="33" fillId="0" borderId="0" xfId="0" applyNumberFormat="1" applyFont="1" applyFill="1"/>
    <xf numFmtId="0" fontId="33" fillId="0" borderId="1" xfId="0" applyFont="1" applyFill="1" applyBorder="1"/>
    <xf numFmtId="0" fontId="33" fillId="0" borderId="0" xfId="0" applyFont="1" applyFill="1" applyAlignment="1">
      <alignment horizontal="center"/>
    </xf>
    <xf numFmtId="0" fontId="33" fillId="0" borderId="7" xfId="0" applyFont="1" applyFill="1" applyBorder="1" applyAlignment="1">
      <alignment horizontal="center"/>
    </xf>
    <xf numFmtId="0" fontId="33" fillId="0" borderId="6" xfId="0" applyFont="1" applyFill="1" applyBorder="1"/>
    <xf numFmtId="0" fontId="33" fillId="0" borderId="12" xfId="0" applyFont="1" applyFill="1" applyBorder="1"/>
    <xf numFmtId="0" fontId="33" fillId="0" borderId="47" xfId="0" applyFont="1" applyFill="1" applyBorder="1" applyAlignment="1">
      <alignment horizontal="center"/>
    </xf>
    <xf numFmtId="0" fontId="33" fillId="0" borderId="11" xfId="0" applyFont="1" applyFill="1" applyBorder="1"/>
    <xf numFmtId="0" fontId="33" fillId="0" borderId="40" xfId="0" applyFont="1" applyFill="1" applyBorder="1" applyAlignment="1">
      <alignment horizontal="center"/>
    </xf>
    <xf numFmtId="0" fontId="33" fillId="0" borderId="21" xfId="0" applyFont="1" applyFill="1" applyBorder="1"/>
    <xf numFmtId="0" fontId="33" fillId="0" borderId="45" xfId="0" applyFont="1" applyFill="1" applyBorder="1" applyAlignment="1">
      <alignment horizontal="center"/>
    </xf>
    <xf numFmtId="0" fontId="33" fillId="0" borderId="20" xfId="0" applyFont="1" applyFill="1" applyBorder="1"/>
    <xf numFmtId="0" fontId="33" fillId="0" borderId="6" xfId="0" applyFont="1" applyFill="1" applyBorder="1" applyAlignment="1">
      <alignment horizontal="left"/>
    </xf>
    <xf numFmtId="0" fontId="33" fillId="0" borderId="25" xfId="0" applyFont="1" applyFill="1" applyBorder="1"/>
    <xf numFmtId="0" fontId="33" fillId="0" borderId="43" xfId="0" applyFont="1" applyFill="1" applyBorder="1" applyAlignment="1">
      <alignment horizontal="center"/>
    </xf>
    <xf numFmtId="0" fontId="33" fillId="0" borderId="24" xfId="0" applyFont="1" applyFill="1" applyBorder="1"/>
    <xf numFmtId="38" fontId="12" fillId="2" borderId="0" xfId="3" applyNumberFormat="1" applyFont="1" applyFill="1"/>
    <xf numFmtId="38" fontId="12" fillId="2" borderId="45" xfId="3" applyNumberFormat="1" applyFont="1" applyFill="1" applyBorder="1"/>
    <xf numFmtId="38" fontId="12" fillId="2" borderId="47" xfId="3" applyNumberFormat="1" applyFont="1" applyFill="1" applyBorder="1"/>
    <xf numFmtId="38" fontId="12" fillId="2" borderId="40" xfId="3" applyNumberFormat="1" applyFont="1" applyFill="1" applyBorder="1"/>
    <xf numFmtId="38" fontId="12" fillId="2" borderId="7" xfId="3" applyNumberFormat="1" applyFont="1" applyFill="1" applyBorder="1"/>
    <xf numFmtId="38" fontId="12" fillId="2" borderId="9" xfId="3" applyNumberFormat="1" applyFont="1" applyFill="1" applyBorder="1"/>
    <xf numFmtId="38" fontId="12" fillId="2" borderId="47" xfId="1" applyNumberFormat="1" applyFont="1" applyFill="1" applyBorder="1" applyAlignment="1" applyProtection="1"/>
    <xf numFmtId="38" fontId="12" fillId="2" borderId="0" xfId="1" applyNumberFormat="1" applyFont="1" applyFill="1" applyBorder="1" applyAlignment="1" applyProtection="1"/>
    <xf numFmtId="38" fontId="12" fillId="0" borderId="0" xfId="3" applyNumberFormat="1" applyFont="1"/>
    <xf numFmtId="38" fontId="12" fillId="0" borderId="45" xfId="3" applyNumberFormat="1" applyFont="1" applyBorder="1"/>
    <xf numFmtId="38" fontId="12" fillId="0" borderId="40" xfId="1" applyNumberFormat="1" applyFont="1" applyBorder="1" applyAlignment="1"/>
    <xf numFmtId="38" fontId="12" fillId="0" borderId="7" xfId="1" applyNumberFormat="1" applyFont="1" applyBorder="1" applyAlignment="1"/>
    <xf numFmtId="38" fontId="12" fillId="0" borderId="9" xfId="1" applyNumberFormat="1" applyFont="1" applyBorder="1" applyAlignment="1"/>
    <xf numFmtId="195" fontId="12" fillId="5" borderId="0" xfId="3" applyNumberFormat="1" applyFont="1" applyFill="1"/>
    <xf numFmtId="195" fontId="12" fillId="5" borderId="45" xfId="3" applyNumberFormat="1" applyFont="1" applyFill="1" applyBorder="1"/>
    <xf numFmtId="38" fontId="12" fillId="5" borderId="0" xfId="1" applyFont="1" applyFill="1" applyAlignment="1"/>
    <xf numFmtId="195" fontId="12" fillId="3" borderId="0" xfId="3" applyNumberFormat="1" applyFont="1" applyFill="1"/>
    <xf numFmtId="193" fontId="12" fillId="3" borderId="0" xfId="3" applyNumberFormat="1" applyFont="1" applyFill="1"/>
    <xf numFmtId="195" fontId="12" fillId="3" borderId="45" xfId="3" applyNumberFormat="1" applyFont="1" applyFill="1" applyBorder="1"/>
    <xf numFmtId="193" fontId="12" fillId="3" borderId="45" xfId="3" applyNumberFormat="1" applyFont="1" applyFill="1" applyBorder="1"/>
    <xf numFmtId="3" fontId="12" fillId="3" borderId="0" xfId="3" applyNumberFormat="1" applyFont="1" applyFill="1"/>
    <xf numFmtId="38" fontId="12" fillId="3" borderId="0" xfId="1" applyFont="1" applyFill="1" applyAlignment="1"/>
    <xf numFmtId="38" fontId="12" fillId="3" borderId="45" xfId="1" applyFont="1" applyFill="1" applyBorder="1" applyAlignment="1"/>
    <xf numFmtId="0" fontId="12" fillId="5" borderId="1" xfId="3" applyFont="1" applyFill="1" applyBorder="1"/>
    <xf numFmtId="190" fontId="12" fillId="5" borderId="1" xfId="3" applyNumberFormat="1" applyFont="1" applyFill="1" applyBorder="1"/>
    <xf numFmtId="190" fontId="12" fillId="5" borderId="21" xfId="3" applyNumberFormat="1" applyFont="1" applyFill="1" applyBorder="1"/>
    <xf numFmtId="190" fontId="12" fillId="5" borderId="12" xfId="3" applyNumberFormat="1" applyFont="1" applyFill="1" applyBorder="1"/>
    <xf numFmtId="190" fontId="12" fillId="5" borderId="40" xfId="3" applyNumberFormat="1" applyFont="1" applyFill="1" applyBorder="1"/>
    <xf numFmtId="190" fontId="12" fillId="5" borderId="7" xfId="3" applyNumberFormat="1" applyFont="1" applyFill="1" applyBorder="1"/>
    <xf numFmtId="190" fontId="12" fillId="5" borderId="9" xfId="3" applyNumberFormat="1" applyFont="1" applyFill="1" applyBorder="1"/>
    <xf numFmtId="38" fontId="12" fillId="3" borderId="47" xfId="1" applyFont="1" applyFill="1" applyBorder="1" applyAlignment="1"/>
    <xf numFmtId="38" fontId="12" fillId="3" borderId="2" xfId="1" applyFont="1" applyFill="1" applyBorder="1" applyAlignment="1">
      <alignment horizontal="center"/>
    </xf>
    <xf numFmtId="38" fontId="12" fillId="3" borderId="0" xfId="1" applyFont="1" applyFill="1" applyAlignment="1">
      <alignment horizontal="center"/>
    </xf>
    <xf numFmtId="38" fontId="20" fillId="3" borderId="2" xfId="1" applyFont="1" applyFill="1" applyBorder="1" applyAlignment="1"/>
    <xf numFmtId="38" fontId="20" fillId="3" borderId="31" xfId="1" applyFont="1" applyFill="1" applyBorder="1" applyAlignment="1"/>
    <xf numFmtId="38" fontId="20" fillId="3" borderId="32" xfId="1" applyFont="1" applyFill="1" applyBorder="1" applyAlignment="1"/>
    <xf numFmtId="190" fontId="12" fillId="5" borderId="1" xfId="5" applyNumberFormat="1" applyFont="1" applyFill="1" applyBorder="1"/>
    <xf numFmtId="190" fontId="20" fillId="5" borderId="1" xfId="5" applyNumberFormat="1" applyFont="1" applyFill="1" applyBorder="1"/>
    <xf numFmtId="190" fontId="20" fillId="5" borderId="12" xfId="5" applyNumberFormat="1" applyFont="1" applyFill="1" applyBorder="1"/>
    <xf numFmtId="190" fontId="20" fillId="5" borderId="21" xfId="5" applyNumberFormat="1" applyFont="1" applyFill="1" applyBorder="1"/>
    <xf numFmtId="192" fontId="12" fillId="5" borderId="1" xfId="5" applyNumberFormat="1" applyFont="1" applyFill="1" applyBorder="1"/>
    <xf numFmtId="192" fontId="12" fillId="5" borderId="12" xfId="5" applyNumberFormat="1" applyFont="1" applyFill="1" applyBorder="1"/>
    <xf numFmtId="192" fontId="12" fillId="5" borderId="21" xfId="5" applyNumberFormat="1" applyFont="1" applyFill="1" applyBorder="1"/>
    <xf numFmtId="181" fontId="12" fillId="3" borderId="2" xfId="1" applyNumberFormat="1" applyFont="1" applyFill="1" applyBorder="1" applyAlignment="1"/>
    <xf numFmtId="181" fontId="20" fillId="3" borderId="2" xfId="1" applyNumberFormat="1" applyFont="1" applyFill="1" applyBorder="1" applyAlignment="1"/>
    <xf numFmtId="181" fontId="20" fillId="3" borderId="31" xfId="1" applyNumberFormat="1" applyFont="1" applyFill="1" applyBorder="1" applyAlignment="1"/>
    <xf numFmtId="181" fontId="20" fillId="3" borderId="32" xfId="1" applyNumberFormat="1" applyFont="1" applyFill="1" applyBorder="1" applyAlignment="1"/>
    <xf numFmtId="0" fontId="12" fillId="3" borderId="40" xfId="5" applyFont="1" applyFill="1" applyBorder="1"/>
    <xf numFmtId="0" fontId="12" fillId="3" borderId="9" xfId="5" applyFont="1" applyFill="1" applyBorder="1"/>
    <xf numFmtId="193" fontId="12" fillId="3" borderId="0" xfId="5" applyNumberFormat="1" applyFont="1" applyFill="1"/>
    <xf numFmtId="3" fontId="12" fillId="3" borderId="0" xfId="6" applyNumberFormat="1" applyFont="1" applyFill="1"/>
    <xf numFmtId="0" fontId="12" fillId="3" borderId="0" xfId="5" applyFont="1" applyFill="1" applyBorder="1"/>
    <xf numFmtId="0" fontId="12" fillId="3" borderId="7" xfId="5" applyFont="1" applyFill="1" applyBorder="1"/>
    <xf numFmtId="182" fontId="12" fillId="3" borderId="7" xfId="5" applyNumberFormat="1" applyFont="1" applyFill="1" applyBorder="1"/>
    <xf numFmtId="182" fontId="12" fillId="3" borderId="9" xfId="5" applyNumberFormat="1" applyFont="1" applyFill="1" applyBorder="1"/>
    <xf numFmtId="182" fontId="12" fillId="3" borderId="40" xfId="5" applyNumberFormat="1" applyFont="1" applyFill="1" applyBorder="1"/>
    <xf numFmtId="182" fontId="12" fillId="2" borderId="7" xfId="5" applyNumberFormat="1" applyFont="1" applyFill="1" applyBorder="1"/>
    <xf numFmtId="182" fontId="12" fillId="2" borderId="9" xfId="5" applyNumberFormat="1" applyFont="1" applyFill="1" applyBorder="1"/>
    <xf numFmtId="182" fontId="12" fillId="2" borderId="40" xfId="5" applyNumberFormat="1" applyFont="1" applyFill="1" applyBorder="1"/>
    <xf numFmtId="182" fontId="12" fillId="0" borderId="7" xfId="5" applyNumberFormat="1" applyFont="1" applyBorder="1"/>
    <xf numFmtId="182" fontId="12" fillId="0" borderId="9" xfId="5" applyNumberFormat="1" applyFont="1" applyBorder="1"/>
    <xf numFmtId="182" fontId="12" fillId="0" borderId="40" xfId="5" applyNumberFormat="1" applyFont="1" applyBorder="1"/>
    <xf numFmtId="182" fontId="12" fillId="0" borderId="12" xfId="5" applyNumberFormat="1" applyFont="1" applyBorder="1"/>
    <xf numFmtId="182" fontId="12" fillId="0" borderId="1" xfId="5" applyNumberFormat="1" applyFont="1" applyBorder="1"/>
    <xf numFmtId="182" fontId="12" fillId="0" borderId="21" xfId="5" applyNumberFormat="1" applyFont="1" applyBorder="1"/>
    <xf numFmtId="177" fontId="12" fillId="0" borderId="31" xfId="3" applyNumberFormat="1" applyFont="1" applyBorder="1" applyAlignment="1">
      <alignment horizontal="center"/>
    </xf>
    <xf numFmtId="177" fontId="8" fillId="2" borderId="47" xfId="0" applyNumberFormat="1" applyFont="1" applyFill="1" applyBorder="1" applyAlignment="1">
      <alignment vertical="center"/>
    </xf>
    <xf numFmtId="0" fontId="0" fillId="3" borderId="47" xfId="0" applyFill="1" applyBorder="1" applyAlignment="1">
      <alignment vertical="center"/>
    </xf>
    <xf numFmtId="201" fontId="18" fillId="2" borderId="47" xfId="0" applyNumberFormat="1" applyFont="1" applyFill="1" applyBorder="1" applyAlignment="1">
      <alignment vertical="center"/>
    </xf>
    <xf numFmtId="196" fontId="18" fillId="2" borderId="47" xfId="0" applyNumberFormat="1" applyFont="1" applyFill="1" applyBorder="1" applyAlignment="1">
      <alignment vertical="center"/>
    </xf>
    <xf numFmtId="38" fontId="0" fillId="3" borderId="12" xfId="1" applyFont="1" applyFill="1" applyBorder="1" applyAlignment="1">
      <alignment vertical="center"/>
    </xf>
    <xf numFmtId="177" fontId="12" fillId="0" borderId="2" xfId="3" applyNumberFormat="1" applyFont="1" applyBorder="1" applyAlignment="1">
      <alignment horizontal="center"/>
    </xf>
    <xf numFmtId="0" fontId="12" fillId="0" borderId="0" xfId="3" applyFont="1" applyBorder="1" applyAlignment="1">
      <alignment horizontal="center"/>
    </xf>
    <xf numFmtId="177" fontId="8" fillId="2" borderId="0" xfId="0" applyNumberFormat="1" applyFont="1" applyFill="1" applyBorder="1" applyAlignment="1">
      <alignment vertical="center"/>
    </xf>
    <xf numFmtId="0" fontId="0" fillId="3" borderId="0" xfId="0" applyFill="1" applyBorder="1" applyAlignment="1">
      <alignment vertical="center"/>
    </xf>
    <xf numFmtId="201" fontId="18" fillId="2" borderId="0" xfId="0" applyNumberFormat="1" applyFont="1" applyFill="1" applyBorder="1" applyAlignment="1">
      <alignment vertical="center"/>
    </xf>
    <xf numFmtId="196" fontId="18" fillId="2" borderId="0" xfId="0" applyNumberFormat="1" applyFont="1" applyFill="1" applyBorder="1" applyAlignment="1">
      <alignment vertical="center"/>
    </xf>
    <xf numFmtId="38" fontId="0" fillId="3" borderId="1" xfId="1" applyFont="1" applyFill="1" applyBorder="1" applyAlignment="1">
      <alignment vertical="center"/>
    </xf>
    <xf numFmtId="0" fontId="18" fillId="5" borderId="2" xfId="0" applyFont="1" applyFill="1" applyBorder="1" applyAlignment="1">
      <alignment horizontal="center" vertical="center"/>
    </xf>
    <xf numFmtId="177" fontId="12" fillId="0" borderId="0" xfId="3" applyNumberFormat="1" applyFont="1" applyBorder="1" applyAlignment="1">
      <alignment horizontal="center"/>
    </xf>
    <xf numFmtId="177" fontId="12" fillId="0" borderId="32" xfId="3" applyNumberFormat="1" applyFont="1" applyBorder="1" applyAlignment="1">
      <alignment horizontal="center"/>
    </xf>
    <xf numFmtId="177" fontId="8" fillId="5" borderId="0" xfId="0" applyNumberFormat="1" applyFont="1" applyFill="1" applyBorder="1" applyAlignment="1">
      <alignment horizontal="center" vertical="center"/>
    </xf>
    <xf numFmtId="0" fontId="0" fillId="5" borderId="0" xfId="0" applyFill="1" applyBorder="1" applyAlignment="1">
      <alignment horizontal="center" vertical="center"/>
    </xf>
    <xf numFmtId="177" fontId="12" fillId="3" borderId="32" xfId="3" applyNumberFormat="1" applyFont="1" applyFill="1" applyBorder="1" applyAlignment="1">
      <alignment horizontal="center" vertical="center"/>
    </xf>
    <xf numFmtId="38" fontId="12" fillId="3" borderId="9" xfId="1" quotePrefix="1" applyFont="1" applyFill="1" applyBorder="1" applyAlignment="1">
      <alignment horizontal="center" vertical="center"/>
    </xf>
    <xf numFmtId="0" fontId="12" fillId="3" borderId="45" xfId="3" applyFont="1" applyFill="1" applyBorder="1" applyAlignment="1">
      <alignment horizontal="center" vertical="center"/>
    </xf>
    <xf numFmtId="177" fontId="8" fillId="2" borderId="17" xfId="0" applyNumberFormat="1" applyFont="1" applyFill="1" applyBorder="1" applyAlignment="1">
      <alignment horizontal="center" vertical="center"/>
    </xf>
    <xf numFmtId="0" fontId="18" fillId="3" borderId="17" xfId="0" applyFont="1" applyFill="1" applyBorder="1" applyAlignment="1">
      <alignment horizontal="center" vertical="center"/>
    </xf>
    <xf numFmtId="201" fontId="18" fillId="2" borderId="17" xfId="0" applyNumberFormat="1" applyFont="1" applyFill="1" applyBorder="1" applyAlignment="1">
      <alignment horizontal="center" vertical="center"/>
    </xf>
    <xf numFmtId="196" fontId="18" fillId="2" borderId="17" xfId="0" applyNumberFormat="1" applyFont="1" applyFill="1" applyBorder="1" applyAlignment="1">
      <alignment horizontal="center" vertical="center"/>
    </xf>
    <xf numFmtId="38" fontId="18" fillId="3" borderId="16" xfId="1" applyFont="1" applyFill="1" applyBorder="1" applyAlignment="1">
      <alignment horizontal="center" vertical="center"/>
    </xf>
    <xf numFmtId="0" fontId="12" fillId="10" borderId="0" xfId="2" applyFont="1" applyFill="1"/>
    <xf numFmtId="0" fontId="12" fillId="10" borderId="0" xfId="2" applyFont="1" applyFill="1" applyAlignment="1">
      <alignment horizontal="left"/>
    </xf>
    <xf numFmtId="37" fontId="12" fillId="10" borderId="0" xfId="2" applyNumberFormat="1" applyFont="1" applyFill="1"/>
    <xf numFmtId="38" fontId="12" fillId="10" borderId="0" xfId="1" applyFont="1" applyFill="1" applyBorder="1" applyAlignment="1"/>
    <xf numFmtId="38" fontId="12" fillId="10" borderId="45" xfId="1" applyFont="1" applyFill="1" applyBorder="1" applyAlignment="1"/>
    <xf numFmtId="38" fontId="12" fillId="10" borderId="47" xfId="1" applyFont="1" applyFill="1" applyBorder="1" applyAlignment="1"/>
    <xf numFmtId="0" fontId="12" fillId="0" borderId="0" xfId="2" applyFont="1" applyFill="1"/>
    <xf numFmtId="38" fontId="12" fillId="0" borderId="0" xfId="2" applyNumberFormat="1" applyFont="1" applyFill="1"/>
    <xf numFmtId="185" fontId="12" fillId="3" borderId="31" xfId="2" applyNumberFormat="1" applyFont="1" applyFill="1" applyBorder="1"/>
    <xf numFmtId="185" fontId="12" fillId="3" borderId="2" xfId="2" applyNumberFormat="1" applyFont="1" applyFill="1" applyBorder="1"/>
    <xf numFmtId="185" fontId="12" fillId="3" borderId="32" xfId="2" applyNumberFormat="1" applyFont="1" applyFill="1" applyBorder="1"/>
    <xf numFmtId="185" fontId="12" fillId="0" borderId="2" xfId="2" applyNumberFormat="1" applyFont="1" applyBorder="1"/>
    <xf numFmtId="185" fontId="12" fillId="0" borderId="31" xfId="2" applyNumberFormat="1" applyFont="1" applyBorder="1"/>
    <xf numFmtId="185" fontId="12" fillId="0" borderId="32" xfId="2" applyNumberFormat="1" applyFont="1" applyBorder="1"/>
    <xf numFmtId="185" fontId="12" fillId="0" borderId="2" xfId="1" applyNumberFormat="1" applyFont="1" applyFill="1" applyBorder="1" applyAlignment="1"/>
    <xf numFmtId="185" fontId="12" fillId="0" borderId="31" xfId="1" applyNumberFormat="1" applyFont="1" applyFill="1" applyBorder="1" applyAlignment="1"/>
    <xf numFmtId="185" fontId="12" fillId="0" borderId="32" xfId="1" applyNumberFormat="1" applyFont="1" applyFill="1" applyBorder="1" applyAlignment="1"/>
    <xf numFmtId="185" fontId="12" fillId="2" borderId="31" xfId="1" applyNumberFormat="1" applyFont="1" applyFill="1" applyBorder="1" applyAlignment="1"/>
    <xf numFmtId="185" fontId="12" fillId="2" borderId="2" xfId="1" applyNumberFormat="1" applyFont="1" applyFill="1" applyBorder="1" applyAlignment="1"/>
    <xf numFmtId="185" fontId="12" fillId="2" borderId="32" xfId="1" applyNumberFormat="1" applyFont="1" applyFill="1" applyBorder="1" applyAlignment="1"/>
    <xf numFmtId="185" fontId="12" fillId="2" borderId="31" xfId="2" applyNumberFormat="1" applyFont="1" applyFill="1" applyBorder="1"/>
    <xf numFmtId="185" fontId="12" fillId="2" borderId="2" xfId="2" applyNumberFormat="1" applyFont="1" applyFill="1" applyBorder="1"/>
    <xf numFmtId="185" fontId="12" fillId="2" borderId="32" xfId="2" applyNumberFormat="1" applyFont="1" applyFill="1" applyBorder="1"/>
    <xf numFmtId="0" fontId="12" fillId="0" borderId="1" xfId="2" applyFont="1" applyBorder="1"/>
    <xf numFmtId="196" fontId="12" fillId="3" borderId="9" xfId="2" applyNumberFormat="1" applyFont="1" applyFill="1" applyBorder="1" applyAlignment="1">
      <alignment horizontal="center"/>
    </xf>
    <xf numFmtId="196" fontId="12" fillId="3" borderId="40" xfId="1" applyNumberFormat="1" applyFont="1" applyFill="1" applyBorder="1" applyAlignment="1"/>
    <xf numFmtId="196" fontId="12" fillId="3" borderId="7" xfId="1" applyNumberFormat="1" applyFont="1" applyFill="1" applyBorder="1" applyAlignment="1"/>
    <xf numFmtId="196" fontId="12" fillId="3" borderId="9" xfId="1" applyNumberFormat="1" applyFont="1" applyFill="1" applyBorder="1" applyAlignment="1"/>
    <xf numFmtId="196" fontId="12" fillId="3" borderId="32" xfId="2" applyNumberFormat="1" applyFont="1" applyFill="1" applyBorder="1" applyAlignment="1">
      <alignment horizontal="center"/>
    </xf>
    <xf numFmtId="181" fontId="12" fillId="5" borderId="1" xfId="1" applyNumberFormat="1" applyFont="1" applyFill="1" applyBorder="1" applyAlignment="1"/>
    <xf numFmtId="181" fontId="12" fillId="5" borderId="40" xfId="1" applyNumberFormat="1" applyFont="1" applyFill="1" applyBorder="1" applyAlignment="1"/>
    <xf numFmtId="181" fontId="12" fillId="5" borderId="7" xfId="1" applyNumberFormat="1" applyFont="1" applyFill="1" applyBorder="1" applyAlignment="1"/>
    <xf numFmtId="181" fontId="12" fillId="5" borderId="9" xfId="1" applyNumberFormat="1" applyFont="1" applyFill="1" applyBorder="1" applyAlignment="1"/>
    <xf numFmtId="0" fontId="12" fillId="5" borderId="1" xfId="2" applyFont="1" applyFill="1" applyBorder="1"/>
    <xf numFmtId="0" fontId="12" fillId="5" borderId="21" xfId="2" applyFont="1" applyFill="1" applyBorder="1"/>
    <xf numFmtId="196" fontId="12" fillId="3" borderId="7" xfId="1" applyNumberFormat="1" applyFont="1" applyFill="1" applyBorder="1" applyAlignment="1">
      <alignment horizontal="right"/>
    </xf>
    <xf numFmtId="196" fontId="12" fillId="3" borderId="40" xfId="2" applyNumberFormat="1" applyFont="1" applyFill="1" applyBorder="1"/>
    <xf numFmtId="196" fontId="12" fillId="3" borderId="7" xfId="2" applyNumberFormat="1" applyFont="1" applyFill="1" applyBorder="1"/>
    <xf numFmtId="196" fontId="12" fillId="3" borderId="9" xfId="2" applyNumberFormat="1" applyFont="1" applyFill="1" applyBorder="1"/>
    <xf numFmtId="181" fontId="12" fillId="0" borderId="7" xfId="2" applyNumberFormat="1" applyFont="1" applyBorder="1"/>
    <xf numFmtId="181" fontId="12" fillId="0" borderId="40" xfId="2" applyNumberFormat="1" applyFont="1" applyBorder="1"/>
    <xf numFmtId="181" fontId="12" fillId="0" borderId="9" xfId="2" applyNumberFormat="1" applyFont="1" applyBorder="1"/>
    <xf numFmtId="0" fontId="12" fillId="3" borderId="40" xfId="2" applyFont="1" applyFill="1" applyBorder="1"/>
    <xf numFmtId="0" fontId="12" fillId="3" borderId="7" xfId="2" applyFont="1" applyFill="1" applyBorder="1"/>
    <xf numFmtId="0" fontId="12" fillId="3" borderId="9" xfId="2" applyFont="1" applyFill="1" applyBorder="1"/>
    <xf numFmtId="181" fontId="12" fillId="3" borderId="7" xfId="2" applyNumberFormat="1" applyFont="1" applyFill="1" applyBorder="1"/>
    <xf numFmtId="181" fontId="12" fillId="3" borderId="40" xfId="2" applyNumberFormat="1" applyFont="1" applyFill="1" applyBorder="1"/>
    <xf numFmtId="181" fontId="12" fillId="3" borderId="9" xfId="2" applyNumberFormat="1" applyFont="1" applyFill="1" applyBorder="1"/>
    <xf numFmtId="196" fontId="12" fillId="3" borderId="31" xfId="2" applyNumberFormat="1" applyFont="1" applyFill="1" applyBorder="1" applyAlignment="1"/>
    <xf numFmtId="0" fontId="12" fillId="3" borderId="12" xfId="2" applyFont="1" applyFill="1" applyBorder="1"/>
    <xf numFmtId="196" fontId="12" fillId="3" borderId="2" xfId="2" applyNumberFormat="1" applyFont="1" applyFill="1" applyBorder="1" applyAlignment="1">
      <alignment horizontal="center" vertical="center"/>
    </xf>
    <xf numFmtId="0" fontId="12" fillId="3" borderId="1" xfId="2" applyFont="1" applyFill="1" applyBorder="1" applyAlignment="1">
      <alignment horizontal="center" vertical="center" wrapText="1"/>
    </xf>
    <xf numFmtId="196" fontId="12" fillId="3" borderId="2" xfId="2" applyNumberFormat="1" applyFont="1" applyFill="1" applyBorder="1"/>
    <xf numFmtId="0" fontId="12" fillId="3" borderId="1" xfId="2" applyFont="1" applyFill="1" applyBorder="1"/>
    <xf numFmtId="0" fontId="12" fillId="10" borderId="0" xfId="2" applyFont="1" applyFill="1" applyAlignment="1">
      <alignment vertical="top"/>
    </xf>
    <xf numFmtId="38" fontId="12" fillId="0" borderId="0" xfId="1" applyFont="1" applyFill="1" applyAlignment="1">
      <alignment vertical="center"/>
    </xf>
    <xf numFmtId="0" fontId="18" fillId="0" borderId="0" xfId="0" applyFont="1" applyFill="1" applyAlignment="1">
      <alignment vertical="center"/>
    </xf>
    <xf numFmtId="181" fontId="18" fillId="0" borderId="0" xfId="1" applyNumberFormat="1" applyFont="1" applyFill="1" applyBorder="1" applyAlignment="1">
      <alignment vertical="center"/>
    </xf>
    <xf numFmtId="181" fontId="18" fillId="0" borderId="45" xfId="1" applyNumberFormat="1" applyFont="1" applyFill="1" applyBorder="1" applyAlignment="1">
      <alignment vertical="center"/>
    </xf>
    <xf numFmtId="181" fontId="18" fillId="0" borderId="47" xfId="1" applyNumberFormat="1" applyFont="1" applyFill="1" applyBorder="1" applyAlignment="1">
      <alignment vertical="center"/>
    </xf>
    <xf numFmtId="0" fontId="33" fillId="3" borderId="41" xfId="0" applyFont="1" applyFill="1" applyBorder="1" applyAlignment="1">
      <alignment horizontal="center" vertical="center"/>
    </xf>
    <xf numFmtId="0" fontId="33" fillId="3" borderId="46" xfId="0" applyFont="1" applyFill="1" applyBorder="1" applyAlignment="1">
      <alignment horizontal="center" vertical="center"/>
    </xf>
    <xf numFmtId="0" fontId="33" fillId="3" borderId="41" xfId="0" applyFont="1" applyFill="1" applyBorder="1" applyAlignment="1">
      <alignment vertical="center"/>
    </xf>
    <xf numFmtId="0" fontId="33" fillId="3" borderId="48" xfId="0" applyFont="1" applyFill="1" applyBorder="1" applyAlignment="1">
      <alignment horizontal="center" vertical="center"/>
    </xf>
    <xf numFmtId="0" fontId="33" fillId="3" borderId="44" xfId="0" applyFont="1" applyFill="1" applyBorder="1" applyAlignment="1">
      <alignment horizontal="center" vertical="center"/>
    </xf>
    <xf numFmtId="0" fontId="31" fillId="0" borderId="0" xfId="8">
      <alignment vertical="center"/>
    </xf>
    <xf numFmtId="0" fontId="49" fillId="0" borderId="28" xfId="8" applyFont="1" applyBorder="1" applyAlignment="1">
      <alignment vertical="center" wrapText="1" shrinkToFit="1"/>
    </xf>
    <xf numFmtId="0" fontId="33" fillId="2" borderId="43" xfId="0" applyFont="1" applyFill="1" applyBorder="1" applyAlignment="1">
      <alignment horizontal="center" vertical="center"/>
    </xf>
    <xf numFmtId="2" fontId="33" fillId="0" borderId="64" xfId="0" applyNumberFormat="1" applyFont="1" applyBorder="1" applyAlignment="1">
      <alignment vertical="center"/>
    </xf>
    <xf numFmtId="183" fontId="34" fillId="2" borderId="45" xfId="7" applyNumberFormat="1" applyFont="1" applyFill="1" applyBorder="1"/>
    <xf numFmtId="0" fontId="33" fillId="2" borderId="3" xfId="0" applyFont="1" applyFill="1" applyBorder="1" applyAlignment="1">
      <alignment horizontal="center" vertical="center"/>
    </xf>
    <xf numFmtId="0" fontId="12" fillId="2" borderId="38" xfId="3" applyFont="1" applyFill="1" applyBorder="1" applyAlignment="1">
      <alignment horizontal="center" vertical="center"/>
    </xf>
    <xf numFmtId="0" fontId="12" fillId="2" borderId="0" xfId="3" applyFont="1" applyFill="1" applyAlignment="1">
      <alignment horizontal="center" vertical="center"/>
    </xf>
    <xf numFmtId="0" fontId="12" fillId="2" borderId="54" xfId="3" applyFont="1" applyFill="1" applyBorder="1" applyAlignment="1">
      <alignment horizontal="center" vertical="center"/>
    </xf>
    <xf numFmtId="0" fontId="12" fillId="2" borderId="55" xfId="3" applyFont="1" applyFill="1" applyBorder="1" applyAlignment="1">
      <alignment horizontal="center" vertical="center"/>
    </xf>
    <xf numFmtId="0" fontId="12" fillId="3" borderId="40" xfId="3" applyFont="1" applyFill="1" applyBorder="1" applyAlignment="1">
      <alignment horizontal="center" vertical="center"/>
    </xf>
    <xf numFmtId="0" fontId="12" fillId="3" borderId="26" xfId="3" applyFont="1" applyFill="1" applyBorder="1" applyAlignment="1">
      <alignment horizontal="center" vertical="center"/>
    </xf>
    <xf numFmtId="0" fontId="12" fillId="2" borderId="40" xfId="3" applyFont="1" applyFill="1" applyBorder="1" applyAlignment="1">
      <alignment horizontal="center" vertical="center"/>
    </xf>
    <xf numFmtId="0" fontId="12" fillId="2" borderId="26" xfId="3" applyFont="1" applyFill="1" applyBorder="1" applyAlignment="1">
      <alignment horizontal="center" vertical="center"/>
    </xf>
    <xf numFmtId="0" fontId="12" fillId="4" borderId="12" xfId="3" applyFont="1" applyFill="1" applyBorder="1" applyAlignment="1">
      <alignment horizontal="center" vertical="center"/>
    </xf>
    <xf numFmtId="0" fontId="12" fillId="4" borderId="25" xfId="3" applyFont="1" applyFill="1" applyBorder="1" applyAlignment="1">
      <alignment horizontal="center" vertical="center"/>
    </xf>
    <xf numFmtId="0" fontId="12" fillId="4" borderId="40" xfId="3" applyFont="1" applyFill="1" applyBorder="1" applyAlignment="1">
      <alignment horizontal="center" vertical="center"/>
    </xf>
    <xf numFmtId="0" fontId="12" fillId="4" borderId="26" xfId="3" applyFont="1" applyFill="1" applyBorder="1" applyAlignment="1">
      <alignment horizontal="center" vertical="center"/>
    </xf>
    <xf numFmtId="0" fontId="12" fillId="4" borderId="31" xfId="3" applyFont="1" applyFill="1" applyBorder="1" applyAlignment="1">
      <alignment horizontal="center" vertical="center"/>
    </xf>
    <xf numFmtId="0" fontId="12" fillId="4" borderId="42" xfId="3" applyFont="1" applyFill="1" applyBorder="1" applyAlignment="1">
      <alignment horizontal="center" vertical="center"/>
    </xf>
    <xf numFmtId="0" fontId="12" fillId="2" borderId="10" xfId="3" applyFont="1" applyFill="1" applyBorder="1" applyAlignment="1">
      <alignment horizontal="center" vertical="center"/>
    </xf>
    <xf numFmtId="0" fontId="12" fillId="2" borderId="23" xfId="3" applyFont="1" applyFill="1" applyBorder="1" applyAlignment="1">
      <alignment horizontal="center" vertical="center"/>
    </xf>
    <xf numFmtId="0" fontId="12" fillId="2" borderId="11" xfId="3" applyFont="1" applyFill="1" applyBorder="1" applyAlignment="1">
      <alignment horizontal="center" vertical="center"/>
    </xf>
    <xf numFmtId="0" fontId="12" fillId="2" borderId="24" xfId="3" applyFont="1" applyFill="1" applyBorder="1" applyAlignment="1">
      <alignment horizontal="center" vertical="center"/>
    </xf>
    <xf numFmtId="0" fontId="12" fillId="3" borderId="36" xfId="2" applyFont="1" applyFill="1" applyBorder="1" applyAlignment="1">
      <alignment horizontal="center" wrapText="1"/>
    </xf>
    <xf numFmtId="0" fontId="12" fillId="3" borderId="33" xfId="2" applyFont="1" applyFill="1" applyBorder="1" applyAlignment="1">
      <alignment horizontal="center" wrapText="1"/>
    </xf>
    <xf numFmtId="0" fontId="12" fillId="3" borderId="34" xfId="2" applyFont="1" applyFill="1" applyBorder="1" applyAlignment="1">
      <alignment horizontal="center" wrapText="1"/>
    </xf>
    <xf numFmtId="0" fontId="12" fillId="2" borderId="35" xfId="3" applyFont="1" applyFill="1" applyBorder="1" applyAlignment="1">
      <alignment horizontal="center" vertical="center"/>
    </xf>
    <xf numFmtId="0" fontId="12" fillId="2" borderId="7" xfId="3" applyFont="1" applyFill="1" applyBorder="1" applyAlignment="1">
      <alignment horizontal="center" vertical="center"/>
    </xf>
    <xf numFmtId="0" fontId="12" fillId="4" borderId="33" xfId="2" applyFont="1" applyFill="1" applyBorder="1" applyAlignment="1">
      <alignment horizontal="center" wrapText="1"/>
    </xf>
    <xf numFmtId="0" fontId="12" fillId="3" borderId="37" xfId="2" applyFont="1" applyFill="1" applyBorder="1" applyAlignment="1">
      <alignment horizontal="center" wrapText="1"/>
    </xf>
    <xf numFmtId="0" fontId="12" fillId="0" borderId="31" xfId="3" applyFont="1" applyBorder="1" applyAlignment="1">
      <alignment horizontal="center"/>
    </xf>
    <xf numFmtId="0" fontId="12" fillId="0" borderId="47" xfId="3" applyFont="1" applyBorder="1" applyAlignment="1">
      <alignment horizontal="center"/>
    </xf>
    <xf numFmtId="0" fontId="12" fillId="0" borderId="12" xfId="3" applyFont="1" applyBorder="1" applyAlignment="1">
      <alignment horizontal="center"/>
    </xf>
    <xf numFmtId="0" fontId="13" fillId="0" borderId="36" xfId="0" applyFont="1" applyBorder="1" applyAlignment="1">
      <alignment horizontal="center" vertical="center"/>
    </xf>
    <xf numFmtId="0" fontId="13" fillId="0" borderId="33"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2" borderId="53" xfId="0" applyFont="1" applyFill="1" applyBorder="1" applyAlignment="1">
      <alignment horizontal="center"/>
    </xf>
    <xf numFmtId="0" fontId="13" fillId="2" borderId="17" xfId="0" applyFont="1" applyFill="1" applyBorder="1" applyAlignment="1">
      <alignment horizontal="center"/>
    </xf>
    <xf numFmtId="0" fontId="13" fillId="2" borderId="15" xfId="0" applyFont="1" applyFill="1" applyBorder="1" applyAlignment="1">
      <alignment horizontal="center"/>
    </xf>
    <xf numFmtId="0" fontId="13" fillId="0" borderId="53" xfId="0" applyFont="1" applyBorder="1" applyAlignment="1">
      <alignment horizontal="center"/>
    </xf>
    <xf numFmtId="0" fontId="13" fillId="0" borderId="17" xfId="0" applyFont="1" applyBorder="1" applyAlignment="1">
      <alignment horizontal="center"/>
    </xf>
    <xf numFmtId="0" fontId="13" fillId="0" borderId="15" xfId="0" applyFont="1" applyBorder="1" applyAlignment="1">
      <alignment horizontal="center"/>
    </xf>
    <xf numFmtId="0" fontId="13" fillId="2" borderId="36"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7" xfId="0" applyFont="1" applyFill="1" applyBorder="1" applyAlignment="1">
      <alignment horizontal="center" vertical="center"/>
    </xf>
    <xf numFmtId="0" fontId="13" fillId="0" borderId="37" xfId="0" applyFont="1" applyBorder="1" applyAlignment="1">
      <alignment horizontal="center" vertical="center"/>
    </xf>
    <xf numFmtId="0" fontId="29" fillId="2" borderId="31" xfId="0" applyFont="1" applyFill="1" applyBorder="1" applyAlignment="1">
      <alignment horizontal="center" vertical="center" wrapText="1"/>
    </xf>
    <xf numFmtId="0" fontId="29" fillId="2" borderId="32" xfId="0" applyFont="1" applyFill="1" applyBorder="1" applyAlignment="1">
      <alignment horizontal="center" vertical="center" wrapText="1"/>
    </xf>
    <xf numFmtId="0" fontId="0" fillId="2" borderId="40" xfId="0" applyFill="1" applyBorder="1" applyAlignment="1">
      <alignment horizontal="center" vertical="center"/>
    </xf>
    <xf numFmtId="0" fontId="0" fillId="2" borderId="9" xfId="0" applyFill="1" applyBorder="1" applyAlignment="1">
      <alignment horizontal="center" vertical="center"/>
    </xf>
    <xf numFmtId="0" fontId="28" fillId="2" borderId="31" xfId="0" applyFont="1" applyFill="1" applyBorder="1" applyAlignment="1">
      <alignment horizontal="center" vertical="center"/>
    </xf>
    <xf numFmtId="0" fontId="16" fillId="2" borderId="12" xfId="0" applyFont="1" applyFill="1" applyBorder="1" applyAlignment="1">
      <alignment horizontal="center" vertical="center"/>
    </xf>
    <xf numFmtId="0" fontId="0" fillId="2" borderId="31" xfId="0" applyFill="1" applyBorder="1" applyAlignment="1">
      <alignment horizontal="center" vertical="center"/>
    </xf>
    <xf numFmtId="0" fontId="0" fillId="2" borderId="12" xfId="0" applyFill="1" applyBorder="1" applyAlignment="1">
      <alignment horizontal="center" vertical="center"/>
    </xf>
    <xf numFmtId="0" fontId="0" fillId="0" borderId="31" xfId="0" applyBorder="1" applyAlignment="1">
      <alignment horizontal="center" vertical="center"/>
    </xf>
    <xf numFmtId="0" fontId="0" fillId="0" borderId="12" xfId="0" applyBorder="1" applyAlignment="1">
      <alignment horizontal="center" vertical="center"/>
    </xf>
    <xf numFmtId="0" fontId="28"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28"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8" fillId="2" borderId="2" xfId="8" applyFont="1" applyFill="1" applyBorder="1" applyAlignment="1">
      <alignment vertical="center" wrapText="1"/>
    </xf>
    <xf numFmtId="0" fontId="0" fillId="2" borderId="40" xfId="8" applyFont="1" applyFill="1" applyBorder="1" applyAlignment="1">
      <alignment horizontal="center" vertical="center" wrapText="1"/>
    </xf>
    <xf numFmtId="0" fontId="0" fillId="2" borderId="9" xfId="8" applyFont="1" applyFill="1" applyBorder="1" applyAlignment="1">
      <alignment horizontal="center" vertical="center" wrapText="1"/>
    </xf>
    <xf numFmtId="0" fontId="3" fillId="0" borderId="0" xfId="0" applyFont="1"/>
    <xf numFmtId="0" fontId="0" fillId="0" borderId="0" xfId="0"/>
    <xf numFmtId="0" fontId="34" fillId="2" borderId="29" xfId="0" applyFont="1" applyFill="1" applyBorder="1" applyAlignment="1">
      <alignment horizontal="center" vertical="center"/>
    </xf>
    <xf numFmtId="0" fontId="34" fillId="2" borderId="30" xfId="0" applyFont="1" applyFill="1" applyBorder="1" applyAlignment="1">
      <alignment horizontal="center" vertical="center"/>
    </xf>
    <xf numFmtId="0" fontId="34" fillId="2" borderId="23" xfId="0" applyFont="1" applyFill="1" applyBorder="1" applyAlignment="1">
      <alignment horizontal="center" vertical="center"/>
    </xf>
    <xf numFmtId="0" fontId="34" fillId="2" borderId="24" xfId="0" applyFont="1" applyFill="1" applyBorder="1" applyAlignment="1">
      <alignment horizontal="center" vertical="center"/>
    </xf>
    <xf numFmtId="0" fontId="33" fillId="2" borderId="23" xfId="0" applyFont="1" applyFill="1" applyBorder="1" applyAlignment="1">
      <alignment horizontal="center" vertical="center"/>
    </xf>
    <xf numFmtId="0" fontId="33" fillId="2" borderId="24" xfId="0" applyFont="1" applyFill="1" applyBorder="1" applyAlignment="1">
      <alignment horizontal="center" vertical="center"/>
    </xf>
    <xf numFmtId="0" fontId="35" fillId="2" borderId="43" xfId="0" applyFont="1" applyFill="1" applyBorder="1" applyAlignment="1">
      <alignment horizontal="center" vertical="center"/>
    </xf>
    <xf numFmtId="0" fontId="33" fillId="2" borderId="38" xfId="0" applyFont="1" applyFill="1" applyBorder="1" applyAlignment="1">
      <alignment horizontal="center" vertical="center"/>
    </xf>
    <xf numFmtId="0" fontId="33" fillId="2" borderId="43"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23" xfId="0" applyFont="1" applyFill="1" applyBorder="1" applyAlignment="1">
      <alignment horizontal="center" vertical="center"/>
    </xf>
    <xf numFmtId="0" fontId="16" fillId="2" borderId="24" xfId="0" applyFont="1" applyFill="1" applyBorder="1" applyAlignment="1">
      <alignment horizontal="center" vertical="center"/>
    </xf>
    <xf numFmtId="0" fontId="47" fillId="2" borderId="23" xfId="0" applyFont="1" applyFill="1" applyBorder="1" applyAlignment="1">
      <alignment horizontal="center" vertical="center"/>
    </xf>
    <xf numFmtId="0" fontId="47" fillId="2" borderId="43" xfId="0" applyFont="1" applyFill="1" applyBorder="1" applyAlignment="1">
      <alignment horizontal="center" vertical="center"/>
    </xf>
    <xf numFmtId="0" fontId="33" fillId="2" borderId="29" xfId="0" applyFont="1" applyFill="1" applyBorder="1" applyAlignment="1">
      <alignment horizontal="center" vertical="center"/>
    </xf>
    <xf numFmtId="0" fontId="47" fillId="2" borderId="29" xfId="0" applyFont="1" applyFill="1" applyBorder="1" applyAlignment="1">
      <alignment horizontal="center" vertical="center"/>
    </xf>
    <xf numFmtId="0" fontId="47" fillId="2" borderId="38" xfId="0" applyFont="1" applyFill="1" applyBorder="1" applyAlignment="1">
      <alignment horizontal="center" vertical="center"/>
    </xf>
    <xf numFmtId="0" fontId="12" fillId="0" borderId="7" xfId="2" applyFont="1" applyFill="1" applyBorder="1"/>
    <xf numFmtId="0" fontId="12" fillId="0" borderId="9" xfId="2" applyFont="1" applyFill="1" applyBorder="1"/>
    <xf numFmtId="0" fontId="12" fillId="0" borderId="9" xfId="0" applyFont="1" applyFill="1" applyBorder="1" applyAlignment="1">
      <alignment vertical="center"/>
    </xf>
    <xf numFmtId="0" fontId="12" fillId="3" borderId="7" xfId="0" applyFont="1" applyFill="1" applyBorder="1" applyAlignment="1">
      <alignment vertical="center"/>
    </xf>
    <xf numFmtId="0" fontId="12" fillId="0" borderId="47" xfId="0" applyFont="1" applyFill="1" applyBorder="1" applyAlignment="1">
      <alignment vertical="center"/>
    </xf>
    <xf numFmtId="0" fontId="12" fillId="4" borderId="26" xfId="0" applyFont="1" applyFill="1" applyBorder="1" applyAlignment="1">
      <alignment vertical="center"/>
    </xf>
    <xf numFmtId="0" fontId="40" fillId="0" borderId="28" xfId="8" applyFont="1" applyBorder="1" applyAlignment="1">
      <alignment vertical="center" wrapText="1" shrinkToFit="1"/>
    </xf>
    <xf numFmtId="0" fontId="49" fillId="0" borderId="28" xfId="8" applyFont="1" applyBorder="1" applyAlignment="1">
      <alignment vertical="center" wrapText="1"/>
    </xf>
    <xf numFmtId="0" fontId="0" fillId="0" borderId="0" xfId="0" applyFill="1"/>
    <xf numFmtId="49" fontId="0" fillId="0" borderId="0" xfId="0" applyNumberFormat="1" applyFill="1" applyAlignment="1">
      <alignment horizontal="center"/>
    </xf>
    <xf numFmtId="188" fontId="0" fillId="0" borderId="0" xfId="0" applyNumberFormat="1" applyFill="1"/>
    <xf numFmtId="0" fontId="0" fillId="0" borderId="17" xfId="0" applyFill="1" applyBorder="1"/>
    <xf numFmtId="49" fontId="0" fillId="0" borderId="17" xfId="0" applyNumberFormat="1" applyFill="1" applyBorder="1" applyAlignment="1">
      <alignment horizontal="center"/>
    </xf>
    <xf numFmtId="0" fontId="45" fillId="0" borderId="53" xfId="0" applyFont="1" applyFill="1" applyBorder="1" applyAlignment="1">
      <alignment horizontal="center"/>
    </xf>
    <xf numFmtId="0" fontId="45" fillId="0" borderId="17" xfId="0" applyFont="1" applyFill="1" applyBorder="1" applyAlignment="1">
      <alignment horizontal="center"/>
    </xf>
    <xf numFmtId="0" fontId="10" fillId="0" borderId="53" xfId="0" applyFont="1" applyFill="1" applyBorder="1" applyAlignment="1">
      <alignment horizontal="center"/>
    </xf>
    <xf numFmtId="0" fontId="10" fillId="0" borderId="17" xfId="0" applyFont="1" applyFill="1" applyBorder="1" applyAlignment="1">
      <alignment horizontal="center"/>
    </xf>
    <xf numFmtId="0" fontId="10" fillId="0" borderId="16" xfId="0" applyFont="1" applyFill="1" applyBorder="1" applyAlignment="1">
      <alignment horizontal="center"/>
    </xf>
    <xf numFmtId="188" fontId="10" fillId="0" borderId="17" xfId="0" applyNumberFormat="1" applyFont="1" applyFill="1" applyBorder="1" applyAlignment="1">
      <alignment horizontal="center"/>
    </xf>
    <xf numFmtId="188" fontId="10" fillId="0" borderId="16" xfId="0" applyNumberFormat="1" applyFont="1" applyFill="1" applyBorder="1" applyAlignment="1">
      <alignment horizontal="center"/>
    </xf>
    <xf numFmtId="0" fontId="10" fillId="0" borderId="53" xfId="0" applyFont="1" applyFill="1" applyBorder="1" applyAlignment="1">
      <alignment horizontal="center" wrapText="1"/>
    </xf>
    <xf numFmtId="0" fontId="10" fillId="0" borderId="17" xfId="0" applyFont="1" applyFill="1" applyBorder="1" applyAlignment="1">
      <alignment horizontal="center" wrapText="1"/>
    </xf>
    <xf numFmtId="0" fontId="10" fillId="0" borderId="16" xfId="0" applyFont="1" applyFill="1" applyBorder="1" applyAlignment="1">
      <alignment horizontal="center" wrapText="1"/>
    </xf>
    <xf numFmtId="0" fontId="10" fillId="0" borderId="0" xfId="0" applyFont="1" applyFill="1" applyAlignment="1">
      <alignment horizontal="center"/>
    </xf>
    <xf numFmtId="0" fontId="0" fillId="0" borderId="16" xfId="0" applyFill="1" applyBorder="1"/>
    <xf numFmtId="0" fontId="0" fillId="0" borderId="17" xfId="0" applyFill="1" applyBorder="1" applyAlignment="1">
      <alignment horizontal="center" wrapText="1"/>
    </xf>
    <xf numFmtId="0" fontId="0" fillId="0" borderId="16" xfId="0" applyFill="1" applyBorder="1" applyAlignment="1">
      <alignment horizontal="center" wrapText="1"/>
    </xf>
    <xf numFmtId="0" fontId="0" fillId="0" borderId="17" xfId="0" applyFill="1" applyBorder="1" applyAlignment="1">
      <alignment horizontal="center"/>
    </xf>
    <xf numFmtId="0" fontId="0" fillId="0" borderId="16" xfId="0" applyFill="1" applyBorder="1" applyAlignment="1">
      <alignment horizontal="center"/>
    </xf>
    <xf numFmtId="188" fontId="0" fillId="0" borderId="17" xfId="0" applyNumberFormat="1" applyFill="1" applyBorder="1" applyAlignment="1">
      <alignment horizontal="center"/>
    </xf>
    <xf numFmtId="188" fontId="0" fillId="0" borderId="16" xfId="0" applyNumberFormat="1" applyFill="1" applyBorder="1" applyAlignment="1">
      <alignment horizontal="center"/>
    </xf>
    <xf numFmtId="0" fontId="0" fillId="0" borderId="53" xfId="0" applyFill="1" applyBorder="1" applyAlignment="1">
      <alignment horizontal="center"/>
    </xf>
    <xf numFmtId="0" fontId="0" fillId="0" borderId="0" xfId="0" applyFill="1" applyAlignment="1">
      <alignment horizontal="center"/>
    </xf>
    <xf numFmtId="0" fontId="0" fillId="0" borderId="0" xfId="0" applyFill="1" applyAlignment="1">
      <alignment wrapText="1"/>
    </xf>
    <xf numFmtId="0" fontId="0" fillId="0" borderId="0" xfId="0" quotePrefix="1" applyFill="1" applyAlignment="1">
      <alignment horizontal="center"/>
    </xf>
    <xf numFmtId="0" fontId="0" fillId="0" borderId="1" xfId="0" quotePrefix="1" applyFill="1" applyBorder="1" applyAlignment="1">
      <alignment horizontal="center"/>
    </xf>
    <xf numFmtId="176" fontId="0" fillId="0" borderId="0" xfId="0" applyNumberFormat="1" applyFill="1"/>
    <xf numFmtId="176" fontId="0" fillId="0" borderId="1" xfId="0" applyNumberFormat="1" applyFill="1" applyBorder="1"/>
    <xf numFmtId="179" fontId="0" fillId="0" borderId="0" xfId="0" applyNumberFormat="1" applyFill="1"/>
    <xf numFmtId="179" fontId="0" fillId="0" borderId="1" xfId="0" applyNumberFormat="1" applyFill="1" applyBorder="1"/>
    <xf numFmtId="188" fontId="0" fillId="0" borderId="1" xfId="0" applyNumberFormat="1" applyFill="1" applyBorder="1"/>
    <xf numFmtId="177" fontId="0" fillId="0" borderId="2" xfId="0" applyNumberFormat="1" applyFill="1" applyBorder="1"/>
    <xf numFmtId="177" fontId="0" fillId="0" borderId="0" xfId="0" applyNumberFormat="1" applyFill="1"/>
    <xf numFmtId="177" fontId="0" fillId="0" borderId="1" xfId="0" applyNumberFormat="1" applyFill="1" applyBorder="1"/>
    <xf numFmtId="179" fontId="0" fillId="0" borderId="2" xfId="0" applyNumberFormat="1" applyFill="1" applyBorder="1"/>
    <xf numFmtId="49" fontId="0" fillId="0" borderId="0" xfId="0" applyNumberFormat="1" applyFill="1" applyAlignment="1">
      <alignment horizontal="center" wrapText="1"/>
    </xf>
    <xf numFmtId="0" fontId="0" fillId="0" borderId="1" xfId="0" applyFill="1" applyBorder="1" applyAlignment="1">
      <alignment horizontal="center"/>
    </xf>
    <xf numFmtId="0" fontId="0" fillId="0" borderId="1" xfId="0" applyFill="1" applyBorder="1"/>
    <xf numFmtId="178" fontId="0" fillId="0" borderId="2" xfId="0" applyNumberFormat="1" applyFill="1" applyBorder="1"/>
    <xf numFmtId="178" fontId="0" fillId="0" borderId="0" xfId="0" applyNumberFormat="1" applyFill="1"/>
    <xf numFmtId="178" fontId="0" fillId="0" borderId="1" xfId="0" applyNumberFormat="1" applyFill="1" applyBorder="1"/>
    <xf numFmtId="0" fontId="0" fillId="0" borderId="1" xfId="0" applyFill="1" applyBorder="1" applyAlignment="1">
      <alignment vertical="center"/>
    </xf>
    <xf numFmtId="178" fontId="0" fillId="0" borderId="0" xfId="0" applyNumberFormat="1" applyFill="1" applyAlignment="1">
      <alignment vertical="center"/>
    </xf>
    <xf numFmtId="0" fontId="0" fillId="0" borderId="0" xfId="0" quotePrefix="1" applyFill="1" applyAlignment="1">
      <alignment horizontal="center" vertical="center"/>
    </xf>
    <xf numFmtId="188" fontId="0" fillId="0" borderId="2" xfId="0" applyNumberFormat="1" applyFill="1" applyBorder="1"/>
    <xf numFmtId="0" fontId="0" fillId="0" borderId="2" xfId="0" applyFill="1" applyBorder="1"/>
    <xf numFmtId="40" fontId="33" fillId="0" borderId="43" xfId="1" applyNumberFormat="1" applyFont="1" applyFill="1" applyBorder="1" applyAlignment="1">
      <alignment vertical="center"/>
    </xf>
    <xf numFmtId="199" fontId="33" fillId="2" borderId="44" xfId="0" applyNumberFormat="1" applyFont="1" applyFill="1" applyBorder="1"/>
  </cellXfs>
  <cellStyles count="10">
    <cellStyle name="ハイパーリンク" xfId="9" builtinId="8"/>
    <cellStyle name="桁区切り" xfId="1" builtinId="6"/>
    <cellStyle name="標準" xfId="0" builtinId="0"/>
    <cellStyle name="標準 2" xfId="7" xr:uid="{00000000-0005-0000-0000-000003000000}"/>
    <cellStyle name="標準_a101" xfId="6" xr:uid="{00000000-0005-0000-0000-000004000000}"/>
    <cellStyle name="標準_一致原99最新現在" xfId="3" xr:uid="{00000000-0005-0000-0000-000005000000}"/>
    <cellStyle name="標準_新方式の基調判断" xfId="8" xr:uid="{00000000-0005-0000-0000-000006000000}"/>
    <cellStyle name="標準_先行DI99現在" xfId="4" xr:uid="{00000000-0005-0000-0000-000007000000}"/>
    <cellStyle name="標準_先行原99最新現在" xfId="2" xr:uid="{00000000-0005-0000-0000-000008000000}"/>
    <cellStyle name="標準_遅行原99最新現在" xfId="5" xr:uid="{00000000-0005-0000-0000-000009000000}"/>
  </cellStyles>
  <dxfs count="6">
    <dxf>
      <font>
        <condense val="0"/>
        <extend val="0"/>
        <color auto="1"/>
      </font>
      <fill>
        <patternFill>
          <bgColor indexed="14"/>
        </patternFill>
      </fill>
    </dxf>
    <dxf>
      <fill>
        <patternFill>
          <bgColor indexed="14"/>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11273486430062E-2"/>
          <c:y val="0.10497237569060773"/>
          <c:w val="0.93841379952766868"/>
          <c:h val="0.67127071823204421"/>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26F2-4879-B7A5-D888CDE2F1FD}"/>
            </c:ext>
          </c:extLst>
        </c:ser>
        <c:dLbls>
          <c:showLegendKey val="0"/>
          <c:showVal val="0"/>
          <c:showCatName val="0"/>
          <c:showSerName val="0"/>
          <c:showPercent val="0"/>
          <c:showBubbleSize val="0"/>
        </c:dLbls>
        <c:gapWidth val="0"/>
        <c:axId val="667276911"/>
        <c:axId val="1"/>
      </c:barChart>
      <c:lineChart>
        <c:grouping val="standard"/>
        <c:varyColors val="0"/>
        <c:ser>
          <c:idx val="0"/>
          <c:order val="0"/>
          <c:tx>
            <c:v>系列１</c:v>
          </c:tx>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'11グラフデータ'!$E$268:$E$507</c:f>
              <c:numCache>
                <c:formatCode>0.0</c:formatCode>
                <c:ptCount val="240"/>
                <c:pt idx="0">
                  <c:v>136.30000000000001</c:v>
                </c:pt>
                <c:pt idx="1">
                  <c:v>138.08000000000001</c:v>
                </c:pt>
                <c:pt idx="2">
                  <c:v>135.77000000000001</c:v>
                </c:pt>
                <c:pt idx="3">
                  <c:v>138.32</c:v>
                </c:pt>
                <c:pt idx="4">
                  <c:v>141.71</c:v>
                </c:pt>
                <c:pt idx="5">
                  <c:v>142.87</c:v>
                </c:pt>
                <c:pt idx="6">
                  <c:v>138.44999999999999</c:v>
                </c:pt>
                <c:pt idx="7">
                  <c:v>140.72</c:v>
                </c:pt>
                <c:pt idx="8">
                  <c:v>141.99</c:v>
                </c:pt>
                <c:pt idx="9">
                  <c:v>136.32</c:v>
                </c:pt>
                <c:pt idx="10">
                  <c:v>137.03</c:v>
                </c:pt>
                <c:pt idx="11">
                  <c:v>134.99</c:v>
                </c:pt>
                <c:pt idx="12">
                  <c:v>126.5</c:v>
                </c:pt>
                <c:pt idx="13">
                  <c:v>130.69999999999999</c:v>
                </c:pt>
                <c:pt idx="14">
                  <c:v>126.81</c:v>
                </c:pt>
                <c:pt idx="15">
                  <c:v>124.56</c:v>
                </c:pt>
                <c:pt idx="16">
                  <c:v>129.21</c:v>
                </c:pt>
                <c:pt idx="17">
                  <c:v>121.37</c:v>
                </c:pt>
                <c:pt idx="18">
                  <c:v>125.32</c:v>
                </c:pt>
                <c:pt idx="19">
                  <c:v>123.21</c:v>
                </c:pt>
                <c:pt idx="20">
                  <c:v>119.06</c:v>
                </c:pt>
                <c:pt idx="21">
                  <c:v>123.56</c:v>
                </c:pt>
                <c:pt idx="22">
                  <c:v>119.29</c:v>
                </c:pt>
                <c:pt idx="23">
                  <c:v>117.24</c:v>
                </c:pt>
                <c:pt idx="24">
                  <c:v>116.64</c:v>
                </c:pt>
                <c:pt idx="25">
                  <c:v>122.02</c:v>
                </c:pt>
                <c:pt idx="26">
                  <c:v>117.15</c:v>
                </c:pt>
                <c:pt idx="27">
                  <c:v>124.63</c:v>
                </c:pt>
                <c:pt idx="28">
                  <c:v>121.78</c:v>
                </c:pt>
                <c:pt idx="29">
                  <c:v>120.34</c:v>
                </c:pt>
                <c:pt idx="30">
                  <c:v>117.23</c:v>
                </c:pt>
                <c:pt idx="31">
                  <c:v>113.97</c:v>
                </c:pt>
                <c:pt idx="32">
                  <c:v>109.49</c:v>
                </c:pt>
                <c:pt idx="33">
                  <c:v>103.54</c:v>
                </c:pt>
                <c:pt idx="34">
                  <c:v>92.67</c:v>
                </c:pt>
                <c:pt idx="35">
                  <c:v>86.44</c:v>
                </c:pt>
                <c:pt idx="36">
                  <c:v>74.680000000000007</c:v>
                </c:pt>
                <c:pt idx="37">
                  <c:v>70.430000000000007</c:v>
                </c:pt>
                <c:pt idx="38">
                  <c:v>78.61</c:v>
                </c:pt>
                <c:pt idx="39">
                  <c:v>78.61</c:v>
                </c:pt>
                <c:pt idx="40">
                  <c:v>76.010000000000005</c:v>
                </c:pt>
                <c:pt idx="41">
                  <c:v>80.97</c:v>
                </c:pt>
                <c:pt idx="42">
                  <c:v>86</c:v>
                </c:pt>
                <c:pt idx="43">
                  <c:v>87.32</c:v>
                </c:pt>
                <c:pt idx="44">
                  <c:v>95.39</c:v>
                </c:pt>
                <c:pt idx="45">
                  <c:v>99.28</c:v>
                </c:pt>
                <c:pt idx="46">
                  <c:v>108.63</c:v>
                </c:pt>
                <c:pt idx="47">
                  <c:v>107.45</c:v>
                </c:pt>
                <c:pt idx="48">
                  <c:v>113.78</c:v>
                </c:pt>
                <c:pt idx="49">
                  <c:v>117.52</c:v>
                </c:pt>
                <c:pt idx="50">
                  <c:v>121.6</c:v>
                </c:pt>
                <c:pt idx="51">
                  <c:v>122.96</c:v>
                </c:pt>
                <c:pt idx="52">
                  <c:v>122.85</c:v>
                </c:pt>
                <c:pt idx="53">
                  <c:v>118.68</c:v>
                </c:pt>
                <c:pt idx="54">
                  <c:v>122.03</c:v>
                </c:pt>
                <c:pt idx="55">
                  <c:v>119.26</c:v>
                </c:pt>
                <c:pt idx="56">
                  <c:v>123.06</c:v>
                </c:pt>
                <c:pt idx="57">
                  <c:v>115.4</c:v>
                </c:pt>
                <c:pt idx="58">
                  <c:v>114.96</c:v>
                </c:pt>
                <c:pt idx="59">
                  <c:v>121.16</c:v>
                </c:pt>
                <c:pt idx="60">
                  <c:v>126.71</c:v>
                </c:pt>
                <c:pt idx="61">
                  <c:v>129.28</c:v>
                </c:pt>
                <c:pt idx="62">
                  <c:v>123.4</c:v>
                </c:pt>
                <c:pt idx="63">
                  <c:v>118.32</c:v>
                </c:pt>
                <c:pt idx="64">
                  <c:v>119.77</c:v>
                </c:pt>
                <c:pt idx="65">
                  <c:v>124.58</c:v>
                </c:pt>
                <c:pt idx="66">
                  <c:v>123.5</c:v>
                </c:pt>
                <c:pt idx="67">
                  <c:v>130.04</c:v>
                </c:pt>
                <c:pt idx="68">
                  <c:v>121.57</c:v>
                </c:pt>
                <c:pt idx="69">
                  <c:v>121.78</c:v>
                </c:pt>
                <c:pt idx="70">
                  <c:v>122.66</c:v>
                </c:pt>
                <c:pt idx="71">
                  <c:v>120.16</c:v>
                </c:pt>
                <c:pt idx="72">
                  <c:v>123.47</c:v>
                </c:pt>
                <c:pt idx="73">
                  <c:v>122.32</c:v>
                </c:pt>
                <c:pt idx="74">
                  <c:v>124.41</c:v>
                </c:pt>
                <c:pt idx="75">
                  <c:v>119.47</c:v>
                </c:pt>
                <c:pt idx="76">
                  <c:v>121.54</c:v>
                </c:pt>
                <c:pt idx="77">
                  <c:v>119.07</c:v>
                </c:pt>
                <c:pt idx="78">
                  <c:v>117.06</c:v>
                </c:pt>
                <c:pt idx="79">
                  <c:v>114.02</c:v>
                </c:pt>
                <c:pt idx="80">
                  <c:v>117.73</c:v>
                </c:pt>
                <c:pt idx="81">
                  <c:v>113.44</c:v>
                </c:pt>
                <c:pt idx="82">
                  <c:v>113.53</c:v>
                </c:pt>
                <c:pt idx="83">
                  <c:v>113.18</c:v>
                </c:pt>
                <c:pt idx="84">
                  <c:v>115.51</c:v>
                </c:pt>
                <c:pt idx="85">
                  <c:v>119.51</c:v>
                </c:pt>
                <c:pt idx="86">
                  <c:v>121.84</c:v>
                </c:pt>
                <c:pt idx="87">
                  <c:v>121.7</c:v>
                </c:pt>
                <c:pt idx="88">
                  <c:v>126.71</c:v>
                </c:pt>
                <c:pt idx="89">
                  <c:v>125.39</c:v>
                </c:pt>
                <c:pt idx="90">
                  <c:v>125.54</c:v>
                </c:pt>
                <c:pt idx="91">
                  <c:v>125.76</c:v>
                </c:pt>
                <c:pt idx="92">
                  <c:v>127.2</c:v>
                </c:pt>
                <c:pt idx="93">
                  <c:v>132.28</c:v>
                </c:pt>
                <c:pt idx="94">
                  <c:v>133.87</c:v>
                </c:pt>
                <c:pt idx="95">
                  <c:v>137.44</c:v>
                </c:pt>
                <c:pt idx="96">
                  <c:v>133.56</c:v>
                </c:pt>
                <c:pt idx="97">
                  <c:v>129.75</c:v>
                </c:pt>
                <c:pt idx="98">
                  <c:v>124.63</c:v>
                </c:pt>
                <c:pt idx="99">
                  <c:v>120.65</c:v>
                </c:pt>
                <c:pt idx="100">
                  <c:v>118.92</c:v>
                </c:pt>
                <c:pt idx="101">
                  <c:v>117.81</c:v>
                </c:pt>
                <c:pt idx="102">
                  <c:v>116.03</c:v>
                </c:pt>
                <c:pt idx="103">
                  <c:v>117.22</c:v>
                </c:pt>
                <c:pt idx="104">
                  <c:v>114.71</c:v>
                </c:pt>
                <c:pt idx="105">
                  <c:v>114.27</c:v>
                </c:pt>
                <c:pt idx="106">
                  <c:v>112.95</c:v>
                </c:pt>
                <c:pt idx="107">
                  <c:v>108.11</c:v>
                </c:pt>
                <c:pt idx="108">
                  <c:v>112.33</c:v>
                </c:pt>
                <c:pt idx="109">
                  <c:v>108.14</c:v>
                </c:pt>
                <c:pt idx="110">
                  <c:v>108.17</c:v>
                </c:pt>
                <c:pt idx="111">
                  <c:v>105.94</c:v>
                </c:pt>
                <c:pt idx="112">
                  <c:v>109.5</c:v>
                </c:pt>
                <c:pt idx="113">
                  <c:v>108.58</c:v>
                </c:pt>
                <c:pt idx="114">
                  <c:v>108.35</c:v>
                </c:pt>
                <c:pt idx="115">
                  <c:v>107.33</c:v>
                </c:pt>
                <c:pt idx="116">
                  <c:v>104.79</c:v>
                </c:pt>
                <c:pt idx="117">
                  <c:v>105.94</c:v>
                </c:pt>
                <c:pt idx="118">
                  <c:v>101.94</c:v>
                </c:pt>
                <c:pt idx="119">
                  <c:v>101.92</c:v>
                </c:pt>
                <c:pt idx="120">
                  <c:v>108.25</c:v>
                </c:pt>
                <c:pt idx="121">
                  <c:v>97.99</c:v>
                </c:pt>
                <c:pt idx="122">
                  <c:v>102.57</c:v>
                </c:pt>
                <c:pt idx="123">
                  <c:v>102.7</c:v>
                </c:pt>
                <c:pt idx="124">
                  <c:v>102.76</c:v>
                </c:pt>
                <c:pt idx="125">
                  <c:v>104.38</c:v>
                </c:pt>
                <c:pt idx="126">
                  <c:v>107.64</c:v>
                </c:pt>
                <c:pt idx="127">
                  <c:v>108.77</c:v>
                </c:pt>
                <c:pt idx="128">
                  <c:v>111.8</c:v>
                </c:pt>
                <c:pt idx="129">
                  <c:v>109.07</c:v>
                </c:pt>
                <c:pt idx="130">
                  <c:v>116.47</c:v>
                </c:pt>
                <c:pt idx="131">
                  <c:v>119.6</c:v>
                </c:pt>
                <c:pt idx="132">
                  <c:v>124.18</c:v>
                </c:pt>
                <c:pt idx="133">
                  <c:v>125.93</c:v>
                </c:pt>
                <c:pt idx="134">
                  <c:v>122.22</c:v>
                </c:pt>
                <c:pt idx="135">
                  <c:v>122.88</c:v>
                </c:pt>
                <c:pt idx="136">
                  <c:v>122.45</c:v>
                </c:pt>
                <c:pt idx="137">
                  <c:v>122.58</c:v>
                </c:pt>
                <c:pt idx="138">
                  <c:v>119.15</c:v>
                </c:pt>
                <c:pt idx="139">
                  <c:v>123.66</c:v>
                </c:pt>
                <c:pt idx="140">
                  <c:v>123.55</c:v>
                </c:pt>
                <c:pt idx="141">
                  <c:v>121.38</c:v>
                </c:pt>
                <c:pt idx="142">
                  <c:v>121.78</c:v>
                </c:pt>
                <c:pt idx="143">
                  <c:v>122.7</c:v>
                </c:pt>
                <c:pt idx="144">
                  <c:v>111.55</c:v>
                </c:pt>
                <c:pt idx="145">
                  <c:v>113.99</c:v>
                </c:pt>
                <c:pt idx="146">
                  <c:v>114.59</c:v>
                </c:pt>
                <c:pt idx="147">
                  <c:v>116.42</c:v>
                </c:pt>
                <c:pt idx="148">
                  <c:v>118.9</c:v>
                </c:pt>
                <c:pt idx="149">
                  <c:v>120.69</c:v>
                </c:pt>
                <c:pt idx="150">
                  <c:v>116.14</c:v>
                </c:pt>
                <c:pt idx="151">
                  <c:v>117.15</c:v>
                </c:pt>
                <c:pt idx="152">
                  <c:v>113.25</c:v>
                </c:pt>
                <c:pt idx="153">
                  <c:v>115.09</c:v>
                </c:pt>
                <c:pt idx="154">
                  <c:v>113.03</c:v>
                </c:pt>
                <c:pt idx="155">
                  <c:v>111.44</c:v>
                </c:pt>
                <c:pt idx="156">
                  <c:v>107.23</c:v>
                </c:pt>
                <c:pt idx="157">
                  <c:v>112.62</c:v>
                </c:pt>
                <c:pt idx="158">
                  <c:v>104.67</c:v>
                </c:pt>
                <c:pt idx="159">
                  <c:v>110.13</c:v>
                </c:pt>
                <c:pt idx="160">
                  <c:v>110.39</c:v>
                </c:pt>
                <c:pt idx="161">
                  <c:v>108.77</c:v>
                </c:pt>
                <c:pt idx="162">
                  <c:v>107.5</c:v>
                </c:pt>
                <c:pt idx="163">
                  <c:v>100.32</c:v>
                </c:pt>
                <c:pt idx="164">
                  <c:v>106.32</c:v>
                </c:pt>
                <c:pt idx="165">
                  <c:v>98.54</c:v>
                </c:pt>
                <c:pt idx="166">
                  <c:v>103.36</c:v>
                </c:pt>
                <c:pt idx="167">
                  <c:v>105.68</c:v>
                </c:pt>
                <c:pt idx="168">
                  <c:v>106.66</c:v>
                </c:pt>
                <c:pt idx="169">
                  <c:v>102.24</c:v>
                </c:pt>
                <c:pt idx="170">
                  <c:v>103.64</c:v>
                </c:pt>
                <c:pt idx="171">
                  <c:v>85.51</c:v>
                </c:pt>
                <c:pt idx="172">
                  <c:v>80.680000000000007</c:v>
                </c:pt>
                <c:pt idx="173">
                  <c:v>88.65</c:v>
                </c:pt>
                <c:pt idx="174">
                  <c:v>94.21</c:v>
                </c:pt>
                <c:pt idx="175">
                  <c:v>98.76</c:v>
                </c:pt>
                <c:pt idx="176">
                  <c:v>109.37</c:v>
                </c:pt>
                <c:pt idx="177">
                  <c:v>108.55</c:v>
                </c:pt>
                <c:pt idx="178">
                  <c:v>108.41</c:v>
                </c:pt>
                <c:pt idx="179">
                  <c:v>113.32</c:v>
                </c:pt>
                <c:pt idx="180">
                  <c:v>113.59</c:v>
                </c:pt>
                <c:pt idx="181">
                  <c:v>116.9</c:v>
                </c:pt>
                <c:pt idx="182">
                  <c:v>121.37</c:v>
                </c:pt>
                <c:pt idx="183">
                  <c:v>126.74</c:v>
                </c:pt>
                <c:pt idx="184">
                  <c:v>125.47</c:v>
                </c:pt>
                <c:pt idx="185">
                  <c:v>123.96</c:v>
                </c:pt>
                <c:pt idx="186">
                  <c:v>124.28</c:v>
                </c:pt>
                <c:pt idx="187">
                  <c:v>120.88</c:v>
                </c:pt>
                <c:pt idx="188">
                  <c:v>115.82</c:v>
                </c:pt>
                <c:pt idx="189">
                  <c:v>118.52</c:v>
                </c:pt>
                <c:pt idx="190">
                  <c:v>119.95</c:v>
                </c:pt>
                <c:pt idx="191">
                  <c:v>119.91</c:v>
                </c:pt>
                <c:pt idx="192">
                  <c:v>121.29</c:v>
                </c:pt>
                <c:pt idx="193">
                  <c:v>116.6</c:v>
                </c:pt>
                <c:pt idx="194">
                  <c:v>123.72</c:v>
                </c:pt>
                <c:pt idx="195">
                  <c:v>124.47</c:v>
                </c:pt>
                <c:pt idx="196">
                  <c:v>114.46</c:v>
                </c:pt>
                <c:pt idx="197">
                  <c:v>118.14</c:v>
                </c:pt>
                <c:pt idx="198">
                  <c:v>113.74</c:v>
                </c:pt>
                <c:pt idx="199">
                  <c:v>112.55</c:v>
                </c:pt>
                <c:pt idx="200">
                  <c:v>109.22</c:v>
                </c:pt>
                <c:pt idx="201">
                  <c:v>108.71</c:v>
                </c:pt>
                <c:pt idx="202">
                  <c:v>109.94</c:v>
                </c:pt>
                <c:pt idx="203">
                  <c:v>106.23</c:v>
                </c:pt>
                <c:pt idx="204">
                  <c:v>104.19</c:v>
                </c:pt>
                <c:pt idx="205">
                  <c:v>103.06</c:v>
                </c:pt>
                <c:pt idx="206">
                  <c:v>100.95</c:v>
                </c:pt>
                <c:pt idx="207">
                  <c:v>102.15</c:v>
                </c:pt>
                <c:pt idx="208">
                  <c:v>100.81</c:v>
                </c:pt>
                <c:pt idx="209">
                  <c:v>98.5</c:v>
                </c:pt>
                <c:pt idx="210">
                  <c:v>102.95</c:v>
                </c:pt>
                <c:pt idx="211">
                  <c:v>98.55</c:v>
                </c:pt>
                <c:pt idx="212">
                  <c:v>99.3</c:v>
                </c:pt>
                <c:pt idx="213">
                  <c:v>99.89</c:v>
                </c:pt>
                <c:pt idx="214">
                  <c:v>94.1</c:v>
                </c:pt>
                <c:pt idx="215">
                  <c:v>96.19</c:v>
                </c:pt>
                <c:pt idx="216">
                  <c:v>93.01</c:v>
                </c:pt>
                <c:pt idx="217">
                  <c:v>91.52</c:v>
                </c:pt>
                <c:pt idx="218">
                  <c:v>93.01</c:v>
                </c:pt>
                <c:pt idx="219">
                  <c:v>94.52</c:v>
                </c:pt>
                <c:pt idx="220">
                  <c:v>100.12</c:v>
                </c:pt>
                <c:pt idx="221">
                  <c:v>98.47</c:v>
                </c:pt>
                <c:pt idx="222">
                  <c:v>101.23</c:v>
                </c:pt>
                <c:pt idx="223">
                  <c:v>94.62</c:v>
                </c:pt>
                <c:pt idx="224">
                  <c:v>99.49</c:v>
                </c:pt>
                <c:pt idx="225">
                  <c:v>93.83</c:v>
                </c:pt>
                <c:pt idx="226">
                  <c:v>90.57</c:v>
                </c:pt>
                <c:pt idx="227">
                  <c:v>91.05</c:v>
                </c:pt>
                <c:pt idx="228">
                  <c:v>94.26</c:v>
                </c:pt>
                <c:pt idx="229">
                  <c:v>95.23</c:v>
                </c:pt>
                <c:pt idx="230">
                  <c:v>91.01</c:v>
                </c:pt>
                <c:pt idx="231">
                  <c:v>85.91</c:v>
                </c:pt>
                <c:pt idx="232">
                  <c:v>88.85</c:v>
                </c:pt>
                <c:pt idx="233">
                  <c:v>89.91</c:v>
                </c:pt>
                <c:pt idx="234">
                  <c:v>90.18</c:v>
                </c:pt>
                <c:pt idx="235">
                  <c:v>85.19</c:v>
                </c:pt>
                <c:pt idx="236">
                  <c:v>90.06</c:v>
                </c:pt>
                <c:pt idx="237">
                  <c:v>88.37</c:v>
                </c:pt>
                <c:pt idx="238">
                  <c:v>86.75</c:v>
                </c:pt>
              </c:numCache>
            </c:numRef>
          </c:val>
          <c:smooth val="0"/>
          <c:extLst>
            <c:ext xmlns:c16="http://schemas.microsoft.com/office/drawing/2014/chart" uri="{C3380CC4-5D6E-409C-BE32-E72D297353CC}">
              <c16:uniqueId val="{00000001-26F2-4879-B7A5-D888CDE2F1FD}"/>
            </c:ext>
          </c:extLst>
        </c:ser>
        <c:dLbls>
          <c:showLegendKey val="0"/>
          <c:showVal val="0"/>
          <c:showCatName val="0"/>
          <c:showSerName val="0"/>
          <c:showPercent val="0"/>
          <c:showBubbleSize val="0"/>
        </c:dLbls>
        <c:marker val="1"/>
        <c:smooth val="0"/>
        <c:axId val="667276911"/>
        <c:axId val="1"/>
      </c:lineChart>
      <c:catAx>
        <c:axId val="667276911"/>
        <c:scaling>
          <c:orientation val="minMax"/>
        </c:scaling>
        <c:delete val="0"/>
        <c:axPos val="b"/>
        <c:numFmt formatCode="General" sourceLinked="0"/>
        <c:majorTickMark val="in"/>
        <c:minorTickMark val="none"/>
        <c:tickLblPos val="nextTo"/>
        <c:spPr>
          <a:ln w="3175">
            <a:solidFill>
              <a:sysClr val="windowText" lastClr="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40"/>
        <c:auto val="1"/>
        <c:lblAlgn val="ctr"/>
        <c:lblOffset val="100"/>
        <c:tickLblSkip val="3"/>
        <c:tickMarkSkip val="3"/>
        <c:noMultiLvlLbl val="0"/>
      </c:catAx>
      <c:valAx>
        <c:axId val="1"/>
        <c:scaling>
          <c:orientation val="minMax"/>
          <c:max val="16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7276911"/>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5358696514348172E-2"/>
          <c:y val="4.6647296725948556E-2"/>
          <c:w val="0.94198411907372337"/>
          <c:h val="0.74758087974916843"/>
        </c:manualLayout>
      </c:layout>
      <c:barChart>
        <c:barDir val="col"/>
        <c:grouping val="clustered"/>
        <c:varyColors val="0"/>
        <c:ser>
          <c:idx val="3"/>
          <c:order val="2"/>
          <c:spPr>
            <a:solidFill>
              <a:srgbClr val="CCCCFF"/>
            </a:solidFill>
            <a:ln w="25400">
              <a:noFill/>
            </a:ln>
          </c:spPr>
          <c:invertIfNegative val="0"/>
          <c:cat>
            <c:strRef>
              <c:f>'11グラフデータ'!$AG$292:$AH$495</c:f>
              <c:strCache>
                <c:ptCount val="193"/>
                <c:pt idx="0">
                  <c:v>H20
2008</c:v>
                </c:pt>
                <c:pt idx="12">
                  <c:v>H21
2009</c:v>
                </c:pt>
                <c:pt idx="24">
                  <c:v>H22
2010</c:v>
                </c:pt>
                <c:pt idx="36">
                  <c:v>H23
2011</c:v>
                </c:pt>
                <c:pt idx="48">
                  <c:v>H24
2012</c:v>
                </c:pt>
                <c:pt idx="60">
                  <c:v>H25
2013</c:v>
                </c:pt>
                <c:pt idx="72">
                  <c:v>H26
2014</c:v>
                </c:pt>
                <c:pt idx="84">
                  <c:v>H27
2015</c:v>
                </c:pt>
                <c:pt idx="96">
                  <c:v>H28
2016</c:v>
                </c:pt>
                <c:pt idx="108">
                  <c:v>H29
2017</c:v>
                </c:pt>
                <c:pt idx="120">
                  <c:v>H30
2018</c:v>
                </c:pt>
                <c:pt idx="132">
                  <c:v>H31 R1
2019</c:v>
                </c:pt>
                <c:pt idx="144">
                  <c:v>R2
2020</c:v>
                </c:pt>
                <c:pt idx="156">
                  <c:v>R3
2021</c:v>
                </c:pt>
                <c:pt idx="168">
                  <c:v>R4
2022</c:v>
                </c:pt>
                <c:pt idx="180">
                  <c:v>R5
2023</c:v>
                </c:pt>
                <c:pt idx="192">
                  <c:v>R6
2024</c:v>
                </c:pt>
              </c:strCache>
            </c:strRef>
          </c:cat>
          <c:val>
            <c:numRef>
              <c:f>'11グラフデータ'!$AL$316:$AL$471</c:f>
              <c:numCache>
                <c:formatCode>General</c:formatCode>
                <c:ptCount val="156"/>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107">
                  <c:v>159.5</c:v>
                </c:pt>
                <c:pt idx="108">
                  <c:v>159.5</c:v>
                </c:pt>
                <c:pt idx="109">
                  <c:v>159.5</c:v>
                </c:pt>
                <c:pt idx="110">
                  <c:v>159.5</c:v>
                </c:pt>
                <c:pt idx="111">
                  <c:v>159.5</c:v>
                </c:pt>
                <c:pt idx="112">
                  <c:v>159.5</c:v>
                </c:pt>
                <c:pt idx="113">
                  <c:v>159.5</c:v>
                </c:pt>
                <c:pt idx="114">
                  <c:v>159.5</c:v>
                </c:pt>
                <c:pt idx="115">
                  <c:v>159.5</c:v>
                </c:pt>
                <c:pt idx="116">
                  <c:v>159.5</c:v>
                </c:pt>
                <c:pt idx="117">
                  <c:v>159.5</c:v>
                </c:pt>
                <c:pt idx="118">
                  <c:v>159.5</c:v>
                </c:pt>
                <c:pt idx="119">
                  <c:v>159.5</c:v>
                </c:pt>
                <c:pt idx="120">
                  <c:v>159.5</c:v>
                </c:pt>
                <c:pt idx="121">
                  <c:v>159.5</c:v>
                </c:pt>
                <c:pt idx="122">
                  <c:v>159.5</c:v>
                </c:pt>
                <c:pt idx="123">
                  <c:v>159.5</c:v>
                </c:pt>
                <c:pt idx="124">
                  <c:v>159.5</c:v>
                </c:pt>
              </c:numCache>
            </c:numRef>
          </c:val>
          <c:extLst>
            <c:ext xmlns:c16="http://schemas.microsoft.com/office/drawing/2014/chart" uri="{C3380CC4-5D6E-409C-BE32-E72D297353CC}">
              <c16:uniqueId val="{00000000-A01A-4B15-88E1-233E8B3CFAA9}"/>
            </c:ext>
          </c:extLst>
        </c:ser>
        <c:dLbls>
          <c:showLegendKey val="0"/>
          <c:showVal val="0"/>
          <c:showCatName val="0"/>
          <c:showSerName val="0"/>
          <c:showPercent val="0"/>
          <c:showBubbleSize val="0"/>
        </c:dLbls>
        <c:gapWidth val="0"/>
        <c:axId val="669443519"/>
        <c:axId val="1"/>
      </c:barChart>
      <c:lineChart>
        <c:grouping val="standard"/>
        <c:varyColors val="0"/>
        <c:ser>
          <c:idx val="2"/>
          <c:order val="0"/>
          <c:tx>
            <c:v>兵庫県</c:v>
          </c:tx>
          <c:spPr>
            <a:ln w="12700">
              <a:solidFill>
                <a:srgbClr val="000000"/>
              </a:solidFill>
              <a:prstDash val="solid"/>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'11グラフデータ'!$K$316:$K$507</c:f>
              <c:numCache>
                <c:formatCode>0.0</c:formatCode>
                <c:ptCount val="192"/>
                <c:pt idx="0">
                  <c:v>95.01</c:v>
                </c:pt>
                <c:pt idx="1">
                  <c:v>95.7</c:v>
                </c:pt>
                <c:pt idx="2">
                  <c:v>95.32</c:v>
                </c:pt>
                <c:pt idx="3">
                  <c:v>92.92</c:v>
                </c:pt>
                <c:pt idx="4">
                  <c:v>94.3</c:v>
                </c:pt>
                <c:pt idx="5">
                  <c:v>95.64</c:v>
                </c:pt>
                <c:pt idx="6">
                  <c:v>95.76</c:v>
                </c:pt>
                <c:pt idx="7">
                  <c:v>97.69</c:v>
                </c:pt>
                <c:pt idx="8">
                  <c:v>96.86</c:v>
                </c:pt>
                <c:pt idx="9">
                  <c:v>100.44</c:v>
                </c:pt>
                <c:pt idx="10">
                  <c:v>97.53</c:v>
                </c:pt>
                <c:pt idx="11">
                  <c:v>96.4</c:v>
                </c:pt>
                <c:pt idx="12">
                  <c:v>96.74</c:v>
                </c:pt>
                <c:pt idx="13">
                  <c:v>99.81</c:v>
                </c:pt>
                <c:pt idx="14">
                  <c:v>96.66</c:v>
                </c:pt>
                <c:pt idx="15">
                  <c:v>98.57</c:v>
                </c:pt>
                <c:pt idx="16">
                  <c:v>101.66</c:v>
                </c:pt>
                <c:pt idx="17">
                  <c:v>101.71</c:v>
                </c:pt>
                <c:pt idx="18">
                  <c:v>103.68</c:v>
                </c:pt>
                <c:pt idx="19">
                  <c:v>104.85</c:v>
                </c:pt>
                <c:pt idx="20">
                  <c:v>101.93</c:v>
                </c:pt>
                <c:pt idx="21">
                  <c:v>102.36</c:v>
                </c:pt>
                <c:pt idx="22">
                  <c:v>102.43</c:v>
                </c:pt>
                <c:pt idx="23">
                  <c:v>101.75</c:v>
                </c:pt>
                <c:pt idx="24">
                  <c:v>105.54</c:v>
                </c:pt>
                <c:pt idx="25">
                  <c:v>103.9</c:v>
                </c:pt>
                <c:pt idx="26">
                  <c:v>101.29</c:v>
                </c:pt>
                <c:pt idx="27">
                  <c:v>100.97</c:v>
                </c:pt>
                <c:pt idx="28">
                  <c:v>98.69</c:v>
                </c:pt>
                <c:pt idx="29">
                  <c:v>97.82</c:v>
                </c:pt>
                <c:pt idx="30">
                  <c:v>98.53</c:v>
                </c:pt>
                <c:pt idx="31">
                  <c:v>98.18</c:v>
                </c:pt>
                <c:pt idx="32">
                  <c:v>98.64</c:v>
                </c:pt>
                <c:pt idx="33">
                  <c:v>96.78</c:v>
                </c:pt>
                <c:pt idx="34">
                  <c:v>97.02</c:v>
                </c:pt>
                <c:pt idx="35">
                  <c:v>96.6</c:v>
                </c:pt>
                <c:pt idx="36">
                  <c:v>96.74</c:v>
                </c:pt>
                <c:pt idx="37">
                  <c:v>96.44</c:v>
                </c:pt>
                <c:pt idx="38">
                  <c:v>96.09</c:v>
                </c:pt>
                <c:pt idx="39">
                  <c:v>96.1</c:v>
                </c:pt>
                <c:pt idx="40">
                  <c:v>96.06</c:v>
                </c:pt>
                <c:pt idx="41">
                  <c:v>96.49</c:v>
                </c:pt>
                <c:pt idx="42">
                  <c:v>98.36</c:v>
                </c:pt>
                <c:pt idx="43">
                  <c:v>100.34</c:v>
                </c:pt>
                <c:pt idx="44">
                  <c:v>101.28</c:v>
                </c:pt>
                <c:pt idx="45">
                  <c:v>102.76</c:v>
                </c:pt>
                <c:pt idx="46">
                  <c:v>103.79</c:v>
                </c:pt>
                <c:pt idx="47">
                  <c:v>103.35</c:v>
                </c:pt>
                <c:pt idx="48">
                  <c:v>103.85</c:v>
                </c:pt>
                <c:pt idx="49">
                  <c:v>102.95</c:v>
                </c:pt>
                <c:pt idx="50">
                  <c:v>104.64</c:v>
                </c:pt>
                <c:pt idx="51">
                  <c:v>106.57</c:v>
                </c:pt>
                <c:pt idx="52">
                  <c:v>107.37</c:v>
                </c:pt>
                <c:pt idx="53">
                  <c:v>106.57</c:v>
                </c:pt>
                <c:pt idx="54">
                  <c:v>103.75</c:v>
                </c:pt>
                <c:pt idx="55">
                  <c:v>105.33</c:v>
                </c:pt>
                <c:pt idx="56">
                  <c:v>105.41</c:v>
                </c:pt>
                <c:pt idx="57">
                  <c:v>106.22</c:v>
                </c:pt>
                <c:pt idx="58">
                  <c:v>106.99</c:v>
                </c:pt>
                <c:pt idx="59">
                  <c:v>107.24</c:v>
                </c:pt>
                <c:pt idx="60">
                  <c:v>108.17</c:v>
                </c:pt>
                <c:pt idx="61">
                  <c:v>108.74</c:v>
                </c:pt>
                <c:pt idx="62">
                  <c:v>104.52</c:v>
                </c:pt>
                <c:pt idx="63">
                  <c:v>103.52</c:v>
                </c:pt>
                <c:pt idx="64">
                  <c:v>104.76</c:v>
                </c:pt>
                <c:pt idx="65">
                  <c:v>102.01</c:v>
                </c:pt>
                <c:pt idx="66">
                  <c:v>101.02</c:v>
                </c:pt>
                <c:pt idx="67">
                  <c:v>100.72</c:v>
                </c:pt>
                <c:pt idx="68">
                  <c:v>100.43</c:v>
                </c:pt>
                <c:pt idx="69">
                  <c:v>100.67</c:v>
                </c:pt>
                <c:pt idx="70">
                  <c:v>101.61</c:v>
                </c:pt>
                <c:pt idx="71">
                  <c:v>102.1</c:v>
                </c:pt>
                <c:pt idx="72">
                  <c:v>100.82</c:v>
                </c:pt>
                <c:pt idx="73">
                  <c:v>101.02</c:v>
                </c:pt>
                <c:pt idx="74">
                  <c:v>101.15</c:v>
                </c:pt>
                <c:pt idx="75">
                  <c:v>100.92</c:v>
                </c:pt>
                <c:pt idx="76">
                  <c:v>100.35</c:v>
                </c:pt>
                <c:pt idx="77">
                  <c:v>99.56</c:v>
                </c:pt>
                <c:pt idx="78">
                  <c:v>101.05</c:v>
                </c:pt>
                <c:pt idx="79">
                  <c:v>99.97</c:v>
                </c:pt>
                <c:pt idx="80">
                  <c:v>100.35</c:v>
                </c:pt>
                <c:pt idx="81">
                  <c:v>98.43</c:v>
                </c:pt>
                <c:pt idx="82">
                  <c:v>97.32</c:v>
                </c:pt>
                <c:pt idx="83">
                  <c:v>96.1</c:v>
                </c:pt>
                <c:pt idx="84">
                  <c:v>97.54</c:v>
                </c:pt>
                <c:pt idx="85">
                  <c:v>96.87</c:v>
                </c:pt>
                <c:pt idx="86">
                  <c:v>97.47</c:v>
                </c:pt>
                <c:pt idx="87">
                  <c:v>99.73</c:v>
                </c:pt>
                <c:pt idx="88">
                  <c:v>98.95</c:v>
                </c:pt>
                <c:pt idx="89">
                  <c:v>98.92</c:v>
                </c:pt>
                <c:pt idx="90">
                  <c:v>100.41</c:v>
                </c:pt>
                <c:pt idx="91">
                  <c:v>100.83</c:v>
                </c:pt>
                <c:pt idx="92">
                  <c:v>101.13</c:v>
                </c:pt>
                <c:pt idx="93">
                  <c:v>100.47</c:v>
                </c:pt>
                <c:pt idx="94">
                  <c:v>100.42</c:v>
                </c:pt>
                <c:pt idx="95">
                  <c:v>100.57</c:v>
                </c:pt>
                <c:pt idx="96">
                  <c:v>99.55</c:v>
                </c:pt>
                <c:pt idx="97">
                  <c:v>102.16</c:v>
                </c:pt>
                <c:pt idx="98">
                  <c:v>100.92</c:v>
                </c:pt>
                <c:pt idx="99">
                  <c:v>104.68</c:v>
                </c:pt>
                <c:pt idx="100">
                  <c:v>102</c:v>
                </c:pt>
                <c:pt idx="101">
                  <c:v>101.67</c:v>
                </c:pt>
                <c:pt idx="102">
                  <c:v>102.63</c:v>
                </c:pt>
                <c:pt idx="103">
                  <c:v>101.65</c:v>
                </c:pt>
                <c:pt idx="104">
                  <c:v>103.54</c:v>
                </c:pt>
                <c:pt idx="105">
                  <c:v>105.59</c:v>
                </c:pt>
                <c:pt idx="106">
                  <c:v>102.05</c:v>
                </c:pt>
                <c:pt idx="107">
                  <c:v>101.18</c:v>
                </c:pt>
                <c:pt idx="108">
                  <c:v>101.63</c:v>
                </c:pt>
                <c:pt idx="109">
                  <c:v>102.16</c:v>
                </c:pt>
                <c:pt idx="110">
                  <c:v>103.34</c:v>
                </c:pt>
                <c:pt idx="111">
                  <c:v>102.81</c:v>
                </c:pt>
                <c:pt idx="112">
                  <c:v>104.58</c:v>
                </c:pt>
                <c:pt idx="113">
                  <c:v>106.79</c:v>
                </c:pt>
                <c:pt idx="114">
                  <c:v>105.67</c:v>
                </c:pt>
                <c:pt idx="115">
                  <c:v>104.72</c:v>
                </c:pt>
                <c:pt idx="116">
                  <c:v>104.21</c:v>
                </c:pt>
                <c:pt idx="117">
                  <c:v>103.77</c:v>
                </c:pt>
                <c:pt idx="118">
                  <c:v>104</c:v>
                </c:pt>
                <c:pt idx="119">
                  <c:v>106.15</c:v>
                </c:pt>
                <c:pt idx="120">
                  <c:v>107.15</c:v>
                </c:pt>
                <c:pt idx="121">
                  <c:v>106.67</c:v>
                </c:pt>
                <c:pt idx="122">
                  <c:v>105.66</c:v>
                </c:pt>
                <c:pt idx="123">
                  <c:v>104.98</c:v>
                </c:pt>
                <c:pt idx="124">
                  <c:v>100.42</c:v>
                </c:pt>
                <c:pt idx="125">
                  <c:v>100.76</c:v>
                </c:pt>
                <c:pt idx="126">
                  <c:v>101.08</c:v>
                </c:pt>
                <c:pt idx="127">
                  <c:v>98.62</c:v>
                </c:pt>
                <c:pt idx="128">
                  <c:v>94.65</c:v>
                </c:pt>
                <c:pt idx="129">
                  <c:v>93.47</c:v>
                </c:pt>
                <c:pt idx="130">
                  <c:v>93.97</c:v>
                </c:pt>
                <c:pt idx="131">
                  <c:v>92.56</c:v>
                </c:pt>
                <c:pt idx="132">
                  <c:v>92.65</c:v>
                </c:pt>
                <c:pt idx="133">
                  <c:v>91.23</c:v>
                </c:pt>
                <c:pt idx="134">
                  <c:v>91.16</c:v>
                </c:pt>
                <c:pt idx="135">
                  <c:v>93.39</c:v>
                </c:pt>
                <c:pt idx="136">
                  <c:v>93.46</c:v>
                </c:pt>
                <c:pt idx="137">
                  <c:v>93.26</c:v>
                </c:pt>
                <c:pt idx="138">
                  <c:v>93.68</c:v>
                </c:pt>
                <c:pt idx="139">
                  <c:v>92.22</c:v>
                </c:pt>
                <c:pt idx="140">
                  <c:v>93.79</c:v>
                </c:pt>
                <c:pt idx="141">
                  <c:v>95.53</c:v>
                </c:pt>
                <c:pt idx="142">
                  <c:v>95.25</c:v>
                </c:pt>
                <c:pt idx="143">
                  <c:v>94.68</c:v>
                </c:pt>
                <c:pt idx="144">
                  <c:v>96.02</c:v>
                </c:pt>
                <c:pt idx="145">
                  <c:v>97.33</c:v>
                </c:pt>
                <c:pt idx="146">
                  <c:v>97.91</c:v>
                </c:pt>
                <c:pt idx="147">
                  <c:v>98.75</c:v>
                </c:pt>
                <c:pt idx="148">
                  <c:v>97.5</c:v>
                </c:pt>
                <c:pt idx="149">
                  <c:v>95.89</c:v>
                </c:pt>
                <c:pt idx="150">
                  <c:v>99.38</c:v>
                </c:pt>
                <c:pt idx="151">
                  <c:v>99.63</c:v>
                </c:pt>
                <c:pt idx="152">
                  <c:v>100.64</c:v>
                </c:pt>
                <c:pt idx="153">
                  <c:v>101.31</c:v>
                </c:pt>
                <c:pt idx="154">
                  <c:v>100.66</c:v>
                </c:pt>
                <c:pt idx="155">
                  <c:v>102.37</c:v>
                </c:pt>
                <c:pt idx="156">
                  <c:v>102.9</c:v>
                </c:pt>
                <c:pt idx="157">
                  <c:v>101.57</c:v>
                </c:pt>
                <c:pt idx="158">
                  <c:v>100.8</c:v>
                </c:pt>
                <c:pt idx="159">
                  <c:v>98.95</c:v>
                </c:pt>
                <c:pt idx="160">
                  <c:v>99.54</c:v>
                </c:pt>
                <c:pt idx="161">
                  <c:v>99.17</c:v>
                </c:pt>
                <c:pt idx="162">
                  <c:v>97.94</c:v>
                </c:pt>
                <c:pt idx="163">
                  <c:v>97.51</c:v>
                </c:pt>
                <c:pt idx="164">
                  <c:v>95.91</c:v>
                </c:pt>
                <c:pt idx="165">
                  <c:v>97.19</c:v>
                </c:pt>
                <c:pt idx="166">
                  <c:v>98.11</c:v>
                </c:pt>
                <c:pt idx="167">
                  <c:v>98.94</c:v>
                </c:pt>
                <c:pt idx="168">
                  <c:v>94.45</c:v>
                </c:pt>
                <c:pt idx="169">
                  <c:v>97.73</c:v>
                </c:pt>
                <c:pt idx="170">
                  <c:v>98.04</c:v>
                </c:pt>
                <c:pt idx="171">
                  <c:v>95.69</c:v>
                </c:pt>
                <c:pt idx="172">
                  <c:v>94.84</c:v>
                </c:pt>
                <c:pt idx="173">
                  <c:v>95.69</c:v>
                </c:pt>
                <c:pt idx="174">
                  <c:v>95.14</c:v>
                </c:pt>
                <c:pt idx="175">
                  <c:v>97.4</c:v>
                </c:pt>
                <c:pt idx="176">
                  <c:v>97.15</c:v>
                </c:pt>
                <c:pt idx="177">
                  <c:v>98.35</c:v>
                </c:pt>
                <c:pt idx="178">
                  <c:v>100.28</c:v>
                </c:pt>
                <c:pt idx="179">
                  <c:v>102.53</c:v>
                </c:pt>
                <c:pt idx="180" formatCode="0.0_ ">
                  <c:v>101.29</c:v>
                </c:pt>
                <c:pt idx="181" formatCode="0.0_ ">
                  <c:v>99.46</c:v>
                </c:pt>
                <c:pt idx="182" formatCode="0.0_ ">
                  <c:v>98.04</c:v>
                </c:pt>
                <c:pt idx="183" formatCode="0.0_ ">
                  <c:v>102.5</c:v>
                </c:pt>
                <c:pt idx="184" formatCode="0.0_ ">
                  <c:v>102.33</c:v>
                </c:pt>
                <c:pt idx="185" formatCode="0.0_ ">
                  <c:v>103.01</c:v>
                </c:pt>
                <c:pt idx="186" formatCode="0.0_ ">
                  <c:v>103.74</c:v>
                </c:pt>
                <c:pt idx="187" formatCode="0.0_ ">
                  <c:v>100.5</c:v>
                </c:pt>
                <c:pt idx="188" formatCode="0.0_ ">
                  <c:v>100.67</c:v>
                </c:pt>
                <c:pt idx="189" formatCode="0.0_ ">
                  <c:v>100.68</c:v>
                </c:pt>
                <c:pt idx="190" formatCode="0.0_ ">
                  <c:v>99.84</c:v>
                </c:pt>
              </c:numCache>
            </c:numRef>
          </c:val>
          <c:smooth val="0"/>
          <c:extLst>
            <c:ext xmlns:c16="http://schemas.microsoft.com/office/drawing/2014/chart" uri="{C3380CC4-5D6E-409C-BE32-E72D297353CC}">
              <c16:uniqueId val="{00000001-A01A-4B15-88E1-233E8B3CFAA9}"/>
            </c:ext>
          </c:extLst>
        </c:ser>
        <c:ser>
          <c:idx val="0"/>
          <c:order val="1"/>
          <c:tx>
            <c:v>全国</c:v>
          </c:tx>
          <c:spPr>
            <a:ln w="12700">
              <a:solidFill>
                <a:srgbClr val="000000"/>
              </a:solidFill>
              <a:prstDash val="sysDash"/>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'11グラフデータ'!$AB$316:$AB$507</c:f>
              <c:numCache>
                <c:formatCode>0.0_);[Red]\(0.0\)</c:formatCode>
                <c:ptCount val="192"/>
                <c:pt idx="0">
                  <c:v>90.6</c:v>
                </c:pt>
                <c:pt idx="1">
                  <c:v>90.5</c:v>
                </c:pt>
                <c:pt idx="2">
                  <c:v>90.9</c:v>
                </c:pt>
                <c:pt idx="3">
                  <c:v>90.6</c:v>
                </c:pt>
                <c:pt idx="4">
                  <c:v>91.6</c:v>
                </c:pt>
                <c:pt idx="5">
                  <c:v>92</c:v>
                </c:pt>
                <c:pt idx="6">
                  <c:v>93</c:v>
                </c:pt>
                <c:pt idx="7">
                  <c:v>92.6</c:v>
                </c:pt>
                <c:pt idx="8">
                  <c:v>92.9</c:v>
                </c:pt>
                <c:pt idx="9">
                  <c:v>93.7</c:v>
                </c:pt>
                <c:pt idx="10">
                  <c:v>93.6</c:v>
                </c:pt>
                <c:pt idx="11">
                  <c:v>93.9</c:v>
                </c:pt>
                <c:pt idx="12">
                  <c:v>94.1</c:v>
                </c:pt>
                <c:pt idx="13">
                  <c:v>94.8</c:v>
                </c:pt>
                <c:pt idx="14">
                  <c:v>92.6</c:v>
                </c:pt>
                <c:pt idx="15">
                  <c:v>93.6</c:v>
                </c:pt>
                <c:pt idx="16">
                  <c:v>94.3</c:v>
                </c:pt>
                <c:pt idx="17">
                  <c:v>94.4</c:v>
                </c:pt>
                <c:pt idx="18">
                  <c:v>94.8</c:v>
                </c:pt>
                <c:pt idx="19">
                  <c:v>95.8</c:v>
                </c:pt>
                <c:pt idx="20">
                  <c:v>96.6</c:v>
                </c:pt>
                <c:pt idx="21">
                  <c:v>96.2</c:v>
                </c:pt>
                <c:pt idx="22">
                  <c:v>96.4</c:v>
                </c:pt>
                <c:pt idx="23">
                  <c:v>97.1</c:v>
                </c:pt>
                <c:pt idx="24">
                  <c:v>96.5</c:v>
                </c:pt>
                <c:pt idx="25">
                  <c:v>97.7</c:v>
                </c:pt>
                <c:pt idx="26">
                  <c:v>98.5</c:v>
                </c:pt>
                <c:pt idx="27">
                  <c:v>98.6</c:v>
                </c:pt>
                <c:pt idx="28">
                  <c:v>98.2</c:v>
                </c:pt>
                <c:pt idx="29">
                  <c:v>98.1</c:v>
                </c:pt>
                <c:pt idx="30">
                  <c:v>97.3</c:v>
                </c:pt>
                <c:pt idx="31">
                  <c:v>97.3</c:v>
                </c:pt>
                <c:pt idx="32">
                  <c:v>97.2</c:v>
                </c:pt>
                <c:pt idx="33">
                  <c:v>97.5</c:v>
                </c:pt>
                <c:pt idx="34">
                  <c:v>97.2</c:v>
                </c:pt>
                <c:pt idx="35">
                  <c:v>97.2</c:v>
                </c:pt>
                <c:pt idx="36">
                  <c:v>96.6</c:v>
                </c:pt>
                <c:pt idx="37">
                  <c:v>96.2</c:v>
                </c:pt>
                <c:pt idx="38">
                  <c:v>96.3</c:v>
                </c:pt>
                <c:pt idx="39">
                  <c:v>96.2</c:v>
                </c:pt>
                <c:pt idx="40">
                  <c:v>97</c:v>
                </c:pt>
                <c:pt idx="41">
                  <c:v>97.5</c:v>
                </c:pt>
                <c:pt idx="42">
                  <c:v>98.4</c:v>
                </c:pt>
                <c:pt idx="43">
                  <c:v>98.6</c:v>
                </c:pt>
                <c:pt idx="44">
                  <c:v>99.1</c:v>
                </c:pt>
                <c:pt idx="45">
                  <c:v>99.5</c:v>
                </c:pt>
                <c:pt idx="46">
                  <c:v>100.4</c:v>
                </c:pt>
                <c:pt idx="47">
                  <c:v>101.3</c:v>
                </c:pt>
                <c:pt idx="48">
                  <c:v>102.5</c:v>
                </c:pt>
                <c:pt idx="49">
                  <c:v>102.7</c:v>
                </c:pt>
                <c:pt idx="50">
                  <c:v>103.3</c:v>
                </c:pt>
                <c:pt idx="51">
                  <c:v>103.4</c:v>
                </c:pt>
                <c:pt idx="52">
                  <c:v>105.5</c:v>
                </c:pt>
                <c:pt idx="53">
                  <c:v>105.5</c:v>
                </c:pt>
                <c:pt idx="54">
                  <c:v>105.7</c:v>
                </c:pt>
                <c:pt idx="55">
                  <c:v>105.2</c:v>
                </c:pt>
                <c:pt idx="56">
                  <c:v>105.4</c:v>
                </c:pt>
                <c:pt idx="57">
                  <c:v>105.3</c:v>
                </c:pt>
                <c:pt idx="58">
                  <c:v>105.3</c:v>
                </c:pt>
                <c:pt idx="59">
                  <c:v>104.9</c:v>
                </c:pt>
                <c:pt idx="60">
                  <c:v>105.1</c:v>
                </c:pt>
                <c:pt idx="61">
                  <c:v>105.2</c:v>
                </c:pt>
                <c:pt idx="62">
                  <c:v>104.8</c:v>
                </c:pt>
                <c:pt idx="63">
                  <c:v>105.2</c:v>
                </c:pt>
                <c:pt idx="64">
                  <c:v>104.9</c:v>
                </c:pt>
                <c:pt idx="65">
                  <c:v>104.4</c:v>
                </c:pt>
                <c:pt idx="66">
                  <c:v>104.8</c:v>
                </c:pt>
                <c:pt idx="67">
                  <c:v>104.5</c:v>
                </c:pt>
                <c:pt idx="68">
                  <c:v>105.1</c:v>
                </c:pt>
                <c:pt idx="69">
                  <c:v>105.1</c:v>
                </c:pt>
                <c:pt idx="70">
                  <c:v>105.2</c:v>
                </c:pt>
                <c:pt idx="71">
                  <c:v>105</c:v>
                </c:pt>
                <c:pt idx="72">
                  <c:v>104.7</c:v>
                </c:pt>
                <c:pt idx="73">
                  <c:v>104.8</c:v>
                </c:pt>
                <c:pt idx="74">
                  <c:v>104.5</c:v>
                </c:pt>
                <c:pt idx="75">
                  <c:v>104.4</c:v>
                </c:pt>
                <c:pt idx="76">
                  <c:v>103.6</c:v>
                </c:pt>
                <c:pt idx="77">
                  <c:v>104.4</c:v>
                </c:pt>
                <c:pt idx="78">
                  <c:v>104.4</c:v>
                </c:pt>
                <c:pt idx="79">
                  <c:v>104.5</c:v>
                </c:pt>
                <c:pt idx="80">
                  <c:v>105</c:v>
                </c:pt>
                <c:pt idx="81">
                  <c:v>105.1</c:v>
                </c:pt>
                <c:pt idx="82">
                  <c:v>105.4</c:v>
                </c:pt>
                <c:pt idx="83">
                  <c:v>105.9</c:v>
                </c:pt>
                <c:pt idx="84">
                  <c:v>106.3</c:v>
                </c:pt>
                <c:pt idx="85">
                  <c:v>106.9</c:v>
                </c:pt>
                <c:pt idx="86">
                  <c:v>107.6</c:v>
                </c:pt>
                <c:pt idx="87">
                  <c:v>108</c:v>
                </c:pt>
                <c:pt idx="88">
                  <c:v>107.9</c:v>
                </c:pt>
                <c:pt idx="89">
                  <c:v>108</c:v>
                </c:pt>
                <c:pt idx="90">
                  <c:v>107.7</c:v>
                </c:pt>
                <c:pt idx="91">
                  <c:v>108.4</c:v>
                </c:pt>
                <c:pt idx="92">
                  <c:v>108.9</c:v>
                </c:pt>
                <c:pt idx="93">
                  <c:v>109.9</c:v>
                </c:pt>
                <c:pt idx="94">
                  <c:v>110.1</c:v>
                </c:pt>
                <c:pt idx="95">
                  <c:v>110.5</c:v>
                </c:pt>
                <c:pt idx="96">
                  <c:v>110</c:v>
                </c:pt>
                <c:pt idx="97">
                  <c:v>110.5</c:v>
                </c:pt>
                <c:pt idx="98">
                  <c:v>110.4</c:v>
                </c:pt>
                <c:pt idx="99">
                  <c:v>110.2</c:v>
                </c:pt>
                <c:pt idx="100">
                  <c:v>110.9</c:v>
                </c:pt>
                <c:pt idx="101">
                  <c:v>110.8</c:v>
                </c:pt>
                <c:pt idx="102">
                  <c:v>110</c:v>
                </c:pt>
                <c:pt idx="103">
                  <c:v>110.5</c:v>
                </c:pt>
                <c:pt idx="104">
                  <c:v>109.8</c:v>
                </c:pt>
                <c:pt idx="105">
                  <c:v>109.6</c:v>
                </c:pt>
                <c:pt idx="106">
                  <c:v>109.9</c:v>
                </c:pt>
                <c:pt idx="107">
                  <c:v>109.3</c:v>
                </c:pt>
                <c:pt idx="108">
                  <c:v>110.1</c:v>
                </c:pt>
                <c:pt idx="109">
                  <c:v>110.4</c:v>
                </c:pt>
                <c:pt idx="110">
                  <c:v>109.8</c:v>
                </c:pt>
                <c:pt idx="111">
                  <c:v>110.2</c:v>
                </c:pt>
                <c:pt idx="112">
                  <c:v>110.8</c:v>
                </c:pt>
                <c:pt idx="113">
                  <c:v>110.4</c:v>
                </c:pt>
                <c:pt idx="114">
                  <c:v>110.5</c:v>
                </c:pt>
                <c:pt idx="115">
                  <c:v>110.4</c:v>
                </c:pt>
                <c:pt idx="116">
                  <c:v>110.2</c:v>
                </c:pt>
                <c:pt idx="117">
                  <c:v>108.9</c:v>
                </c:pt>
                <c:pt idx="118">
                  <c:v>108.8</c:v>
                </c:pt>
                <c:pt idx="119">
                  <c:v>108.3</c:v>
                </c:pt>
                <c:pt idx="120">
                  <c:v>107.6</c:v>
                </c:pt>
                <c:pt idx="121">
                  <c:v>107.1</c:v>
                </c:pt>
                <c:pt idx="122">
                  <c:v>106.1</c:v>
                </c:pt>
                <c:pt idx="123">
                  <c:v>102.3</c:v>
                </c:pt>
                <c:pt idx="124">
                  <c:v>98.1</c:v>
                </c:pt>
                <c:pt idx="125">
                  <c:v>97.7</c:v>
                </c:pt>
                <c:pt idx="126">
                  <c:v>97.3</c:v>
                </c:pt>
                <c:pt idx="127">
                  <c:v>97</c:v>
                </c:pt>
                <c:pt idx="128">
                  <c:v>97.1</c:v>
                </c:pt>
                <c:pt idx="129">
                  <c:v>96.7</c:v>
                </c:pt>
                <c:pt idx="130">
                  <c:v>96.6</c:v>
                </c:pt>
                <c:pt idx="131">
                  <c:v>96.4</c:v>
                </c:pt>
                <c:pt idx="132">
                  <c:v>97</c:v>
                </c:pt>
                <c:pt idx="133">
                  <c:v>97.1</c:v>
                </c:pt>
                <c:pt idx="134">
                  <c:v>99.4</c:v>
                </c:pt>
                <c:pt idx="135">
                  <c:v>99.5</c:v>
                </c:pt>
                <c:pt idx="136">
                  <c:v>99.7</c:v>
                </c:pt>
                <c:pt idx="137">
                  <c:v>100.1</c:v>
                </c:pt>
                <c:pt idx="138">
                  <c:v>100.8</c:v>
                </c:pt>
                <c:pt idx="139">
                  <c:v>99.7</c:v>
                </c:pt>
                <c:pt idx="140">
                  <c:v>99.3</c:v>
                </c:pt>
                <c:pt idx="141">
                  <c:v>99.3</c:v>
                </c:pt>
                <c:pt idx="142">
                  <c:v>99.7</c:v>
                </c:pt>
                <c:pt idx="143">
                  <c:v>100.5</c:v>
                </c:pt>
                <c:pt idx="144">
                  <c:v>99.7</c:v>
                </c:pt>
                <c:pt idx="145">
                  <c:v>100.4</c:v>
                </c:pt>
                <c:pt idx="146">
                  <c:v>100.6</c:v>
                </c:pt>
                <c:pt idx="147">
                  <c:v>101.7</c:v>
                </c:pt>
                <c:pt idx="148">
                  <c:v>101.1</c:v>
                </c:pt>
                <c:pt idx="149">
                  <c:v>102.4</c:v>
                </c:pt>
                <c:pt idx="150">
                  <c:v>102.5</c:v>
                </c:pt>
                <c:pt idx="151">
                  <c:v>103.7</c:v>
                </c:pt>
                <c:pt idx="152">
                  <c:v>104.1</c:v>
                </c:pt>
                <c:pt idx="153">
                  <c:v>104.2</c:v>
                </c:pt>
                <c:pt idx="154">
                  <c:v>104.7</c:v>
                </c:pt>
                <c:pt idx="155">
                  <c:v>104.4</c:v>
                </c:pt>
                <c:pt idx="156">
                  <c:v>105.9</c:v>
                </c:pt>
                <c:pt idx="157">
                  <c:v>105.7</c:v>
                </c:pt>
                <c:pt idx="158">
                  <c:v>105.8</c:v>
                </c:pt>
                <c:pt idx="159">
                  <c:v>106.1</c:v>
                </c:pt>
                <c:pt idx="160">
                  <c:v>106.6</c:v>
                </c:pt>
                <c:pt idx="161" formatCode="0.0_ ">
                  <c:v>106.8</c:v>
                </c:pt>
                <c:pt idx="162" formatCode="0.0_ ">
                  <c:v>106.4</c:v>
                </c:pt>
                <c:pt idx="163" formatCode="0.0_ ">
                  <c:v>106.6</c:v>
                </c:pt>
                <c:pt idx="164" formatCode="0.0_ ">
                  <c:v>107</c:v>
                </c:pt>
                <c:pt idx="165" formatCode="0.0_ ">
                  <c:v>107.5</c:v>
                </c:pt>
                <c:pt idx="166" formatCode="0.0_ ">
                  <c:v>107.6</c:v>
                </c:pt>
                <c:pt idx="167" formatCode="0.0_ ">
                  <c:v>108.3</c:v>
                </c:pt>
                <c:pt idx="168" formatCode="0.0_ ">
                  <c:v>106.7</c:v>
                </c:pt>
                <c:pt idx="169" formatCode="0.0_ ">
                  <c:v>107.7</c:v>
                </c:pt>
                <c:pt idx="170" formatCode="0.0_ ">
                  <c:v>107.8</c:v>
                </c:pt>
                <c:pt idx="171" formatCode="0.0_ ">
                  <c:v>107.4</c:v>
                </c:pt>
                <c:pt idx="172" formatCode="0.0_ ">
                  <c:v>108.9</c:v>
                </c:pt>
                <c:pt idx="173" formatCode="0.0_ ">
                  <c:v>108.3</c:v>
                </c:pt>
                <c:pt idx="174" formatCode="0.0_ ">
                  <c:v>108.8</c:v>
                </c:pt>
                <c:pt idx="175" formatCode="0.0_ ">
                  <c:v>109.2</c:v>
                </c:pt>
                <c:pt idx="176" formatCode="0.0_ ">
                  <c:v>108.5</c:v>
                </c:pt>
                <c:pt idx="177" formatCode="0.0_ ">
                  <c:v>109.1</c:v>
                </c:pt>
                <c:pt idx="178" formatCode="0.0_ ">
                  <c:v>109.6</c:v>
                </c:pt>
                <c:pt idx="179" formatCode="0.0_ ">
                  <c:v>110</c:v>
                </c:pt>
                <c:pt idx="180" formatCode="0.0_ ">
                  <c:v>111.6</c:v>
                </c:pt>
                <c:pt idx="181" formatCode="0.0_ ">
                  <c:v>111.4</c:v>
                </c:pt>
                <c:pt idx="182" formatCode="0.0_ ">
                  <c:v>111.4</c:v>
                </c:pt>
                <c:pt idx="183" formatCode="0.0_ ">
                  <c:v>113</c:v>
                </c:pt>
                <c:pt idx="184" formatCode="0.0_ ">
                  <c:v>114</c:v>
                </c:pt>
                <c:pt idx="185" formatCode="0.0_ ">
                  <c:v>113.2</c:v>
                </c:pt>
                <c:pt idx="186" formatCode="0.0_ ">
                  <c:v>113.5</c:v>
                </c:pt>
                <c:pt idx="187" formatCode="0.0_ ">
                  <c:v>112.2</c:v>
                </c:pt>
                <c:pt idx="188" formatCode="0.0_ ">
                  <c:v>112.3</c:v>
                </c:pt>
                <c:pt idx="189" formatCode="0.0_ ">
                  <c:v>112.2</c:v>
                </c:pt>
                <c:pt idx="190" formatCode="0.0_ ">
                  <c:v>111.5</c:v>
                </c:pt>
              </c:numCache>
            </c:numRef>
          </c:val>
          <c:smooth val="0"/>
          <c:extLst>
            <c:ext xmlns:c16="http://schemas.microsoft.com/office/drawing/2014/chart" uri="{C3380CC4-5D6E-409C-BE32-E72D297353CC}">
              <c16:uniqueId val="{00000002-A01A-4B15-88E1-233E8B3CFAA9}"/>
            </c:ext>
          </c:extLst>
        </c:ser>
        <c:dLbls>
          <c:showLegendKey val="0"/>
          <c:showVal val="0"/>
          <c:showCatName val="0"/>
          <c:showSerName val="0"/>
          <c:showPercent val="0"/>
          <c:showBubbleSize val="0"/>
        </c:dLbls>
        <c:marker val="1"/>
        <c:smooth val="0"/>
        <c:axId val="669443519"/>
        <c:axId val="1"/>
      </c:lineChart>
      <c:catAx>
        <c:axId val="669443519"/>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60"/>
        <c:auto val="1"/>
        <c:lblAlgn val="ctr"/>
        <c:lblOffset val="100"/>
        <c:tickLblSkip val="3"/>
        <c:tickMarkSkip val="3"/>
        <c:noMultiLvlLbl val="0"/>
      </c:catAx>
      <c:valAx>
        <c:axId val="1"/>
        <c:scaling>
          <c:orientation val="minMax"/>
          <c:max val="14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9443519"/>
        <c:crosses val="autoZero"/>
        <c:crossBetween val="between"/>
        <c:majorUnit val="10"/>
        <c:minorUnit val="4"/>
      </c:valAx>
      <c:spPr>
        <a:noFill/>
        <a:ln w="12700">
          <a:solidFill>
            <a:srgbClr val="000000"/>
          </a:solidFill>
          <a:prstDash val="solid"/>
        </a:ln>
      </c:spPr>
    </c:plotArea>
    <c:plotVisOnly val="1"/>
    <c:dispBlanksAs val="gap"/>
    <c:showDLblsOverMax val="0"/>
  </c:chart>
  <c:spPr>
    <a:noFill/>
    <a:ln w="9525">
      <a:noFill/>
    </a:ln>
  </c:spPr>
  <c:txPr>
    <a:bodyPr/>
    <a:lstStyle/>
    <a:p>
      <a:pPr>
        <a:defRPr sz="1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66924702566516E-2"/>
          <c:y val="8.4507158488059106E-2"/>
          <c:w val="0.94775436315712669"/>
          <c:h val="0.7380291841290495"/>
        </c:manualLayout>
      </c:layout>
      <c:barChart>
        <c:barDir val="col"/>
        <c:grouping val="clustered"/>
        <c:varyColors val="0"/>
        <c:ser>
          <c:idx val="3"/>
          <c:order val="2"/>
          <c:spPr>
            <a:solidFill>
              <a:srgbClr val="CCCCFF"/>
            </a:solidFill>
            <a:ln w="25400">
              <a:noFill/>
            </a:ln>
          </c:spPr>
          <c:invertIfNegative val="0"/>
          <c:cat>
            <c:strRef>
              <c:f>'11グラフデータ'!$AG$304:$AH$495</c:f>
              <c:strCache>
                <c:ptCount val="181"/>
                <c:pt idx="0">
                  <c:v>H21
2009</c:v>
                </c:pt>
                <c:pt idx="12">
                  <c:v>H22
2010</c:v>
                </c:pt>
                <c:pt idx="24">
                  <c:v>H23
2011</c:v>
                </c:pt>
                <c:pt idx="36">
                  <c:v>H24
2012</c:v>
                </c:pt>
                <c:pt idx="48">
                  <c:v>H25
2013</c:v>
                </c:pt>
                <c:pt idx="60">
                  <c:v>H26
2014</c:v>
                </c:pt>
                <c:pt idx="72">
                  <c:v>H27
2015</c:v>
                </c:pt>
                <c:pt idx="84">
                  <c:v>H28
2016</c:v>
                </c:pt>
                <c:pt idx="96">
                  <c:v>H29
2017</c:v>
                </c:pt>
                <c:pt idx="108">
                  <c:v>H30
2018</c:v>
                </c:pt>
                <c:pt idx="120">
                  <c:v>H31 R1
2019</c:v>
                </c:pt>
                <c:pt idx="132">
                  <c:v>R2
2020</c:v>
                </c:pt>
                <c:pt idx="144">
                  <c:v>R3
2021</c:v>
                </c:pt>
                <c:pt idx="156">
                  <c:v>R4
2022</c:v>
                </c:pt>
                <c:pt idx="168">
                  <c:v>R5
2023</c:v>
                </c:pt>
                <c:pt idx="180">
                  <c:v>R6
2024</c:v>
                </c:pt>
              </c:strCache>
            </c:strRef>
          </c:cat>
          <c:val>
            <c:numRef>
              <c:f>'11グラフデータ'!$AL$316:$AL$471</c:f>
              <c:numCache>
                <c:formatCode>General</c:formatCode>
                <c:ptCount val="156"/>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107">
                  <c:v>159.5</c:v>
                </c:pt>
                <c:pt idx="108">
                  <c:v>159.5</c:v>
                </c:pt>
                <c:pt idx="109">
                  <c:v>159.5</c:v>
                </c:pt>
                <c:pt idx="110">
                  <c:v>159.5</c:v>
                </c:pt>
                <c:pt idx="111">
                  <c:v>159.5</c:v>
                </c:pt>
                <c:pt idx="112">
                  <c:v>159.5</c:v>
                </c:pt>
                <c:pt idx="113">
                  <c:v>159.5</c:v>
                </c:pt>
                <c:pt idx="114">
                  <c:v>159.5</c:v>
                </c:pt>
                <c:pt idx="115">
                  <c:v>159.5</c:v>
                </c:pt>
                <c:pt idx="116">
                  <c:v>159.5</c:v>
                </c:pt>
                <c:pt idx="117">
                  <c:v>159.5</c:v>
                </c:pt>
                <c:pt idx="118">
                  <c:v>159.5</c:v>
                </c:pt>
                <c:pt idx="119">
                  <c:v>159.5</c:v>
                </c:pt>
                <c:pt idx="120">
                  <c:v>159.5</c:v>
                </c:pt>
                <c:pt idx="121">
                  <c:v>159.5</c:v>
                </c:pt>
                <c:pt idx="122">
                  <c:v>159.5</c:v>
                </c:pt>
                <c:pt idx="123">
                  <c:v>159.5</c:v>
                </c:pt>
                <c:pt idx="124">
                  <c:v>159.5</c:v>
                </c:pt>
              </c:numCache>
            </c:numRef>
          </c:val>
          <c:extLst>
            <c:ext xmlns:c16="http://schemas.microsoft.com/office/drawing/2014/chart" uri="{C3380CC4-5D6E-409C-BE32-E72D297353CC}">
              <c16:uniqueId val="{00000000-0EDD-40DC-AA28-197E1BC94B00}"/>
            </c:ext>
          </c:extLst>
        </c:ser>
        <c:dLbls>
          <c:showLegendKey val="0"/>
          <c:showVal val="0"/>
          <c:showCatName val="0"/>
          <c:showSerName val="0"/>
          <c:showPercent val="0"/>
          <c:showBubbleSize val="0"/>
        </c:dLbls>
        <c:gapWidth val="0"/>
        <c:axId val="669431999"/>
        <c:axId val="1"/>
      </c:barChart>
      <c:lineChart>
        <c:grouping val="standard"/>
        <c:varyColors val="0"/>
        <c:ser>
          <c:idx val="0"/>
          <c:order val="0"/>
          <c:tx>
            <c:v>兵庫県</c:v>
          </c:tx>
          <c:spPr>
            <a:ln w="12700">
              <a:solidFill>
                <a:srgbClr val="000000"/>
              </a:solidFill>
              <a:prstDash val="solid"/>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'11グラフデータ'!$E$316:$E$507</c:f>
              <c:numCache>
                <c:formatCode>0.0</c:formatCode>
                <c:ptCount val="192"/>
                <c:pt idx="0">
                  <c:v>113.78</c:v>
                </c:pt>
                <c:pt idx="1">
                  <c:v>117.52</c:v>
                </c:pt>
                <c:pt idx="2">
                  <c:v>121.6</c:v>
                </c:pt>
                <c:pt idx="3">
                  <c:v>122.96</c:v>
                </c:pt>
                <c:pt idx="4">
                  <c:v>122.85</c:v>
                </c:pt>
                <c:pt idx="5">
                  <c:v>118.68</c:v>
                </c:pt>
                <c:pt idx="6">
                  <c:v>122.03</c:v>
                </c:pt>
                <c:pt idx="7">
                  <c:v>119.26</c:v>
                </c:pt>
                <c:pt idx="8">
                  <c:v>123.06</c:v>
                </c:pt>
                <c:pt idx="9">
                  <c:v>115.4</c:v>
                </c:pt>
                <c:pt idx="10">
                  <c:v>114.96</c:v>
                </c:pt>
                <c:pt idx="11">
                  <c:v>121.16</c:v>
                </c:pt>
                <c:pt idx="12">
                  <c:v>126.71</c:v>
                </c:pt>
                <c:pt idx="13">
                  <c:v>129.28</c:v>
                </c:pt>
                <c:pt idx="14">
                  <c:v>123.4</c:v>
                </c:pt>
                <c:pt idx="15">
                  <c:v>118.32</c:v>
                </c:pt>
                <c:pt idx="16">
                  <c:v>119.77</c:v>
                </c:pt>
                <c:pt idx="17">
                  <c:v>124.58</c:v>
                </c:pt>
                <c:pt idx="18">
                  <c:v>123.5</c:v>
                </c:pt>
                <c:pt idx="19">
                  <c:v>130.04</c:v>
                </c:pt>
                <c:pt idx="20">
                  <c:v>121.57</c:v>
                </c:pt>
                <c:pt idx="21">
                  <c:v>121.78</c:v>
                </c:pt>
                <c:pt idx="22">
                  <c:v>122.66</c:v>
                </c:pt>
                <c:pt idx="23">
                  <c:v>120.16</c:v>
                </c:pt>
                <c:pt idx="24">
                  <c:v>123.47</c:v>
                </c:pt>
                <c:pt idx="25">
                  <c:v>122.32</c:v>
                </c:pt>
                <c:pt idx="26">
                  <c:v>124.41</c:v>
                </c:pt>
                <c:pt idx="27">
                  <c:v>119.47</c:v>
                </c:pt>
                <c:pt idx="28">
                  <c:v>121.54</c:v>
                </c:pt>
                <c:pt idx="29">
                  <c:v>119.07</c:v>
                </c:pt>
                <c:pt idx="30">
                  <c:v>117.06</c:v>
                </c:pt>
                <c:pt idx="31">
                  <c:v>114.02</c:v>
                </c:pt>
                <c:pt idx="32">
                  <c:v>117.73</c:v>
                </c:pt>
                <c:pt idx="33">
                  <c:v>113.44</c:v>
                </c:pt>
                <c:pt idx="34">
                  <c:v>113.53</c:v>
                </c:pt>
                <c:pt idx="35">
                  <c:v>113.18</c:v>
                </c:pt>
                <c:pt idx="36">
                  <c:v>115.51</c:v>
                </c:pt>
                <c:pt idx="37">
                  <c:v>119.51</c:v>
                </c:pt>
                <c:pt idx="38">
                  <c:v>121.84</c:v>
                </c:pt>
                <c:pt idx="39">
                  <c:v>121.7</c:v>
                </c:pt>
                <c:pt idx="40">
                  <c:v>126.71</c:v>
                </c:pt>
                <c:pt idx="41">
                  <c:v>125.39</c:v>
                </c:pt>
                <c:pt idx="42">
                  <c:v>125.54</c:v>
                </c:pt>
                <c:pt idx="43">
                  <c:v>125.76</c:v>
                </c:pt>
                <c:pt idx="44">
                  <c:v>127.2</c:v>
                </c:pt>
                <c:pt idx="45">
                  <c:v>132.28</c:v>
                </c:pt>
                <c:pt idx="46">
                  <c:v>133.87</c:v>
                </c:pt>
                <c:pt idx="47">
                  <c:v>137.44</c:v>
                </c:pt>
                <c:pt idx="48">
                  <c:v>133.56</c:v>
                </c:pt>
                <c:pt idx="49">
                  <c:v>129.75</c:v>
                </c:pt>
                <c:pt idx="50">
                  <c:v>124.63</c:v>
                </c:pt>
                <c:pt idx="51">
                  <c:v>120.65</c:v>
                </c:pt>
                <c:pt idx="52">
                  <c:v>118.92</c:v>
                </c:pt>
                <c:pt idx="53">
                  <c:v>117.81</c:v>
                </c:pt>
                <c:pt idx="54">
                  <c:v>116.03</c:v>
                </c:pt>
                <c:pt idx="55">
                  <c:v>117.22</c:v>
                </c:pt>
                <c:pt idx="56">
                  <c:v>114.71</c:v>
                </c:pt>
                <c:pt idx="57">
                  <c:v>114.27</c:v>
                </c:pt>
                <c:pt idx="58">
                  <c:v>112.95</c:v>
                </c:pt>
                <c:pt idx="59">
                  <c:v>108.11</c:v>
                </c:pt>
                <c:pt idx="60">
                  <c:v>112.33</c:v>
                </c:pt>
                <c:pt idx="61">
                  <c:v>108.14</c:v>
                </c:pt>
                <c:pt idx="62">
                  <c:v>108.17</c:v>
                </c:pt>
                <c:pt idx="63">
                  <c:v>105.94</c:v>
                </c:pt>
                <c:pt idx="64">
                  <c:v>109.5</c:v>
                </c:pt>
                <c:pt idx="65">
                  <c:v>108.58</c:v>
                </c:pt>
                <c:pt idx="66">
                  <c:v>108.35</c:v>
                </c:pt>
                <c:pt idx="67">
                  <c:v>107.33</c:v>
                </c:pt>
                <c:pt idx="68">
                  <c:v>104.79</c:v>
                </c:pt>
                <c:pt idx="69">
                  <c:v>105.94</c:v>
                </c:pt>
                <c:pt idx="70">
                  <c:v>101.94</c:v>
                </c:pt>
                <c:pt idx="71">
                  <c:v>101.92</c:v>
                </c:pt>
                <c:pt idx="72">
                  <c:v>108.25</c:v>
                </c:pt>
                <c:pt idx="73">
                  <c:v>97.99</c:v>
                </c:pt>
                <c:pt idx="74">
                  <c:v>102.57</c:v>
                </c:pt>
                <c:pt idx="75">
                  <c:v>102.7</c:v>
                </c:pt>
                <c:pt idx="76">
                  <c:v>102.76</c:v>
                </c:pt>
                <c:pt idx="77">
                  <c:v>104.38</c:v>
                </c:pt>
                <c:pt idx="78">
                  <c:v>107.64</c:v>
                </c:pt>
                <c:pt idx="79">
                  <c:v>108.77</c:v>
                </c:pt>
                <c:pt idx="80">
                  <c:v>111.8</c:v>
                </c:pt>
                <c:pt idx="81">
                  <c:v>109.07</c:v>
                </c:pt>
                <c:pt idx="82">
                  <c:v>116.47</c:v>
                </c:pt>
                <c:pt idx="83">
                  <c:v>119.6</c:v>
                </c:pt>
                <c:pt idx="84">
                  <c:v>124.18</c:v>
                </c:pt>
                <c:pt idx="85">
                  <c:v>125.93</c:v>
                </c:pt>
                <c:pt idx="86">
                  <c:v>122.22</c:v>
                </c:pt>
                <c:pt idx="87">
                  <c:v>122.88</c:v>
                </c:pt>
                <c:pt idx="88">
                  <c:v>122.45</c:v>
                </c:pt>
                <c:pt idx="89">
                  <c:v>122.58</c:v>
                </c:pt>
                <c:pt idx="90">
                  <c:v>119.15</c:v>
                </c:pt>
                <c:pt idx="91">
                  <c:v>123.66</c:v>
                </c:pt>
                <c:pt idx="92">
                  <c:v>123.55</c:v>
                </c:pt>
                <c:pt idx="93">
                  <c:v>121.38</c:v>
                </c:pt>
                <c:pt idx="94">
                  <c:v>121.78</c:v>
                </c:pt>
                <c:pt idx="95">
                  <c:v>122.7</c:v>
                </c:pt>
                <c:pt idx="96">
                  <c:v>111.55</c:v>
                </c:pt>
                <c:pt idx="97">
                  <c:v>113.99</c:v>
                </c:pt>
                <c:pt idx="98">
                  <c:v>114.59</c:v>
                </c:pt>
                <c:pt idx="99">
                  <c:v>116.42</c:v>
                </c:pt>
                <c:pt idx="100">
                  <c:v>118.9</c:v>
                </c:pt>
                <c:pt idx="101">
                  <c:v>120.69</c:v>
                </c:pt>
                <c:pt idx="102">
                  <c:v>116.14</c:v>
                </c:pt>
                <c:pt idx="103">
                  <c:v>117.15</c:v>
                </c:pt>
                <c:pt idx="104">
                  <c:v>113.25</c:v>
                </c:pt>
                <c:pt idx="105">
                  <c:v>115.09</c:v>
                </c:pt>
                <c:pt idx="106">
                  <c:v>113.03</c:v>
                </c:pt>
                <c:pt idx="107">
                  <c:v>111.44</c:v>
                </c:pt>
                <c:pt idx="108">
                  <c:v>107.23</c:v>
                </c:pt>
                <c:pt idx="109">
                  <c:v>112.62</c:v>
                </c:pt>
                <c:pt idx="110">
                  <c:v>104.67</c:v>
                </c:pt>
                <c:pt idx="111">
                  <c:v>110.13</c:v>
                </c:pt>
                <c:pt idx="112">
                  <c:v>110.39</c:v>
                </c:pt>
                <c:pt idx="113">
                  <c:v>108.77</c:v>
                </c:pt>
                <c:pt idx="114">
                  <c:v>107.5</c:v>
                </c:pt>
                <c:pt idx="115">
                  <c:v>100.32</c:v>
                </c:pt>
                <c:pt idx="116">
                  <c:v>106.32</c:v>
                </c:pt>
                <c:pt idx="117">
                  <c:v>98.54</c:v>
                </c:pt>
                <c:pt idx="118">
                  <c:v>103.36</c:v>
                </c:pt>
                <c:pt idx="119">
                  <c:v>105.68</c:v>
                </c:pt>
                <c:pt idx="120">
                  <c:v>106.66</c:v>
                </c:pt>
                <c:pt idx="121">
                  <c:v>102.24</c:v>
                </c:pt>
                <c:pt idx="122">
                  <c:v>103.64</c:v>
                </c:pt>
                <c:pt idx="123">
                  <c:v>85.51</c:v>
                </c:pt>
                <c:pt idx="124">
                  <c:v>80.680000000000007</c:v>
                </c:pt>
                <c:pt idx="125">
                  <c:v>88.65</c:v>
                </c:pt>
                <c:pt idx="126">
                  <c:v>94.21</c:v>
                </c:pt>
                <c:pt idx="127">
                  <c:v>98.76</c:v>
                </c:pt>
                <c:pt idx="128">
                  <c:v>109.37</c:v>
                </c:pt>
                <c:pt idx="129">
                  <c:v>108.55</c:v>
                </c:pt>
                <c:pt idx="130">
                  <c:v>108.41</c:v>
                </c:pt>
                <c:pt idx="131">
                  <c:v>113.32</c:v>
                </c:pt>
                <c:pt idx="132">
                  <c:v>113.59</c:v>
                </c:pt>
                <c:pt idx="133">
                  <c:v>116.9</c:v>
                </c:pt>
                <c:pt idx="134">
                  <c:v>121.37</c:v>
                </c:pt>
                <c:pt idx="135">
                  <c:v>126.74</c:v>
                </c:pt>
                <c:pt idx="136">
                  <c:v>125.47</c:v>
                </c:pt>
                <c:pt idx="137">
                  <c:v>123.96</c:v>
                </c:pt>
                <c:pt idx="138">
                  <c:v>124.28</c:v>
                </c:pt>
                <c:pt idx="139">
                  <c:v>120.88</c:v>
                </c:pt>
                <c:pt idx="140">
                  <c:v>115.82</c:v>
                </c:pt>
                <c:pt idx="141">
                  <c:v>118.52</c:v>
                </c:pt>
                <c:pt idx="142">
                  <c:v>119.95</c:v>
                </c:pt>
                <c:pt idx="143">
                  <c:v>119.91</c:v>
                </c:pt>
                <c:pt idx="144">
                  <c:v>121.29</c:v>
                </c:pt>
                <c:pt idx="145">
                  <c:v>116.6</c:v>
                </c:pt>
                <c:pt idx="146">
                  <c:v>123.72</c:v>
                </c:pt>
                <c:pt idx="147">
                  <c:v>124.47</c:v>
                </c:pt>
                <c:pt idx="148">
                  <c:v>114.46</c:v>
                </c:pt>
                <c:pt idx="149">
                  <c:v>118.14</c:v>
                </c:pt>
                <c:pt idx="150">
                  <c:v>113.74</c:v>
                </c:pt>
                <c:pt idx="151">
                  <c:v>112.55</c:v>
                </c:pt>
                <c:pt idx="152">
                  <c:v>109.22</c:v>
                </c:pt>
                <c:pt idx="153">
                  <c:v>108.71</c:v>
                </c:pt>
                <c:pt idx="154">
                  <c:v>109.94</c:v>
                </c:pt>
                <c:pt idx="155">
                  <c:v>106.23</c:v>
                </c:pt>
                <c:pt idx="156">
                  <c:v>104.19</c:v>
                </c:pt>
                <c:pt idx="157">
                  <c:v>103.06</c:v>
                </c:pt>
                <c:pt idx="158">
                  <c:v>100.95</c:v>
                </c:pt>
                <c:pt idx="159">
                  <c:v>102.15</c:v>
                </c:pt>
                <c:pt idx="160">
                  <c:v>100.81</c:v>
                </c:pt>
                <c:pt idx="161">
                  <c:v>98.5</c:v>
                </c:pt>
                <c:pt idx="162">
                  <c:v>102.95</c:v>
                </c:pt>
                <c:pt idx="163">
                  <c:v>98.55</c:v>
                </c:pt>
                <c:pt idx="164">
                  <c:v>99.3</c:v>
                </c:pt>
                <c:pt idx="165">
                  <c:v>99.89</c:v>
                </c:pt>
                <c:pt idx="166">
                  <c:v>94.1</c:v>
                </c:pt>
                <c:pt idx="167">
                  <c:v>96.19</c:v>
                </c:pt>
                <c:pt idx="168">
                  <c:v>93.01</c:v>
                </c:pt>
                <c:pt idx="169">
                  <c:v>91.52</c:v>
                </c:pt>
                <c:pt idx="170">
                  <c:v>93.01</c:v>
                </c:pt>
                <c:pt idx="171">
                  <c:v>94.52</c:v>
                </c:pt>
                <c:pt idx="172">
                  <c:v>100.12</c:v>
                </c:pt>
                <c:pt idx="173">
                  <c:v>98.47</c:v>
                </c:pt>
                <c:pt idx="174">
                  <c:v>101.23</c:v>
                </c:pt>
                <c:pt idx="175">
                  <c:v>94.62</c:v>
                </c:pt>
                <c:pt idx="176">
                  <c:v>99.49</c:v>
                </c:pt>
                <c:pt idx="177">
                  <c:v>93.83</c:v>
                </c:pt>
                <c:pt idx="178">
                  <c:v>90.57</c:v>
                </c:pt>
                <c:pt idx="179">
                  <c:v>91.05</c:v>
                </c:pt>
                <c:pt idx="180">
                  <c:v>94.26</c:v>
                </c:pt>
                <c:pt idx="181">
                  <c:v>95.23</c:v>
                </c:pt>
                <c:pt idx="182">
                  <c:v>91.01</c:v>
                </c:pt>
                <c:pt idx="183">
                  <c:v>85.91</c:v>
                </c:pt>
                <c:pt idx="184">
                  <c:v>88.85</c:v>
                </c:pt>
                <c:pt idx="185">
                  <c:v>89.91</c:v>
                </c:pt>
                <c:pt idx="186">
                  <c:v>90.18</c:v>
                </c:pt>
                <c:pt idx="187">
                  <c:v>85.19</c:v>
                </c:pt>
                <c:pt idx="188">
                  <c:v>90.06</c:v>
                </c:pt>
                <c:pt idx="189">
                  <c:v>88.37</c:v>
                </c:pt>
                <c:pt idx="190">
                  <c:v>86.75</c:v>
                </c:pt>
              </c:numCache>
            </c:numRef>
          </c:val>
          <c:smooth val="0"/>
          <c:extLst>
            <c:ext xmlns:c16="http://schemas.microsoft.com/office/drawing/2014/chart" uri="{C3380CC4-5D6E-409C-BE32-E72D297353CC}">
              <c16:uniqueId val="{00000001-0EDD-40DC-AA28-197E1BC94B00}"/>
            </c:ext>
          </c:extLst>
        </c:ser>
        <c:ser>
          <c:idx val="1"/>
          <c:order val="1"/>
          <c:tx>
            <c:v>全国</c:v>
          </c:tx>
          <c:spPr>
            <a:ln w="12700">
              <a:solidFill>
                <a:srgbClr val="000000"/>
              </a:solidFill>
              <a:prstDash val="sysDash"/>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'11グラフデータ'!$Z$316:$Z$507</c:f>
              <c:numCache>
                <c:formatCode>0.0_);[Red]\(0.0\)</c:formatCode>
                <c:ptCount val="192"/>
                <c:pt idx="0">
                  <c:v>105.3</c:v>
                </c:pt>
                <c:pt idx="1">
                  <c:v>104.1</c:v>
                </c:pt>
                <c:pt idx="2">
                  <c:v>107.8</c:v>
                </c:pt>
                <c:pt idx="3">
                  <c:v>109.2</c:v>
                </c:pt>
                <c:pt idx="4">
                  <c:v>108.1</c:v>
                </c:pt>
                <c:pt idx="5">
                  <c:v>108.5</c:v>
                </c:pt>
                <c:pt idx="6">
                  <c:v>108.4</c:v>
                </c:pt>
                <c:pt idx="7">
                  <c:v>108.9</c:v>
                </c:pt>
                <c:pt idx="8">
                  <c:v>108.2</c:v>
                </c:pt>
                <c:pt idx="9">
                  <c:v>107.9</c:v>
                </c:pt>
                <c:pt idx="10">
                  <c:v>108.9</c:v>
                </c:pt>
                <c:pt idx="11">
                  <c:v>109.5</c:v>
                </c:pt>
                <c:pt idx="12">
                  <c:v>110.1</c:v>
                </c:pt>
                <c:pt idx="13">
                  <c:v>110.9</c:v>
                </c:pt>
                <c:pt idx="14">
                  <c:v>108.4</c:v>
                </c:pt>
                <c:pt idx="15">
                  <c:v>105.5</c:v>
                </c:pt>
                <c:pt idx="16">
                  <c:v>106.3</c:v>
                </c:pt>
                <c:pt idx="17">
                  <c:v>108.8</c:v>
                </c:pt>
                <c:pt idx="18">
                  <c:v>110.8</c:v>
                </c:pt>
                <c:pt idx="19">
                  <c:v>110.6</c:v>
                </c:pt>
                <c:pt idx="20">
                  <c:v>109.1</c:v>
                </c:pt>
                <c:pt idx="21">
                  <c:v>109.3</c:v>
                </c:pt>
                <c:pt idx="22">
                  <c:v>109</c:v>
                </c:pt>
                <c:pt idx="23">
                  <c:v>109.5</c:v>
                </c:pt>
                <c:pt idx="24">
                  <c:v>110.1</c:v>
                </c:pt>
                <c:pt idx="25">
                  <c:v>111.5</c:v>
                </c:pt>
                <c:pt idx="26">
                  <c:v>111.7</c:v>
                </c:pt>
                <c:pt idx="27">
                  <c:v>110.9</c:v>
                </c:pt>
                <c:pt idx="28">
                  <c:v>110.1</c:v>
                </c:pt>
                <c:pt idx="29">
                  <c:v>108.5</c:v>
                </c:pt>
                <c:pt idx="30">
                  <c:v>107.7</c:v>
                </c:pt>
                <c:pt idx="31">
                  <c:v>107.5</c:v>
                </c:pt>
                <c:pt idx="32">
                  <c:v>106.5</c:v>
                </c:pt>
                <c:pt idx="33">
                  <c:v>106.3</c:v>
                </c:pt>
                <c:pt idx="34">
                  <c:v>106</c:v>
                </c:pt>
                <c:pt idx="35">
                  <c:v>107.1</c:v>
                </c:pt>
                <c:pt idx="36">
                  <c:v>109.3</c:v>
                </c:pt>
                <c:pt idx="37">
                  <c:v>112.6</c:v>
                </c:pt>
                <c:pt idx="38">
                  <c:v>114.4</c:v>
                </c:pt>
                <c:pt idx="39">
                  <c:v>115.6</c:v>
                </c:pt>
                <c:pt idx="40">
                  <c:v>117.5</c:v>
                </c:pt>
                <c:pt idx="41">
                  <c:v>116</c:v>
                </c:pt>
                <c:pt idx="42">
                  <c:v>116.9</c:v>
                </c:pt>
                <c:pt idx="43">
                  <c:v>117.1</c:v>
                </c:pt>
                <c:pt idx="44">
                  <c:v>118.7</c:v>
                </c:pt>
                <c:pt idx="45">
                  <c:v>118.8</c:v>
                </c:pt>
                <c:pt idx="46">
                  <c:v>120.4</c:v>
                </c:pt>
                <c:pt idx="47">
                  <c:v>119.5</c:v>
                </c:pt>
                <c:pt idx="48">
                  <c:v>119.8</c:v>
                </c:pt>
                <c:pt idx="49">
                  <c:v>116.3</c:v>
                </c:pt>
                <c:pt idx="50">
                  <c:v>115.1</c:v>
                </c:pt>
                <c:pt idx="51">
                  <c:v>112.6</c:v>
                </c:pt>
                <c:pt idx="52">
                  <c:v>111.5</c:v>
                </c:pt>
                <c:pt idx="53">
                  <c:v>111.4</c:v>
                </c:pt>
                <c:pt idx="54">
                  <c:v>113</c:v>
                </c:pt>
                <c:pt idx="55">
                  <c:v>112.7</c:v>
                </c:pt>
                <c:pt idx="56">
                  <c:v>113.2</c:v>
                </c:pt>
                <c:pt idx="57">
                  <c:v>112.1</c:v>
                </c:pt>
                <c:pt idx="58">
                  <c:v>112.5</c:v>
                </c:pt>
                <c:pt idx="59">
                  <c:v>112.4</c:v>
                </c:pt>
                <c:pt idx="60">
                  <c:v>112</c:v>
                </c:pt>
                <c:pt idx="61">
                  <c:v>112.1</c:v>
                </c:pt>
                <c:pt idx="62">
                  <c:v>112.3</c:v>
                </c:pt>
                <c:pt idx="63">
                  <c:v>113.5</c:v>
                </c:pt>
                <c:pt idx="64">
                  <c:v>114.6</c:v>
                </c:pt>
                <c:pt idx="65">
                  <c:v>114.1</c:v>
                </c:pt>
                <c:pt idx="66">
                  <c:v>112.6</c:v>
                </c:pt>
                <c:pt idx="67">
                  <c:v>111.9</c:v>
                </c:pt>
                <c:pt idx="68">
                  <c:v>110.5</c:v>
                </c:pt>
                <c:pt idx="69">
                  <c:v>111</c:v>
                </c:pt>
                <c:pt idx="70">
                  <c:v>109.9</c:v>
                </c:pt>
                <c:pt idx="71">
                  <c:v>108.3</c:v>
                </c:pt>
                <c:pt idx="72">
                  <c:v>108.3</c:v>
                </c:pt>
                <c:pt idx="73">
                  <c:v>106.8</c:v>
                </c:pt>
                <c:pt idx="74">
                  <c:v>106.9</c:v>
                </c:pt>
                <c:pt idx="75">
                  <c:v>106.9</c:v>
                </c:pt>
                <c:pt idx="76">
                  <c:v>107</c:v>
                </c:pt>
                <c:pt idx="77">
                  <c:v>107.1</c:v>
                </c:pt>
                <c:pt idx="78">
                  <c:v>107.4</c:v>
                </c:pt>
                <c:pt idx="79">
                  <c:v>107.3</c:v>
                </c:pt>
                <c:pt idx="80">
                  <c:v>107.4</c:v>
                </c:pt>
                <c:pt idx="81">
                  <c:v>108.5</c:v>
                </c:pt>
                <c:pt idx="82">
                  <c:v>109.9</c:v>
                </c:pt>
                <c:pt idx="83">
                  <c:v>111.9</c:v>
                </c:pt>
                <c:pt idx="84">
                  <c:v>112.3</c:v>
                </c:pt>
                <c:pt idx="85">
                  <c:v>112.1</c:v>
                </c:pt>
                <c:pt idx="86">
                  <c:v>112.6</c:v>
                </c:pt>
                <c:pt idx="87">
                  <c:v>112.3</c:v>
                </c:pt>
                <c:pt idx="88">
                  <c:v>112</c:v>
                </c:pt>
                <c:pt idx="89">
                  <c:v>112.8</c:v>
                </c:pt>
                <c:pt idx="90">
                  <c:v>112.8</c:v>
                </c:pt>
                <c:pt idx="91">
                  <c:v>113.9</c:v>
                </c:pt>
                <c:pt idx="92">
                  <c:v>113.5</c:v>
                </c:pt>
                <c:pt idx="93">
                  <c:v>113.3</c:v>
                </c:pt>
                <c:pt idx="94">
                  <c:v>114.6</c:v>
                </c:pt>
                <c:pt idx="95">
                  <c:v>113.7</c:v>
                </c:pt>
                <c:pt idx="96">
                  <c:v>112.9</c:v>
                </c:pt>
                <c:pt idx="97">
                  <c:v>113</c:v>
                </c:pt>
                <c:pt idx="98">
                  <c:v>112</c:v>
                </c:pt>
                <c:pt idx="99">
                  <c:v>113.3</c:v>
                </c:pt>
                <c:pt idx="100">
                  <c:v>113.6</c:v>
                </c:pt>
                <c:pt idx="101">
                  <c:v>112.3</c:v>
                </c:pt>
                <c:pt idx="102">
                  <c:v>111.3</c:v>
                </c:pt>
                <c:pt idx="103">
                  <c:v>111.6</c:v>
                </c:pt>
                <c:pt idx="104">
                  <c:v>111</c:v>
                </c:pt>
                <c:pt idx="105">
                  <c:v>110.8</c:v>
                </c:pt>
                <c:pt idx="106">
                  <c:v>110.4</c:v>
                </c:pt>
                <c:pt idx="107">
                  <c:v>108.8</c:v>
                </c:pt>
                <c:pt idx="108">
                  <c:v>108.2</c:v>
                </c:pt>
                <c:pt idx="109">
                  <c:v>109</c:v>
                </c:pt>
                <c:pt idx="110">
                  <c:v>108.2</c:v>
                </c:pt>
                <c:pt idx="111">
                  <c:v>107.6</c:v>
                </c:pt>
                <c:pt idx="112">
                  <c:v>107.2</c:v>
                </c:pt>
                <c:pt idx="113">
                  <c:v>105.9</c:v>
                </c:pt>
                <c:pt idx="114">
                  <c:v>105.2</c:v>
                </c:pt>
                <c:pt idx="115">
                  <c:v>104.2</c:v>
                </c:pt>
                <c:pt idx="116">
                  <c:v>103.7</c:v>
                </c:pt>
                <c:pt idx="117">
                  <c:v>102.9</c:v>
                </c:pt>
                <c:pt idx="118">
                  <c:v>102.6</c:v>
                </c:pt>
                <c:pt idx="119">
                  <c:v>103.6</c:v>
                </c:pt>
                <c:pt idx="120">
                  <c:v>102.2</c:v>
                </c:pt>
                <c:pt idx="121">
                  <c:v>104.1</c:v>
                </c:pt>
                <c:pt idx="122">
                  <c:v>95.7</c:v>
                </c:pt>
                <c:pt idx="123">
                  <c:v>88.2</c:v>
                </c:pt>
                <c:pt idx="124">
                  <c:v>88.8</c:v>
                </c:pt>
                <c:pt idx="125">
                  <c:v>93.9</c:v>
                </c:pt>
                <c:pt idx="126">
                  <c:v>97.4</c:v>
                </c:pt>
                <c:pt idx="127">
                  <c:v>100</c:v>
                </c:pt>
                <c:pt idx="128">
                  <c:v>104.6</c:v>
                </c:pt>
                <c:pt idx="129">
                  <c:v>106.4</c:v>
                </c:pt>
                <c:pt idx="130">
                  <c:v>109.1</c:v>
                </c:pt>
                <c:pt idx="131">
                  <c:v>109.6</c:v>
                </c:pt>
                <c:pt idx="132">
                  <c:v>110.9</c:v>
                </c:pt>
                <c:pt idx="133">
                  <c:v>112.4</c:v>
                </c:pt>
                <c:pt idx="134">
                  <c:v>115.2</c:v>
                </c:pt>
                <c:pt idx="135">
                  <c:v>115.1</c:v>
                </c:pt>
                <c:pt idx="136">
                  <c:v>115.8</c:v>
                </c:pt>
                <c:pt idx="137">
                  <c:v>116.9</c:v>
                </c:pt>
                <c:pt idx="138">
                  <c:v>117.1</c:v>
                </c:pt>
                <c:pt idx="139">
                  <c:v>114.8</c:v>
                </c:pt>
                <c:pt idx="140">
                  <c:v>113.2</c:v>
                </c:pt>
                <c:pt idx="141">
                  <c:v>113.9</c:v>
                </c:pt>
                <c:pt idx="142">
                  <c:v>115.9</c:v>
                </c:pt>
                <c:pt idx="143">
                  <c:v>116.5</c:v>
                </c:pt>
                <c:pt idx="144">
                  <c:v>114.9</c:v>
                </c:pt>
                <c:pt idx="145">
                  <c:v>113.8</c:v>
                </c:pt>
                <c:pt idx="146">
                  <c:v>114.1</c:v>
                </c:pt>
                <c:pt idx="147">
                  <c:v>114.7</c:v>
                </c:pt>
                <c:pt idx="148">
                  <c:v>113.6</c:v>
                </c:pt>
                <c:pt idx="149">
                  <c:v>113.4</c:v>
                </c:pt>
                <c:pt idx="150">
                  <c:v>112.6</c:v>
                </c:pt>
                <c:pt idx="151">
                  <c:v>114.1</c:v>
                </c:pt>
                <c:pt idx="152">
                  <c:v>111.7</c:v>
                </c:pt>
                <c:pt idx="153">
                  <c:v>111.5</c:v>
                </c:pt>
                <c:pt idx="154">
                  <c:v>111</c:v>
                </c:pt>
                <c:pt idx="155">
                  <c:v>109.9</c:v>
                </c:pt>
                <c:pt idx="156">
                  <c:v>109.1</c:v>
                </c:pt>
                <c:pt idx="157">
                  <c:v>109.5</c:v>
                </c:pt>
                <c:pt idx="158">
                  <c:v>109.3</c:v>
                </c:pt>
                <c:pt idx="159">
                  <c:v>109.1</c:v>
                </c:pt>
                <c:pt idx="160">
                  <c:v>110.1</c:v>
                </c:pt>
                <c:pt idx="161" formatCode="0.0_ ">
                  <c:v>110.4</c:v>
                </c:pt>
                <c:pt idx="162" formatCode="0.0_ ">
                  <c:v>110.1</c:v>
                </c:pt>
                <c:pt idx="163" formatCode="0.0_ ">
                  <c:v>110.8</c:v>
                </c:pt>
                <c:pt idx="164" formatCode="0.0_ ">
                  <c:v>110.6</c:v>
                </c:pt>
                <c:pt idx="165" formatCode="0.0_ ">
                  <c:v>109.8</c:v>
                </c:pt>
                <c:pt idx="166" formatCode="0.0_ ">
                  <c:v>109.8</c:v>
                </c:pt>
                <c:pt idx="167" formatCode="0.0_ ">
                  <c:v>110.8</c:v>
                </c:pt>
                <c:pt idx="168" formatCode="0.0_ ">
                  <c:v>110.4</c:v>
                </c:pt>
                <c:pt idx="169" formatCode="0.0_ ">
                  <c:v>112</c:v>
                </c:pt>
                <c:pt idx="170" formatCode="0.0_ ">
                  <c:v>112</c:v>
                </c:pt>
                <c:pt idx="171" formatCode="0.0_ ">
                  <c:v>111.1</c:v>
                </c:pt>
                <c:pt idx="172" formatCode="0.0_ ">
                  <c:v>111.1</c:v>
                </c:pt>
                <c:pt idx="173" formatCode="0.0_ ">
                  <c:v>109.8</c:v>
                </c:pt>
                <c:pt idx="174" formatCode="0.0_ ">
                  <c:v>109.5</c:v>
                </c:pt>
                <c:pt idx="175" formatCode="0.0_ ">
                  <c:v>107.6</c:v>
                </c:pt>
                <c:pt idx="176" formatCode="0.0_ ">
                  <c:v>108.7</c:v>
                </c:pt>
                <c:pt idx="177" formatCode="0.0_ ">
                  <c:v>108.8</c:v>
                </c:pt>
                <c:pt idx="178" formatCode="0.0_ ">
                  <c:v>107.9</c:v>
                </c:pt>
                <c:pt idx="179" formatCode="0.0_ ">
                  <c:v>108.1</c:v>
                </c:pt>
                <c:pt idx="180" formatCode="0.0_ ">
                  <c:v>108.3</c:v>
                </c:pt>
                <c:pt idx="181" formatCode="0.0_ ">
                  <c:v>107.9</c:v>
                </c:pt>
                <c:pt idx="182" formatCode="0.0_ ">
                  <c:v>107.7</c:v>
                </c:pt>
                <c:pt idx="183" formatCode="0.0_ ">
                  <c:v>104.6</c:v>
                </c:pt>
                <c:pt idx="184" formatCode="0.0_ ">
                  <c:v>104.7</c:v>
                </c:pt>
                <c:pt idx="185" formatCode="0.0_ ">
                  <c:v>105.3</c:v>
                </c:pt>
                <c:pt idx="186" formatCode="0.0_ ">
                  <c:v>106.1</c:v>
                </c:pt>
                <c:pt idx="187" formatCode="0.0_ ">
                  <c:v>106.8</c:v>
                </c:pt>
                <c:pt idx="188" formatCode="0.0_ ">
                  <c:v>108.2</c:v>
                </c:pt>
                <c:pt idx="189" formatCode="0.0_ ">
                  <c:v>109.8</c:v>
                </c:pt>
                <c:pt idx="190" formatCode="0.0_ ">
                  <c:v>110.5</c:v>
                </c:pt>
              </c:numCache>
            </c:numRef>
          </c:val>
          <c:smooth val="0"/>
          <c:extLst>
            <c:ext xmlns:c16="http://schemas.microsoft.com/office/drawing/2014/chart" uri="{C3380CC4-5D6E-409C-BE32-E72D297353CC}">
              <c16:uniqueId val="{00000002-0EDD-40DC-AA28-197E1BC94B00}"/>
            </c:ext>
          </c:extLst>
        </c:ser>
        <c:dLbls>
          <c:showLegendKey val="0"/>
          <c:showVal val="0"/>
          <c:showCatName val="0"/>
          <c:showSerName val="0"/>
          <c:showPercent val="0"/>
          <c:showBubbleSize val="0"/>
        </c:dLbls>
        <c:marker val="1"/>
        <c:smooth val="0"/>
        <c:axId val="669431999"/>
        <c:axId val="1"/>
      </c:lineChart>
      <c:catAx>
        <c:axId val="66943199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70"/>
        <c:auto val="1"/>
        <c:lblAlgn val="ctr"/>
        <c:lblOffset val="100"/>
        <c:tickLblSkip val="3"/>
        <c:tickMarkSkip val="3"/>
        <c:noMultiLvlLbl val="0"/>
      </c:catAx>
      <c:valAx>
        <c:axId val="1"/>
        <c:scaling>
          <c:orientation val="minMax"/>
          <c:max val="150"/>
          <c:min val="70"/>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943199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952180028129395E-2"/>
          <c:y val="5.8309037900874633E-2"/>
          <c:w val="0.95182940740002442"/>
          <c:h val="0.76968039597815119"/>
        </c:manualLayout>
      </c:layout>
      <c:barChart>
        <c:barDir val="col"/>
        <c:grouping val="clustered"/>
        <c:varyColors val="0"/>
        <c:ser>
          <c:idx val="3"/>
          <c:order val="2"/>
          <c:spPr>
            <a:solidFill>
              <a:srgbClr val="CCCCFF"/>
            </a:solidFill>
            <a:ln w="25400">
              <a:noFill/>
            </a:ln>
          </c:spPr>
          <c:invertIfNegative val="0"/>
          <c:cat>
            <c:strRef>
              <c:f>'11グラフデータ'!$AG$292:$AH$495</c:f>
              <c:strCache>
                <c:ptCount val="193"/>
                <c:pt idx="0">
                  <c:v>H20
2008</c:v>
                </c:pt>
                <c:pt idx="12">
                  <c:v>H21
2009</c:v>
                </c:pt>
                <c:pt idx="24">
                  <c:v>H22
2010</c:v>
                </c:pt>
                <c:pt idx="36">
                  <c:v>H23
2011</c:v>
                </c:pt>
                <c:pt idx="48">
                  <c:v>H24
2012</c:v>
                </c:pt>
                <c:pt idx="60">
                  <c:v>H25
2013</c:v>
                </c:pt>
                <c:pt idx="72">
                  <c:v>H26
2014</c:v>
                </c:pt>
                <c:pt idx="84">
                  <c:v>H27
2015</c:v>
                </c:pt>
                <c:pt idx="96">
                  <c:v>H28
2016</c:v>
                </c:pt>
                <c:pt idx="108">
                  <c:v>H29
2017</c:v>
                </c:pt>
                <c:pt idx="120">
                  <c:v>H30
2018</c:v>
                </c:pt>
                <c:pt idx="132">
                  <c:v>H31 R1
2019</c:v>
                </c:pt>
                <c:pt idx="144">
                  <c:v>R2
2020</c:v>
                </c:pt>
                <c:pt idx="156">
                  <c:v>R3
2021</c:v>
                </c:pt>
                <c:pt idx="168">
                  <c:v>R4
2022</c:v>
                </c:pt>
                <c:pt idx="180">
                  <c:v>R5
2023</c:v>
                </c:pt>
                <c:pt idx="192">
                  <c:v>R6
2024</c:v>
                </c:pt>
              </c:strCache>
            </c:strRef>
          </c:cat>
          <c:val>
            <c:numRef>
              <c:f>'11グラフデータ'!$AL$316:$AL$471</c:f>
              <c:numCache>
                <c:formatCode>General</c:formatCode>
                <c:ptCount val="156"/>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107">
                  <c:v>159.5</c:v>
                </c:pt>
                <c:pt idx="108">
                  <c:v>159.5</c:v>
                </c:pt>
                <c:pt idx="109">
                  <c:v>159.5</c:v>
                </c:pt>
                <c:pt idx="110">
                  <c:v>159.5</c:v>
                </c:pt>
                <c:pt idx="111">
                  <c:v>159.5</c:v>
                </c:pt>
                <c:pt idx="112">
                  <c:v>159.5</c:v>
                </c:pt>
                <c:pt idx="113">
                  <c:v>159.5</c:v>
                </c:pt>
                <c:pt idx="114">
                  <c:v>159.5</c:v>
                </c:pt>
                <c:pt idx="115">
                  <c:v>159.5</c:v>
                </c:pt>
                <c:pt idx="116">
                  <c:v>159.5</c:v>
                </c:pt>
                <c:pt idx="117">
                  <c:v>159.5</c:v>
                </c:pt>
                <c:pt idx="118">
                  <c:v>159.5</c:v>
                </c:pt>
                <c:pt idx="119">
                  <c:v>159.5</c:v>
                </c:pt>
                <c:pt idx="120">
                  <c:v>159.5</c:v>
                </c:pt>
                <c:pt idx="121">
                  <c:v>159.5</c:v>
                </c:pt>
                <c:pt idx="122">
                  <c:v>159.5</c:v>
                </c:pt>
                <c:pt idx="123">
                  <c:v>159.5</c:v>
                </c:pt>
                <c:pt idx="124">
                  <c:v>159.5</c:v>
                </c:pt>
              </c:numCache>
            </c:numRef>
          </c:val>
          <c:extLst>
            <c:ext xmlns:c16="http://schemas.microsoft.com/office/drawing/2014/chart" uri="{C3380CC4-5D6E-409C-BE32-E72D297353CC}">
              <c16:uniqueId val="{00000000-75D6-4A36-965B-67B48F41E976}"/>
            </c:ext>
          </c:extLst>
        </c:ser>
        <c:dLbls>
          <c:showLegendKey val="0"/>
          <c:showVal val="0"/>
          <c:showCatName val="0"/>
          <c:showSerName val="0"/>
          <c:showPercent val="0"/>
          <c:showBubbleSize val="0"/>
        </c:dLbls>
        <c:gapWidth val="0"/>
        <c:axId val="669433919"/>
        <c:axId val="1"/>
      </c:barChart>
      <c:lineChart>
        <c:grouping val="standard"/>
        <c:varyColors val="0"/>
        <c:ser>
          <c:idx val="2"/>
          <c:order val="0"/>
          <c:tx>
            <c:v>兵庫県</c:v>
          </c:tx>
          <c:spPr>
            <a:ln w="12700">
              <a:solidFill>
                <a:srgbClr val="000000"/>
              </a:solidFill>
              <a:prstDash val="solid"/>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'11グラフデータ'!$H$316:$H$507</c:f>
              <c:numCache>
                <c:formatCode>0.0</c:formatCode>
                <c:ptCount val="192"/>
                <c:pt idx="0">
                  <c:v>100.91</c:v>
                </c:pt>
                <c:pt idx="1">
                  <c:v>101.11</c:v>
                </c:pt>
                <c:pt idx="2">
                  <c:v>102.51</c:v>
                </c:pt>
                <c:pt idx="3">
                  <c:v>104.76</c:v>
                </c:pt>
                <c:pt idx="4">
                  <c:v>106.34</c:v>
                </c:pt>
                <c:pt idx="5">
                  <c:v>107.35</c:v>
                </c:pt>
                <c:pt idx="6">
                  <c:v>109.41</c:v>
                </c:pt>
                <c:pt idx="7">
                  <c:v>110.91</c:v>
                </c:pt>
                <c:pt idx="8">
                  <c:v>112.46</c:v>
                </c:pt>
                <c:pt idx="9">
                  <c:v>112.16</c:v>
                </c:pt>
                <c:pt idx="10">
                  <c:v>110.89</c:v>
                </c:pt>
                <c:pt idx="11">
                  <c:v>113.04</c:v>
                </c:pt>
                <c:pt idx="12">
                  <c:v>113.1</c:v>
                </c:pt>
                <c:pt idx="13">
                  <c:v>117.23</c:v>
                </c:pt>
                <c:pt idx="14">
                  <c:v>114.78</c:v>
                </c:pt>
                <c:pt idx="15">
                  <c:v>115.12</c:v>
                </c:pt>
                <c:pt idx="16">
                  <c:v>115.27</c:v>
                </c:pt>
                <c:pt idx="17">
                  <c:v>115.65</c:v>
                </c:pt>
                <c:pt idx="18">
                  <c:v>115.79</c:v>
                </c:pt>
                <c:pt idx="19">
                  <c:v>115.86</c:v>
                </c:pt>
                <c:pt idx="20">
                  <c:v>113.49</c:v>
                </c:pt>
                <c:pt idx="21">
                  <c:v>116.01</c:v>
                </c:pt>
                <c:pt idx="22">
                  <c:v>116.92</c:v>
                </c:pt>
                <c:pt idx="23">
                  <c:v>116.43</c:v>
                </c:pt>
                <c:pt idx="24">
                  <c:v>119.28</c:v>
                </c:pt>
                <c:pt idx="25">
                  <c:v>119.45</c:v>
                </c:pt>
                <c:pt idx="26">
                  <c:v>118.14</c:v>
                </c:pt>
                <c:pt idx="27">
                  <c:v>117.2</c:v>
                </c:pt>
                <c:pt idx="28">
                  <c:v>117.49</c:v>
                </c:pt>
                <c:pt idx="29">
                  <c:v>115.61</c:v>
                </c:pt>
                <c:pt idx="30">
                  <c:v>115.13</c:v>
                </c:pt>
                <c:pt idx="31">
                  <c:v>115.99</c:v>
                </c:pt>
                <c:pt idx="32">
                  <c:v>116.22</c:v>
                </c:pt>
                <c:pt idx="33">
                  <c:v>112</c:v>
                </c:pt>
                <c:pt idx="34">
                  <c:v>111.83</c:v>
                </c:pt>
                <c:pt idx="35">
                  <c:v>113.82</c:v>
                </c:pt>
                <c:pt idx="36">
                  <c:v>111.51</c:v>
                </c:pt>
                <c:pt idx="37">
                  <c:v>110.76</c:v>
                </c:pt>
                <c:pt idx="38">
                  <c:v>115.29</c:v>
                </c:pt>
                <c:pt idx="39">
                  <c:v>113.1</c:v>
                </c:pt>
                <c:pt idx="40">
                  <c:v>115.04</c:v>
                </c:pt>
                <c:pt idx="41">
                  <c:v>116.02</c:v>
                </c:pt>
                <c:pt idx="42">
                  <c:v>116.48</c:v>
                </c:pt>
                <c:pt idx="43">
                  <c:v>118.12</c:v>
                </c:pt>
                <c:pt idx="44">
                  <c:v>118.1</c:v>
                </c:pt>
                <c:pt idx="45">
                  <c:v>120.39</c:v>
                </c:pt>
                <c:pt idx="46">
                  <c:v>122.38</c:v>
                </c:pt>
                <c:pt idx="47">
                  <c:v>122.85</c:v>
                </c:pt>
                <c:pt idx="48">
                  <c:v>121.62</c:v>
                </c:pt>
                <c:pt idx="49">
                  <c:v>121.89</c:v>
                </c:pt>
                <c:pt idx="50">
                  <c:v>121.69</c:v>
                </c:pt>
                <c:pt idx="51">
                  <c:v>119.89</c:v>
                </c:pt>
                <c:pt idx="52">
                  <c:v>122.26</c:v>
                </c:pt>
                <c:pt idx="53">
                  <c:v>120.49</c:v>
                </c:pt>
                <c:pt idx="54">
                  <c:v>119.74</c:v>
                </c:pt>
                <c:pt idx="55">
                  <c:v>119.46</c:v>
                </c:pt>
                <c:pt idx="56">
                  <c:v>119.97</c:v>
                </c:pt>
                <c:pt idx="57">
                  <c:v>123.54</c:v>
                </c:pt>
                <c:pt idx="58">
                  <c:v>120.37</c:v>
                </c:pt>
                <c:pt idx="59">
                  <c:v>122.5</c:v>
                </c:pt>
                <c:pt idx="60">
                  <c:v>123.21</c:v>
                </c:pt>
                <c:pt idx="61">
                  <c:v>119.33</c:v>
                </c:pt>
                <c:pt idx="62">
                  <c:v>120.26</c:v>
                </c:pt>
                <c:pt idx="63">
                  <c:v>119.01</c:v>
                </c:pt>
                <c:pt idx="64">
                  <c:v>117.16</c:v>
                </c:pt>
                <c:pt idx="65">
                  <c:v>115.85</c:v>
                </c:pt>
                <c:pt idx="66">
                  <c:v>117.39</c:v>
                </c:pt>
                <c:pt idx="67">
                  <c:v>116.92</c:v>
                </c:pt>
                <c:pt idx="68">
                  <c:v>116.71</c:v>
                </c:pt>
                <c:pt idx="69">
                  <c:v>115.8</c:v>
                </c:pt>
                <c:pt idx="70">
                  <c:v>114.57</c:v>
                </c:pt>
                <c:pt idx="71">
                  <c:v>113.46</c:v>
                </c:pt>
                <c:pt idx="72">
                  <c:v>116.21</c:v>
                </c:pt>
                <c:pt idx="73">
                  <c:v>116.31</c:v>
                </c:pt>
                <c:pt idx="74">
                  <c:v>115.8</c:v>
                </c:pt>
                <c:pt idx="75">
                  <c:v>117.6</c:v>
                </c:pt>
                <c:pt idx="76">
                  <c:v>117.53</c:v>
                </c:pt>
                <c:pt idx="77">
                  <c:v>118.27</c:v>
                </c:pt>
                <c:pt idx="78">
                  <c:v>118.19</c:v>
                </c:pt>
                <c:pt idx="79">
                  <c:v>115.83</c:v>
                </c:pt>
                <c:pt idx="80">
                  <c:v>119.61</c:v>
                </c:pt>
                <c:pt idx="81">
                  <c:v>116.72</c:v>
                </c:pt>
                <c:pt idx="82">
                  <c:v>118.32</c:v>
                </c:pt>
                <c:pt idx="83">
                  <c:v>120.06</c:v>
                </c:pt>
                <c:pt idx="84">
                  <c:v>118.8</c:v>
                </c:pt>
                <c:pt idx="85">
                  <c:v>122.81</c:v>
                </c:pt>
                <c:pt idx="86">
                  <c:v>121.76</c:v>
                </c:pt>
                <c:pt idx="87">
                  <c:v>123.81</c:v>
                </c:pt>
                <c:pt idx="88">
                  <c:v>122.7</c:v>
                </c:pt>
                <c:pt idx="89">
                  <c:v>122.17</c:v>
                </c:pt>
                <c:pt idx="90">
                  <c:v>121.86</c:v>
                </c:pt>
                <c:pt idx="91">
                  <c:v>124.01</c:v>
                </c:pt>
                <c:pt idx="92">
                  <c:v>122.58</c:v>
                </c:pt>
                <c:pt idx="93">
                  <c:v>123.12</c:v>
                </c:pt>
                <c:pt idx="94">
                  <c:v>125.71</c:v>
                </c:pt>
                <c:pt idx="95">
                  <c:v>125.19</c:v>
                </c:pt>
                <c:pt idx="96">
                  <c:v>125.51</c:v>
                </c:pt>
                <c:pt idx="97">
                  <c:v>123.81</c:v>
                </c:pt>
                <c:pt idx="98">
                  <c:v>128.19</c:v>
                </c:pt>
                <c:pt idx="99">
                  <c:v>127.97</c:v>
                </c:pt>
                <c:pt idx="100">
                  <c:v>126.44</c:v>
                </c:pt>
                <c:pt idx="101">
                  <c:v>127.04</c:v>
                </c:pt>
                <c:pt idx="102">
                  <c:v>127.34</c:v>
                </c:pt>
                <c:pt idx="103">
                  <c:v>128.19</c:v>
                </c:pt>
                <c:pt idx="104">
                  <c:v>123.84</c:v>
                </c:pt>
                <c:pt idx="105">
                  <c:v>129.47</c:v>
                </c:pt>
                <c:pt idx="106">
                  <c:v>126.38</c:v>
                </c:pt>
                <c:pt idx="107">
                  <c:v>124.25</c:v>
                </c:pt>
                <c:pt idx="108">
                  <c:v>121.04</c:v>
                </c:pt>
                <c:pt idx="109">
                  <c:v>123.97</c:v>
                </c:pt>
                <c:pt idx="110">
                  <c:v>121.05</c:v>
                </c:pt>
                <c:pt idx="111">
                  <c:v>121.05</c:v>
                </c:pt>
                <c:pt idx="112">
                  <c:v>124.94</c:v>
                </c:pt>
                <c:pt idx="113">
                  <c:v>121.39</c:v>
                </c:pt>
                <c:pt idx="114">
                  <c:v>124.15</c:v>
                </c:pt>
                <c:pt idx="115">
                  <c:v>115.58</c:v>
                </c:pt>
                <c:pt idx="116">
                  <c:v>119.2</c:v>
                </c:pt>
                <c:pt idx="117">
                  <c:v>115.33</c:v>
                </c:pt>
                <c:pt idx="118">
                  <c:v>112.75</c:v>
                </c:pt>
                <c:pt idx="119">
                  <c:v>117.63</c:v>
                </c:pt>
                <c:pt idx="120">
                  <c:v>114.68</c:v>
                </c:pt>
                <c:pt idx="121">
                  <c:v>110.26</c:v>
                </c:pt>
                <c:pt idx="122">
                  <c:v>109.06</c:v>
                </c:pt>
                <c:pt idx="123">
                  <c:v>94.37</c:v>
                </c:pt>
                <c:pt idx="124">
                  <c:v>92.37</c:v>
                </c:pt>
                <c:pt idx="125">
                  <c:v>93.89</c:v>
                </c:pt>
                <c:pt idx="126">
                  <c:v>94.42</c:v>
                </c:pt>
                <c:pt idx="127">
                  <c:v>97.81</c:v>
                </c:pt>
                <c:pt idx="128">
                  <c:v>94.96</c:v>
                </c:pt>
                <c:pt idx="129">
                  <c:v>99.66</c:v>
                </c:pt>
                <c:pt idx="130">
                  <c:v>98.63</c:v>
                </c:pt>
                <c:pt idx="131">
                  <c:v>99.89</c:v>
                </c:pt>
                <c:pt idx="132">
                  <c:v>100.46</c:v>
                </c:pt>
                <c:pt idx="133">
                  <c:v>99.35</c:v>
                </c:pt>
                <c:pt idx="134">
                  <c:v>102.99</c:v>
                </c:pt>
                <c:pt idx="135">
                  <c:v>107.15</c:v>
                </c:pt>
                <c:pt idx="136">
                  <c:v>102.71</c:v>
                </c:pt>
                <c:pt idx="137">
                  <c:v>103.53</c:v>
                </c:pt>
                <c:pt idx="138">
                  <c:v>103.52</c:v>
                </c:pt>
                <c:pt idx="139">
                  <c:v>98.73</c:v>
                </c:pt>
                <c:pt idx="140">
                  <c:v>101.37</c:v>
                </c:pt>
                <c:pt idx="141">
                  <c:v>102.45</c:v>
                </c:pt>
                <c:pt idx="142">
                  <c:v>101.57</c:v>
                </c:pt>
                <c:pt idx="143">
                  <c:v>99.9</c:v>
                </c:pt>
                <c:pt idx="144">
                  <c:v>102.87</c:v>
                </c:pt>
                <c:pt idx="145">
                  <c:v>103.19</c:v>
                </c:pt>
                <c:pt idx="146">
                  <c:v>104.16</c:v>
                </c:pt>
                <c:pt idx="147">
                  <c:v>104.68</c:v>
                </c:pt>
                <c:pt idx="148">
                  <c:v>107.26</c:v>
                </c:pt>
                <c:pt idx="149">
                  <c:v>107.65</c:v>
                </c:pt>
                <c:pt idx="150">
                  <c:v>108.46</c:v>
                </c:pt>
                <c:pt idx="151">
                  <c:v>110.38</c:v>
                </c:pt>
                <c:pt idx="152">
                  <c:v>109.81</c:v>
                </c:pt>
                <c:pt idx="153">
                  <c:v>110.27</c:v>
                </c:pt>
                <c:pt idx="154">
                  <c:v>112.18</c:v>
                </c:pt>
                <c:pt idx="155">
                  <c:v>112.16</c:v>
                </c:pt>
                <c:pt idx="156">
                  <c:v>107.3</c:v>
                </c:pt>
                <c:pt idx="157">
                  <c:v>107.97</c:v>
                </c:pt>
                <c:pt idx="158">
                  <c:v>106.77</c:v>
                </c:pt>
                <c:pt idx="159">
                  <c:v>107.02</c:v>
                </c:pt>
                <c:pt idx="160">
                  <c:v>106.82</c:v>
                </c:pt>
                <c:pt idx="161">
                  <c:v>108.79</c:v>
                </c:pt>
                <c:pt idx="162">
                  <c:v>105.94</c:v>
                </c:pt>
                <c:pt idx="163">
                  <c:v>104.88</c:v>
                </c:pt>
                <c:pt idx="164">
                  <c:v>106.15</c:v>
                </c:pt>
                <c:pt idx="165">
                  <c:v>104.39</c:v>
                </c:pt>
                <c:pt idx="166">
                  <c:v>103.19</c:v>
                </c:pt>
                <c:pt idx="167">
                  <c:v>105.77</c:v>
                </c:pt>
                <c:pt idx="168">
                  <c:v>107.7</c:v>
                </c:pt>
                <c:pt idx="169">
                  <c:v>109.32</c:v>
                </c:pt>
                <c:pt idx="170">
                  <c:v>109.15</c:v>
                </c:pt>
                <c:pt idx="171">
                  <c:v>104.61</c:v>
                </c:pt>
                <c:pt idx="172">
                  <c:v>107.64</c:v>
                </c:pt>
                <c:pt idx="173">
                  <c:v>106.85</c:v>
                </c:pt>
                <c:pt idx="174">
                  <c:v>110.75</c:v>
                </c:pt>
                <c:pt idx="175">
                  <c:v>105.88</c:v>
                </c:pt>
                <c:pt idx="176">
                  <c:v>108.68</c:v>
                </c:pt>
                <c:pt idx="177">
                  <c:v>107.19</c:v>
                </c:pt>
                <c:pt idx="178">
                  <c:v>105.98</c:v>
                </c:pt>
                <c:pt idx="179">
                  <c:v>106.8</c:v>
                </c:pt>
                <c:pt idx="180">
                  <c:v>104.97</c:v>
                </c:pt>
                <c:pt idx="181">
                  <c:v>105.29</c:v>
                </c:pt>
                <c:pt idx="182">
                  <c:v>99.88</c:v>
                </c:pt>
                <c:pt idx="183">
                  <c:v>102.01</c:v>
                </c:pt>
                <c:pt idx="184">
                  <c:v>109.43</c:v>
                </c:pt>
                <c:pt idx="185">
                  <c:v>109.42</c:v>
                </c:pt>
                <c:pt idx="186">
                  <c:v>109.64</c:v>
                </c:pt>
                <c:pt idx="187">
                  <c:v>101.75</c:v>
                </c:pt>
                <c:pt idx="188">
                  <c:v>101.83</c:v>
                </c:pt>
                <c:pt idx="189">
                  <c:v>102.33</c:v>
                </c:pt>
                <c:pt idx="190">
                  <c:v>101.59</c:v>
                </c:pt>
              </c:numCache>
            </c:numRef>
          </c:val>
          <c:smooth val="0"/>
          <c:extLst>
            <c:ext xmlns:c16="http://schemas.microsoft.com/office/drawing/2014/chart" uri="{C3380CC4-5D6E-409C-BE32-E72D297353CC}">
              <c16:uniqueId val="{00000001-75D6-4A36-965B-67B48F41E976}"/>
            </c:ext>
          </c:extLst>
        </c:ser>
        <c:ser>
          <c:idx val="0"/>
          <c:order val="1"/>
          <c:tx>
            <c:v>全国</c:v>
          </c:tx>
          <c:spPr>
            <a:ln w="12700">
              <a:solidFill>
                <a:srgbClr val="000000"/>
              </a:solidFill>
              <a:prstDash val="sysDash"/>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'11グラフデータ'!$AA$316:$AA$507</c:f>
              <c:numCache>
                <c:formatCode>0.0_);[Red]\(0.0\)</c:formatCode>
                <c:ptCount val="192"/>
                <c:pt idx="0">
                  <c:v>101.8</c:v>
                </c:pt>
                <c:pt idx="1">
                  <c:v>102.5</c:v>
                </c:pt>
                <c:pt idx="2">
                  <c:v>103.9</c:v>
                </c:pt>
                <c:pt idx="3">
                  <c:v>105</c:v>
                </c:pt>
                <c:pt idx="4">
                  <c:v>104.6</c:v>
                </c:pt>
                <c:pt idx="5">
                  <c:v>105.2</c:v>
                </c:pt>
                <c:pt idx="6">
                  <c:v>105.9</c:v>
                </c:pt>
                <c:pt idx="7">
                  <c:v>106.1</c:v>
                </c:pt>
                <c:pt idx="8">
                  <c:v>106.9</c:v>
                </c:pt>
                <c:pt idx="9">
                  <c:v>106.4</c:v>
                </c:pt>
                <c:pt idx="10">
                  <c:v>108.4</c:v>
                </c:pt>
                <c:pt idx="11">
                  <c:v>108.7</c:v>
                </c:pt>
                <c:pt idx="12">
                  <c:v>108.5</c:v>
                </c:pt>
                <c:pt idx="13">
                  <c:v>110</c:v>
                </c:pt>
                <c:pt idx="14">
                  <c:v>102.1</c:v>
                </c:pt>
                <c:pt idx="15">
                  <c:v>100.9</c:v>
                </c:pt>
                <c:pt idx="16">
                  <c:v>103.5</c:v>
                </c:pt>
                <c:pt idx="17">
                  <c:v>105.8</c:v>
                </c:pt>
                <c:pt idx="18">
                  <c:v>106.9</c:v>
                </c:pt>
                <c:pt idx="19">
                  <c:v>108</c:v>
                </c:pt>
                <c:pt idx="20">
                  <c:v>108.8</c:v>
                </c:pt>
                <c:pt idx="21">
                  <c:v>110.4</c:v>
                </c:pt>
                <c:pt idx="22">
                  <c:v>108.9</c:v>
                </c:pt>
                <c:pt idx="23">
                  <c:v>111</c:v>
                </c:pt>
                <c:pt idx="24">
                  <c:v>111.1</c:v>
                </c:pt>
                <c:pt idx="25">
                  <c:v>112</c:v>
                </c:pt>
                <c:pt idx="26">
                  <c:v>113.3</c:v>
                </c:pt>
                <c:pt idx="27">
                  <c:v>111.8</c:v>
                </c:pt>
                <c:pt idx="28">
                  <c:v>111.6</c:v>
                </c:pt>
                <c:pt idx="29">
                  <c:v>109.3</c:v>
                </c:pt>
                <c:pt idx="30">
                  <c:v>108.7</c:v>
                </c:pt>
                <c:pt idx="31">
                  <c:v>108.5</c:v>
                </c:pt>
                <c:pt idx="32">
                  <c:v>107.1</c:v>
                </c:pt>
                <c:pt idx="33">
                  <c:v>107</c:v>
                </c:pt>
                <c:pt idx="34">
                  <c:v>106.4</c:v>
                </c:pt>
                <c:pt idx="35">
                  <c:v>107.8</c:v>
                </c:pt>
                <c:pt idx="36">
                  <c:v>108</c:v>
                </c:pt>
                <c:pt idx="37">
                  <c:v>109</c:v>
                </c:pt>
                <c:pt idx="38">
                  <c:v>110.7</c:v>
                </c:pt>
                <c:pt idx="39">
                  <c:v>111.3</c:v>
                </c:pt>
                <c:pt idx="40">
                  <c:v>112.8</c:v>
                </c:pt>
                <c:pt idx="41">
                  <c:v>112.5</c:v>
                </c:pt>
                <c:pt idx="42">
                  <c:v>113.5</c:v>
                </c:pt>
                <c:pt idx="43">
                  <c:v>114.6</c:v>
                </c:pt>
                <c:pt idx="44">
                  <c:v>115.3</c:v>
                </c:pt>
                <c:pt idx="45">
                  <c:v>116</c:v>
                </c:pt>
                <c:pt idx="46">
                  <c:v>117.1</c:v>
                </c:pt>
                <c:pt idx="47">
                  <c:v>117.1</c:v>
                </c:pt>
                <c:pt idx="48">
                  <c:v>118.6</c:v>
                </c:pt>
                <c:pt idx="49">
                  <c:v>118.4</c:v>
                </c:pt>
                <c:pt idx="50">
                  <c:v>120.4</c:v>
                </c:pt>
                <c:pt idx="51">
                  <c:v>116.3</c:v>
                </c:pt>
                <c:pt idx="52">
                  <c:v>116.8</c:v>
                </c:pt>
                <c:pt idx="53">
                  <c:v>115.6</c:v>
                </c:pt>
                <c:pt idx="54">
                  <c:v>116.2</c:v>
                </c:pt>
                <c:pt idx="55">
                  <c:v>115.4</c:v>
                </c:pt>
                <c:pt idx="56">
                  <c:v>116.9</c:v>
                </c:pt>
                <c:pt idx="57">
                  <c:v>116.6</c:v>
                </c:pt>
                <c:pt idx="58">
                  <c:v>116</c:v>
                </c:pt>
                <c:pt idx="59">
                  <c:v>116.2</c:v>
                </c:pt>
                <c:pt idx="60">
                  <c:v>118.2</c:v>
                </c:pt>
                <c:pt idx="61">
                  <c:v>116.7</c:v>
                </c:pt>
                <c:pt idx="62">
                  <c:v>116</c:v>
                </c:pt>
                <c:pt idx="63">
                  <c:v>117.2</c:v>
                </c:pt>
                <c:pt idx="64">
                  <c:v>116.4</c:v>
                </c:pt>
                <c:pt idx="65">
                  <c:v>117.2</c:v>
                </c:pt>
                <c:pt idx="66">
                  <c:v>117</c:v>
                </c:pt>
                <c:pt idx="67">
                  <c:v>116.1</c:v>
                </c:pt>
                <c:pt idx="68">
                  <c:v>117</c:v>
                </c:pt>
                <c:pt idx="69">
                  <c:v>116.7</c:v>
                </c:pt>
                <c:pt idx="70">
                  <c:v>116</c:v>
                </c:pt>
                <c:pt idx="71">
                  <c:v>115.1</c:v>
                </c:pt>
                <c:pt idx="72">
                  <c:v>116.5</c:v>
                </c:pt>
                <c:pt idx="73">
                  <c:v>115.4</c:v>
                </c:pt>
                <c:pt idx="74">
                  <c:v>115.7</c:v>
                </c:pt>
                <c:pt idx="75">
                  <c:v>115.4</c:v>
                </c:pt>
                <c:pt idx="76">
                  <c:v>115.1</c:v>
                </c:pt>
                <c:pt idx="77">
                  <c:v>115.4</c:v>
                </c:pt>
                <c:pt idx="78">
                  <c:v>115.9</c:v>
                </c:pt>
                <c:pt idx="79">
                  <c:v>116.2</c:v>
                </c:pt>
                <c:pt idx="80">
                  <c:v>116.7</c:v>
                </c:pt>
                <c:pt idx="81">
                  <c:v>117.4</c:v>
                </c:pt>
                <c:pt idx="82">
                  <c:v>119.1</c:v>
                </c:pt>
                <c:pt idx="83">
                  <c:v>119.2</c:v>
                </c:pt>
                <c:pt idx="84">
                  <c:v>118.7</c:v>
                </c:pt>
                <c:pt idx="85">
                  <c:v>119.4</c:v>
                </c:pt>
                <c:pt idx="86">
                  <c:v>119.5</c:v>
                </c:pt>
                <c:pt idx="87">
                  <c:v>120.7</c:v>
                </c:pt>
                <c:pt idx="88">
                  <c:v>120.6</c:v>
                </c:pt>
                <c:pt idx="89">
                  <c:v>121.1</c:v>
                </c:pt>
                <c:pt idx="90">
                  <c:v>120.4</c:v>
                </c:pt>
                <c:pt idx="91">
                  <c:v>122</c:v>
                </c:pt>
                <c:pt idx="92">
                  <c:v>121</c:v>
                </c:pt>
                <c:pt idx="93">
                  <c:v>121.2</c:v>
                </c:pt>
                <c:pt idx="94">
                  <c:v>122.8</c:v>
                </c:pt>
                <c:pt idx="95">
                  <c:v>124.2</c:v>
                </c:pt>
                <c:pt idx="96">
                  <c:v>122.3</c:v>
                </c:pt>
                <c:pt idx="97">
                  <c:v>122</c:v>
                </c:pt>
                <c:pt idx="98">
                  <c:v>122.4</c:v>
                </c:pt>
                <c:pt idx="99">
                  <c:v>122.8</c:v>
                </c:pt>
                <c:pt idx="100">
                  <c:v>122.7</c:v>
                </c:pt>
                <c:pt idx="101">
                  <c:v>122.3</c:v>
                </c:pt>
                <c:pt idx="102">
                  <c:v>121.6</c:v>
                </c:pt>
                <c:pt idx="103">
                  <c:v>121.9</c:v>
                </c:pt>
                <c:pt idx="104">
                  <c:v>119.8</c:v>
                </c:pt>
                <c:pt idx="105">
                  <c:v>121.7</c:v>
                </c:pt>
                <c:pt idx="106">
                  <c:v>119.9</c:v>
                </c:pt>
                <c:pt idx="107">
                  <c:v>119</c:v>
                </c:pt>
                <c:pt idx="108">
                  <c:v>117.4</c:v>
                </c:pt>
                <c:pt idx="109">
                  <c:v>119.5</c:v>
                </c:pt>
                <c:pt idx="110">
                  <c:v>119.3</c:v>
                </c:pt>
                <c:pt idx="111">
                  <c:v>118.7</c:v>
                </c:pt>
                <c:pt idx="112">
                  <c:v>119</c:v>
                </c:pt>
                <c:pt idx="113">
                  <c:v>116.5</c:v>
                </c:pt>
                <c:pt idx="114">
                  <c:v>116.5</c:v>
                </c:pt>
                <c:pt idx="115">
                  <c:v>116.1</c:v>
                </c:pt>
                <c:pt idx="116">
                  <c:v>117.5</c:v>
                </c:pt>
                <c:pt idx="117">
                  <c:v>112.2</c:v>
                </c:pt>
                <c:pt idx="118">
                  <c:v>111.5</c:v>
                </c:pt>
                <c:pt idx="119">
                  <c:v>111.5</c:v>
                </c:pt>
                <c:pt idx="120">
                  <c:v>110.4</c:v>
                </c:pt>
                <c:pt idx="121">
                  <c:v>108.8</c:v>
                </c:pt>
                <c:pt idx="122">
                  <c:v>106.1</c:v>
                </c:pt>
                <c:pt idx="123">
                  <c:v>94.4</c:v>
                </c:pt>
                <c:pt idx="124">
                  <c:v>87.1</c:v>
                </c:pt>
                <c:pt idx="125">
                  <c:v>89.9</c:v>
                </c:pt>
                <c:pt idx="126">
                  <c:v>95.2</c:v>
                </c:pt>
                <c:pt idx="127">
                  <c:v>96.8</c:v>
                </c:pt>
                <c:pt idx="128">
                  <c:v>99.6</c:v>
                </c:pt>
                <c:pt idx="129">
                  <c:v>103.5</c:v>
                </c:pt>
                <c:pt idx="130">
                  <c:v>104</c:v>
                </c:pt>
                <c:pt idx="131">
                  <c:v>104.1</c:v>
                </c:pt>
                <c:pt idx="132">
                  <c:v>106.9</c:v>
                </c:pt>
                <c:pt idx="133">
                  <c:v>106.3</c:v>
                </c:pt>
                <c:pt idx="134">
                  <c:v>108.9</c:v>
                </c:pt>
                <c:pt idx="135">
                  <c:v>111.1</c:v>
                </c:pt>
                <c:pt idx="136">
                  <c:v>109.6</c:v>
                </c:pt>
                <c:pt idx="137">
                  <c:v>110.1</c:v>
                </c:pt>
                <c:pt idx="138">
                  <c:v>109.6</c:v>
                </c:pt>
                <c:pt idx="139">
                  <c:v>107</c:v>
                </c:pt>
                <c:pt idx="140">
                  <c:v>105</c:v>
                </c:pt>
                <c:pt idx="141">
                  <c:v>106.9</c:v>
                </c:pt>
                <c:pt idx="142">
                  <c:v>111.6</c:v>
                </c:pt>
                <c:pt idx="143">
                  <c:v>111.5</c:v>
                </c:pt>
                <c:pt idx="144">
                  <c:v>111.1</c:v>
                </c:pt>
                <c:pt idx="145">
                  <c:v>111.8</c:v>
                </c:pt>
                <c:pt idx="146">
                  <c:v>112.1</c:v>
                </c:pt>
                <c:pt idx="147">
                  <c:v>112.2</c:v>
                </c:pt>
                <c:pt idx="148">
                  <c:v>111.6</c:v>
                </c:pt>
                <c:pt idx="149">
                  <c:v>113.3</c:v>
                </c:pt>
                <c:pt idx="150">
                  <c:v>113.8</c:v>
                </c:pt>
                <c:pt idx="151">
                  <c:v>115</c:v>
                </c:pt>
                <c:pt idx="152">
                  <c:v>114.5</c:v>
                </c:pt>
                <c:pt idx="153">
                  <c:v>113.9</c:v>
                </c:pt>
                <c:pt idx="154">
                  <c:v>113.9</c:v>
                </c:pt>
                <c:pt idx="155">
                  <c:v>113.3</c:v>
                </c:pt>
                <c:pt idx="156">
                  <c:v>112.9</c:v>
                </c:pt>
                <c:pt idx="157">
                  <c:v>114.6</c:v>
                </c:pt>
                <c:pt idx="158">
                  <c:v>114.7</c:v>
                </c:pt>
                <c:pt idx="159">
                  <c:v>114.7</c:v>
                </c:pt>
                <c:pt idx="160">
                  <c:v>115.3</c:v>
                </c:pt>
                <c:pt idx="161" formatCode="0.0_ ">
                  <c:v>115.2</c:v>
                </c:pt>
                <c:pt idx="162" formatCode="0.0_ ">
                  <c:v>115</c:v>
                </c:pt>
                <c:pt idx="163" formatCode="0.0_ ">
                  <c:v>115.2</c:v>
                </c:pt>
                <c:pt idx="164" formatCode="0.0_ ">
                  <c:v>115.6</c:v>
                </c:pt>
                <c:pt idx="165" formatCode="0.0_ ">
                  <c:v>115.6</c:v>
                </c:pt>
                <c:pt idx="166" formatCode="0.0_ ">
                  <c:v>114.8</c:v>
                </c:pt>
                <c:pt idx="167" formatCode="0.0_ ">
                  <c:v>115.9</c:v>
                </c:pt>
                <c:pt idx="168" formatCode="0.0_ ">
                  <c:v>112.9</c:v>
                </c:pt>
                <c:pt idx="169" formatCode="0.0_ ">
                  <c:v>112.7</c:v>
                </c:pt>
                <c:pt idx="170" formatCode="0.0_ ">
                  <c:v>113.8</c:v>
                </c:pt>
                <c:pt idx="171" formatCode="0.0_ ">
                  <c:v>114.6</c:v>
                </c:pt>
                <c:pt idx="172" formatCode="0.0_ ">
                  <c:v>115.6</c:v>
                </c:pt>
                <c:pt idx="173" formatCode="0.0_ ">
                  <c:v>114.6</c:v>
                </c:pt>
                <c:pt idx="174" formatCode="0.0_ ">
                  <c:v>115.6</c:v>
                </c:pt>
                <c:pt idx="175" formatCode="0.0_ ">
                  <c:v>113.9</c:v>
                </c:pt>
                <c:pt idx="176" formatCode="0.0_ ">
                  <c:v>114.2</c:v>
                </c:pt>
                <c:pt idx="177" formatCode="0.0_ ">
                  <c:v>115.7</c:v>
                </c:pt>
                <c:pt idx="178" formatCode="0.0_ ">
                  <c:v>115.2</c:v>
                </c:pt>
                <c:pt idx="179" formatCode="0.0_ ">
                  <c:v>116.3</c:v>
                </c:pt>
                <c:pt idx="180" formatCode="0.0_ ">
                  <c:v>116.3</c:v>
                </c:pt>
                <c:pt idx="181" formatCode="0.0_ ">
                  <c:v>117</c:v>
                </c:pt>
                <c:pt idx="182" formatCode="0.0_ ">
                  <c:v>115.8</c:v>
                </c:pt>
                <c:pt idx="183" formatCode="0.0_ ">
                  <c:v>115.7</c:v>
                </c:pt>
                <c:pt idx="184" formatCode="0.0_ ">
                  <c:v>115.5</c:v>
                </c:pt>
                <c:pt idx="185" formatCode="0.0_ ">
                  <c:v>115.9</c:v>
                </c:pt>
                <c:pt idx="186" formatCode="0.0_ ">
                  <c:v>114.3</c:v>
                </c:pt>
                <c:pt idx="187" formatCode="0.0_ ">
                  <c:v>113.2</c:v>
                </c:pt>
                <c:pt idx="188" formatCode="0.0_ ">
                  <c:v>114.9</c:v>
                </c:pt>
                <c:pt idx="189" formatCode="0.0_ ">
                  <c:v>115.9</c:v>
                </c:pt>
                <c:pt idx="190" formatCode="0.0_ ">
                  <c:v>115.2</c:v>
                </c:pt>
              </c:numCache>
            </c:numRef>
          </c:val>
          <c:smooth val="0"/>
          <c:extLst>
            <c:ext xmlns:c16="http://schemas.microsoft.com/office/drawing/2014/chart" uri="{C3380CC4-5D6E-409C-BE32-E72D297353CC}">
              <c16:uniqueId val="{00000002-75D6-4A36-965B-67B48F41E976}"/>
            </c:ext>
          </c:extLst>
        </c:ser>
        <c:dLbls>
          <c:showLegendKey val="0"/>
          <c:showVal val="0"/>
          <c:showCatName val="0"/>
          <c:showSerName val="0"/>
          <c:showPercent val="0"/>
          <c:showBubbleSize val="0"/>
        </c:dLbls>
        <c:marker val="1"/>
        <c:smooth val="0"/>
        <c:axId val="669433919"/>
        <c:axId val="1"/>
      </c:lineChart>
      <c:catAx>
        <c:axId val="66943391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60"/>
        <c:auto val="1"/>
        <c:lblAlgn val="ctr"/>
        <c:lblOffset val="100"/>
        <c:tickLblSkip val="3"/>
        <c:tickMarkSkip val="3"/>
        <c:noMultiLvlLbl val="0"/>
      </c:catAx>
      <c:valAx>
        <c:axId val="1"/>
        <c:scaling>
          <c:orientation val="minMax"/>
          <c:max val="14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9433919"/>
        <c:crosses val="autoZero"/>
        <c:crossBetween val="between"/>
        <c:majorUnit val="10"/>
        <c:minorUnit val="4"/>
      </c:valAx>
      <c:spPr>
        <a:noFill/>
        <a:ln w="12700">
          <a:solidFill>
            <a:srgbClr val="000000"/>
          </a:solidFill>
          <a:prstDash val="solid"/>
        </a:ln>
      </c:spPr>
    </c:plotArea>
    <c:plotVisOnly val="1"/>
    <c:dispBlanksAs val="gap"/>
    <c:showDLblsOverMax val="0"/>
  </c:chart>
  <c:spPr>
    <a:noFill/>
    <a:ln w="9525">
      <a:noFill/>
    </a:ln>
  </c:spPr>
  <c:txPr>
    <a:bodyPr/>
    <a:lstStyle/>
    <a:p>
      <a:pPr>
        <a:defRPr sz="1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654843975473895E-2"/>
          <c:y val="6.4788821507511973E-2"/>
          <c:w val="0.95228473602312813"/>
          <c:h val="0.74084595763557726"/>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5D40-4263-B0F1-316E9EA3E7E8}"/>
            </c:ext>
          </c:extLst>
        </c:ser>
        <c:dLbls>
          <c:showLegendKey val="0"/>
          <c:showVal val="0"/>
          <c:showCatName val="0"/>
          <c:showSerName val="0"/>
          <c:showPercent val="0"/>
          <c:showBubbleSize val="0"/>
        </c:dLbls>
        <c:gapWidth val="0"/>
        <c:axId val="670797087"/>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'11グラフデータ'!$T$268:$T$507</c:f>
              <c:numCache>
                <c:formatCode>0.0;"▲ "0.0</c:formatCode>
                <c:ptCount val="240"/>
                <c:pt idx="0">
                  <c:v>47.760000000000034</c:v>
                </c:pt>
                <c:pt idx="1">
                  <c:v>51.330000000000027</c:v>
                </c:pt>
                <c:pt idx="2">
                  <c:v>54.900000000000034</c:v>
                </c:pt>
                <c:pt idx="3">
                  <c:v>58.470000000000041</c:v>
                </c:pt>
                <c:pt idx="4">
                  <c:v>59.180000000000042</c:v>
                </c:pt>
                <c:pt idx="5">
                  <c:v>62.040000000000042</c:v>
                </c:pt>
                <c:pt idx="6">
                  <c:v>62.750000000000043</c:v>
                </c:pt>
                <c:pt idx="7">
                  <c:v>62.040000000000042</c:v>
                </c:pt>
                <c:pt idx="8">
                  <c:v>62.040000000000042</c:v>
                </c:pt>
                <c:pt idx="9">
                  <c:v>61.330000000000041</c:v>
                </c:pt>
                <c:pt idx="10">
                  <c:v>59.19000000000004</c:v>
                </c:pt>
                <c:pt idx="11">
                  <c:v>57.050000000000047</c:v>
                </c:pt>
                <c:pt idx="12">
                  <c:v>53.48000000000004</c:v>
                </c:pt>
                <c:pt idx="13">
                  <c:v>51.340000000000046</c:v>
                </c:pt>
                <c:pt idx="14">
                  <c:v>47.770000000000046</c:v>
                </c:pt>
                <c:pt idx="15">
                  <c:v>48.480000000000047</c:v>
                </c:pt>
                <c:pt idx="16">
                  <c:v>49.190000000000047</c:v>
                </c:pt>
                <c:pt idx="17">
                  <c:v>47.050000000000054</c:v>
                </c:pt>
                <c:pt idx="18">
                  <c:v>46.340000000000046</c:v>
                </c:pt>
                <c:pt idx="19">
                  <c:v>44.200000000000053</c:v>
                </c:pt>
                <c:pt idx="20">
                  <c:v>44.910000000000053</c:v>
                </c:pt>
                <c:pt idx="21">
                  <c:v>42.770000000000053</c:v>
                </c:pt>
                <c:pt idx="22">
                  <c:v>40.630000000000059</c:v>
                </c:pt>
                <c:pt idx="23">
                  <c:v>41.34000000000006</c:v>
                </c:pt>
                <c:pt idx="24">
                  <c:v>39.20000000000006</c:v>
                </c:pt>
                <c:pt idx="25">
                  <c:v>41.340000000000067</c:v>
                </c:pt>
                <c:pt idx="26">
                  <c:v>42.050000000000068</c:v>
                </c:pt>
                <c:pt idx="27">
                  <c:v>47.050000000000068</c:v>
                </c:pt>
                <c:pt idx="28">
                  <c:v>46.340000000000067</c:v>
                </c:pt>
                <c:pt idx="29">
                  <c:v>48.480000000000061</c:v>
                </c:pt>
                <c:pt idx="30">
                  <c:v>44.910000000000068</c:v>
                </c:pt>
                <c:pt idx="31">
                  <c:v>41.340000000000067</c:v>
                </c:pt>
                <c:pt idx="32">
                  <c:v>36.340000000000067</c:v>
                </c:pt>
                <c:pt idx="33">
                  <c:v>31.340000000000067</c:v>
                </c:pt>
                <c:pt idx="34">
                  <c:v>26.340000000000067</c:v>
                </c:pt>
                <c:pt idx="35">
                  <c:v>24.200000000000067</c:v>
                </c:pt>
                <c:pt idx="36">
                  <c:v>19.910000000000064</c:v>
                </c:pt>
                <c:pt idx="37">
                  <c:v>16.340000000000067</c:v>
                </c:pt>
                <c:pt idx="38">
                  <c:v>11.340000000000066</c:v>
                </c:pt>
                <c:pt idx="39">
                  <c:v>10.630000000000067</c:v>
                </c:pt>
                <c:pt idx="40">
                  <c:v>9.9200000000000674</c:v>
                </c:pt>
                <c:pt idx="41">
                  <c:v>9.2100000000000684</c:v>
                </c:pt>
                <c:pt idx="42">
                  <c:v>9.9200000000000674</c:v>
                </c:pt>
                <c:pt idx="43">
                  <c:v>12.060000000000068</c:v>
                </c:pt>
                <c:pt idx="44">
                  <c:v>15.63000000000007</c:v>
                </c:pt>
                <c:pt idx="45">
                  <c:v>19.200000000000067</c:v>
                </c:pt>
                <c:pt idx="46">
                  <c:v>22.770000000000067</c:v>
                </c:pt>
                <c:pt idx="47">
                  <c:v>26.340000000000067</c:v>
                </c:pt>
                <c:pt idx="48">
                  <c:v>31.340000000000067</c:v>
                </c:pt>
                <c:pt idx="49">
                  <c:v>33.480000000000061</c:v>
                </c:pt>
                <c:pt idx="50">
                  <c:v>37.050000000000061</c:v>
                </c:pt>
                <c:pt idx="51">
                  <c:v>37.760000000000062</c:v>
                </c:pt>
                <c:pt idx="52">
                  <c:v>39.90000000000007</c:v>
                </c:pt>
                <c:pt idx="53">
                  <c:v>39.190000000000069</c:v>
                </c:pt>
                <c:pt idx="54">
                  <c:v>42.050000000000068</c:v>
                </c:pt>
                <c:pt idx="55">
                  <c:v>42.760000000000069</c:v>
                </c:pt>
                <c:pt idx="56">
                  <c:v>43.47000000000007</c:v>
                </c:pt>
                <c:pt idx="57">
                  <c:v>39.900000000000077</c:v>
                </c:pt>
                <c:pt idx="58">
                  <c:v>40.610000000000078</c:v>
                </c:pt>
                <c:pt idx="59">
                  <c:v>42.750000000000078</c:v>
                </c:pt>
                <c:pt idx="60">
                  <c:v>46.320000000000078</c:v>
                </c:pt>
                <c:pt idx="61">
                  <c:v>51.320000000000071</c:v>
                </c:pt>
                <c:pt idx="62">
                  <c:v>52.030000000000072</c:v>
                </c:pt>
                <c:pt idx="63">
                  <c:v>49.890000000000079</c:v>
                </c:pt>
                <c:pt idx="64">
                  <c:v>46.320000000000078</c:v>
                </c:pt>
                <c:pt idx="65">
                  <c:v>45.610000000000078</c:v>
                </c:pt>
                <c:pt idx="66">
                  <c:v>44.900000000000077</c:v>
                </c:pt>
                <c:pt idx="67">
                  <c:v>45.610000000000078</c:v>
                </c:pt>
                <c:pt idx="68">
                  <c:v>44.900000000000077</c:v>
                </c:pt>
                <c:pt idx="69">
                  <c:v>44.190000000000069</c:v>
                </c:pt>
                <c:pt idx="70">
                  <c:v>42.050000000000075</c:v>
                </c:pt>
                <c:pt idx="71">
                  <c:v>44.190000000000076</c:v>
                </c:pt>
                <c:pt idx="72">
                  <c:v>44.900000000000077</c:v>
                </c:pt>
                <c:pt idx="73">
                  <c:v>44.190000000000076</c:v>
                </c:pt>
                <c:pt idx="74">
                  <c:v>44.900000000000077</c:v>
                </c:pt>
                <c:pt idx="75">
                  <c:v>42.760000000000083</c:v>
                </c:pt>
                <c:pt idx="76">
                  <c:v>43.470000000000084</c:v>
                </c:pt>
                <c:pt idx="77">
                  <c:v>39.900000000000084</c:v>
                </c:pt>
                <c:pt idx="78">
                  <c:v>40.610000000000085</c:v>
                </c:pt>
                <c:pt idx="79">
                  <c:v>37.040000000000092</c:v>
                </c:pt>
                <c:pt idx="80">
                  <c:v>36.330000000000084</c:v>
                </c:pt>
                <c:pt idx="81">
                  <c:v>34.19000000000009</c:v>
                </c:pt>
                <c:pt idx="82">
                  <c:v>33.480000000000089</c:v>
                </c:pt>
                <c:pt idx="83">
                  <c:v>32.770000000000081</c:v>
                </c:pt>
                <c:pt idx="84">
                  <c:v>32.06000000000008</c:v>
                </c:pt>
                <c:pt idx="85">
                  <c:v>34.200000000000081</c:v>
                </c:pt>
                <c:pt idx="86">
                  <c:v>37.770000000000081</c:v>
                </c:pt>
                <c:pt idx="87">
                  <c:v>39.910000000000082</c:v>
                </c:pt>
                <c:pt idx="88">
                  <c:v>42.770000000000081</c:v>
                </c:pt>
                <c:pt idx="89">
                  <c:v>43.480000000000089</c:v>
                </c:pt>
                <c:pt idx="90">
                  <c:v>45.620000000000083</c:v>
                </c:pt>
                <c:pt idx="91">
                  <c:v>44.910000000000082</c:v>
                </c:pt>
                <c:pt idx="92">
                  <c:v>47.770000000000081</c:v>
                </c:pt>
                <c:pt idx="93">
                  <c:v>51.340000000000089</c:v>
                </c:pt>
                <c:pt idx="94">
                  <c:v>54.910000000000096</c:v>
                </c:pt>
                <c:pt idx="95">
                  <c:v>58.480000000000096</c:v>
                </c:pt>
                <c:pt idx="96">
                  <c:v>60.620000000000097</c:v>
                </c:pt>
                <c:pt idx="97">
                  <c:v>61.330000000000098</c:v>
                </c:pt>
                <c:pt idx="98">
                  <c:v>59.190000000000097</c:v>
                </c:pt>
                <c:pt idx="99">
                  <c:v>54.190000000000097</c:v>
                </c:pt>
                <c:pt idx="100">
                  <c:v>52.050000000000104</c:v>
                </c:pt>
                <c:pt idx="101">
                  <c:v>51.340000000000103</c:v>
                </c:pt>
                <c:pt idx="102">
                  <c:v>50.630000000000095</c:v>
                </c:pt>
                <c:pt idx="103">
                  <c:v>49.200000000000095</c:v>
                </c:pt>
                <c:pt idx="104">
                  <c:v>49.910000000000096</c:v>
                </c:pt>
                <c:pt idx="105">
                  <c:v>52.050000000000104</c:v>
                </c:pt>
                <c:pt idx="106">
                  <c:v>51.340000000000103</c:v>
                </c:pt>
                <c:pt idx="107">
                  <c:v>49.910000000000096</c:v>
                </c:pt>
                <c:pt idx="108">
                  <c:v>52.050000000000104</c:v>
                </c:pt>
                <c:pt idx="109">
                  <c:v>49.910000000000103</c:v>
                </c:pt>
                <c:pt idx="110">
                  <c:v>51.340000000000103</c:v>
                </c:pt>
                <c:pt idx="111">
                  <c:v>49.200000000000102</c:v>
                </c:pt>
                <c:pt idx="112">
                  <c:v>47.060000000000102</c:v>
                </c:pt>
                <c:pt idx="113">
                  <c:v>46.350000000000101</c:v>
                </c:pt>
                <c:pt idx="114">
                  <c:v>47.060000000000102</c:v>
                </c:pt>
                <c:pt idx="115">
                  <c:v>47.77000000000011</c:v>
                </c:pt>
                <c:pt idx="116">
                  <c:v>49.910000000000103</c:v>
                </c:pt>
                <c:pt idx="117">
                  <c:v>50.620000000000104</c:v>
                </c:pt>
                <c:pt idx="118">
                  <c:v>48.480000000000111</c:v>
                </c:pt>
                <c:pt idx="119">
                  <c:v>44.91000000000011</c:v>
                </c:pt>
                <c:pt idx="120">
                  <c:v>46.34000000000011</c:v>
                </c:pt>
                <c:pt idx="121">
                  <c:v>44.200000000000117</c:v>
                </c:pt>
                <c:pt idx="122">
                  <c:v>44.910000000000117</c:v>
                </c:pt>
                <c:pt idx="123">
                  <c:v>42.770000000000117</c:v>
                </c:pt>
                <c:pt idx="124">
                  <c:v>44.910000000000117</c:v>
                </c:pt>
                <c:pt idx="125">
                  <c:v>44.200000000000117</c:v>
                </c:pt>
                <c:pt idx="126">
                  <c:v>47.060000000000116</c:v>
                </c:pt>
                <c:pt idx="127">
                  <c:v>49.200000000000117</c:v>
                </c:pt>
                <c:pt idx="128">
                  <c:v>51.34000000000011</c:v>
                </c:pt>
                <c:pt idx="129">
                  <c:v>50.630000000000109</c:v>
                </c:pt>
                <c:pt idx="130">
                  <c:v>52.77000000000011</c:v>
                </c:pt>
                <c:pt idx="131">
                  <c:v>52.060000000000102</c:v>
                </c:pt>
                <c:pt idx="132">
                  <c:v>55.630000000000109</c:v>
                </c:pt>
                <c:pt idx="133">
                  <c:v>57.77000000000011</c:v>
                </c:pt>
                <c:pt idx="134">
                  <c:v>57.060000000000102</c:v>
                </c:pt>
                <c:pt idx="135">
                  <c:v>57.060000000000102</c:v>
                </c:pt>
                <c:pt idx="136">
                  <c:v>56.350000000000101</c:v>
                </c:pt>
                <c:pt idx="137">
                  <c:v>58.490000000000101</c:v>
                </c:pt>
                <c:pt idx="138">
                  <c:v>56.350000000000101</c:v>
                </c:pt>
                <c:pt idx="139">
                  <c:v>58.490000000000101</c:v>
                </c:pt>
                <c:pt idx="140">
                  <c:v>59.200000000000102</c:v>
                </c:pt>
                <c:pt idx="141">
                  <c:v>59.910000000000103</c:v>
                </c:pt>
                <c:pt idx="142">
                  <c:v>59.200000000000102</c:v>
                </c:pt>
                <c:pt idx="143">
                  <c:v>61.340000000000103</c:v>
                </c:pt>
                <c:pt idx="144">
                  <c:v>59.200000000000102</c:v>
                </c:pt>
                <c:pt idx="145">
                  <c:v>58.490000000000101</c:v>
                </c:pt>
                <c:pt idx="146">
                  <c:v>55.630000000000095</c:v>
                </c:pt>
                <c:pt idx="147">
                  <c:v>59.200000000000102</c:v>
                </c:pt>
                <c:pt idx="148">
                  <c:v>62.77000000000011</c:v>
                </c:pt>
                <c:pt idx="149">
                  <c:v>63.480000000000111</c:v>
                </c:pt>
                <c:pt idx="150">
                  <c:v>65.620000000000104</c:v>
                </c:pt>
                <c:pt idx="151">
                  <c:v>66.330000000000112</c:v>
                </c:pt>
                <c:pt idx="152">
                  <c:v>64.190000000000111</c:v>
                </c:pt>
                <c:pt idx="153">
                  <c:v>64.900000000000119</c:v>
                </c:pt>
                <c:pt idx="154">
                  <c:v>62.760000000000119</c:v>
                </c:pt>
                <c:pt idx="155">
                  <c:v>63.47000000000012</c:v>
                </c:pt>
                <c:pt idx="156">
                  <c:v>59.900000000000112</c:v>
                </c:pt>
                <c:pt idx="157">
                  <c:v>57.760000000000119</c:v>
                </c:pt>
                <c:pt idx="158">
                  <c:v>55.620000000000118</c:v>
                </c:pt>
                <c:pt idx="159">
                  <c:v>57.760000000000119</c:v>
                </c:pt>
                <c:pt idx="160">
                  <c:v>54.190000000000111</c:v>
                </c:pt>
                <c:pt idx="161">
                  <c:v>56.330000000000112</c:v>
                </c:pt>
                <c:pt idx="162">
                  <c:v>57.040000000000113</c:v>
                </c:pt>
                <c:pt idx="163">
                  <c:v>53.470000000000105</c:v>
                </c:pt>
                <c:pt idx="164">
                  <c:v>55.610000000000106</c:v>
                </c:pt>
                <c:pt idx="165">
                  <c:v>52.040000000000099</c:v>
                </c:pt>
                <c:pt idx="166">
                  <c:v>51.330000000000098</c:v>
                </c:pt>
                <c:pt idx="167">
                  <c:v>49.190000000000097</c:v>
                </c:pt>
                <c:pt idx="168">
                  <c:v>52.760000000000105</c:v>
                </c:pt>
                <c:pt idx="169">
                  <c:v>52.760000000000105</c:v>
                </c:pt>
                <c:pt idx="170">
                  <c:v>52.050000000000104</c:v>
                </c:pt>
                <c:pt idx="171">
                  <c:v>47.050000000000104</c:v>
                </c:pt>
                <c:pt idx="172">
                  <c:v>44.910000000000103</c:v>
                </c:pt>
                <c:pt idx="173">
                  <c:v>41.340000000000103</c:v>
                </c:pt>
                <c:pt idx="174">
                  <c:v>43.480000000000111</c:v>
                </c:pt>
                <c:pt idx="175">
                  <c:v>45.620000000000104</c:v>
                </c:pt>
                <c:pt idx="176">
                  <c:v>50.620000000000104</c:v>
                </c:pt>
                <c:pt idx="177">
                  <c:v>54.190000000000111</c:v>
                </c:pt>
                <c:pt idx="178">
                  <c:v>59.190000000000111</c:v>
                </c:pt>
                <c:pt idx="179">
                  <c:v>60.620000000000104</c:v>
                </c:pt>
                <c:pt idx="180">
                  <c:v>62.760000000000105</c:v>
                </c:pt>
                <c:pt idx="181">
                  <c:v>64.900000000000105</c:v>
                </c:pt>
                <c:pt idx="182">
                  <c:v>65.610000000000099</c:v>
                </c:pt>
                <c:pt idx="183">
                  <c:v>69.180000000000106</c:v>
                </c:pt>
                <c:pt idx="184">
                  <c:v>71.320000000000107</c:v>
                </c:pt>
                <c:pt idx="185">
                  <c:v>72.030000000000115</c:v>
                </c:pt>
                <c:pt idx="186">
                  <c:v>72.740000000000109</c:v>
                </c:pt>
                <c:pt idx="187">
                  <c:v>70.600000000000108</c:v>
                </c:pt>
                <c:pt idx="188">
                  <c:v>69.890000000000114</c:v>
                </c:pt>
                <c:pt idx="189">
                  <c:v>70.600000000000108</c:v>
                </c:pt>
                <c:pt idx="190">
                  <c:v>69.890000000000114</c:v>
                </c:pt>
                <c:pt idx="191">
                  <c:v>69.180000000000106</c:v>
                </c:pt>
                <c:pt idx="192">
                  <c:v>69.890000000000114</c:v>
                </c:pt>
                <c:pt idx="193">
                  <c:v>67.750000000000114</c:v>
                </c:pt>
                <c:pt idx="194">
                  <c:v>71.320000000000121</c:v>
                </c:pt>
                <c:pt idx="195">
                  <c:v>72.030000000000115</c:v>
                </c:pt>
                <c:pt idx="196">
                  <c:v>72.740000000000123</c:v>
                </c:pt>
                <c:pt idx="197">
                  <c:v>72.030000000000115</c:v>
                </c:pt>
                <c:pt idx="198">
                  <c:v>71.320000000000121</c:v>
                </c:pt>
                <c:pt idx="199">
                  <c:v>72.030000000000115</c:v>
                </c:pt>
                <c:pt idx="200">
                  <c:v>69.890000000000128</c:v>
                </c:pt>
                <c:pt idx="201">
                  <c:v>67.750000000000128</c:v>
                </c:pt>
                <c:pt idx="202">
                  <c:v>68.460000000000122</c:v>
                </c:pt>
                <c:pt idx="203">
                  <c:v>67.750000000000128</c:v>
                </c:pt>
                <c:pt idx="204">
                  <c:v>65.610000000000127</c:v>
                </c:pt>
                <c:pt idx="205">
                  <c:v>62.04000000000012</c:v>
                </c:pt>
                <c:pt idx="206">
                  <c:v>61.330000000000119</c:v>
                </c:pt>
                <c:pt idx="207">
                  <c:v>62.04000000000012</c:v>
                </c:pt>
                <c:pt idx="208">
                  <c:v>61.330000000000119</c:v>
                </c:pt>
                <c:pt idx="209">
                  <c:v>60.620000000000118</c:v>
                </c:pt>
                <c:pt idx="210">
                  <c:v>59.910000000000117</c:v>
                </c:pt>
                <c:pt idx="211">
                  <c:v>57.770000000000117</c:v>
                </c:pt>
                <c:pt idx="212">
                  <c:v>57.060000000000116</c:v>
                </c:pt>
                <c:pt idx="213">
                  <c:v>54.920000000000115</c:v>
                </c:pt>
                <c:pt idx="214">
                  <c:v>50.630000000000123</c:v>
                </c:pt>
                <c:pt idx="215">
                  <c:v>48.490000000000123</c:v>
                </c:pt>
                <c:pt idx="216">
                  <c:v>43.490000000000123</c:v>
                </c:pt>
                <c:pt idx="217">
                  <c:v>42.780000000000122</c:v>
                </c:pt>
                <c:pt idx="218">
                  <c:v>42.070000000000121</c:v>
                </c:pt>
                <c:pt idx="219">
                  <c:v>39.930000000000121</c:v>
                </c:pt>
                <c:pt idx="220">
                  <c:v>42.070000000000121</c:v>
                </c:pt>
                <c:pt idx="221">
                  <c:v>42.780000000000122</c:v>
                </c:pt>
                <c:pt idx="222">
                  <c:v>46.350000000000122</c:v>
                </c:pt>
                <c:pt idx="223">
                  <c:v>44.210000000000122</c:v>
                </c:pt>
                <c:pt idx="224">
                  <c:v>46.350000000000122</c:v>
                </c:pt>
                <c:pt idx="225">
                  <c:v>42.780000000000129</c:v>
                </c:pt>
                <c:pt idx="226">
                  <c:v>39.210000000000129</c:v>
                </c:pt>
                <c:pt idx="227">
                  <c:v>37.070000000000128</c:v>
                </c:pt>
                <c:pt idx="228">
                  <c:v>37.780000000000129</c:v>
                </c:pt>
                <c:pt idx="229">
                  <c:v>41.350000000000129</c:v>
                </c:pt>
                <c:pt idx="230">
                  <c:v>40.640000000000128</c:v>
                </c:pt>
                <c:pt idx="231">
                  <c:v>37.070000000000128</c:v>
                </c:pt>
                <c:pt idx="232">
                  <c:v>37.070000000000128</c:v>
                </c:pt>
                <c:pt idx="233">
                  <c:v>36.360000000000127</c:v>
                </c:pt>
                <c:pt idx="234">
                  <c:v>38.500000000000128</c:v>
                </c:pt>
                <c:pt idx="235">
                  <c:v>36.360000000000127</c:v>
                </c:pt>
                <c:pt idx="236">
                  <c:v>37.070000000000128</c:v>
                </c:pt>
                <c:pt idx="237">
                  <c:v>34.930000000000135</c:v>
                </c:pt>
                <c:pt idx="238">
                  <c:v>37.790000000000134</c:v>
                </c:pt>
              </c:numCache>
            </c:numRef>
          </c:val>
          <c:smooth val="0"/>
          <c:extLst>
            <c:ext xmlns:c16="http://schemas.microsoft.com/office/drawing/2014/chart" uri="{C3380CC4-5D6E-409C-BE32-E72D297353CC}">
              <c16:uniqueId val="{00000001-5D40-4263-B0F1-316E9EA3E7E8}"/>
            </c:ext>
          </c:extLst>
        </c:ser>
        <c:dLbls>
          <c:showLegendKey val="0"/>
          <c:showVal val="0"/>
          <c:showCatName val="0"/>
          <c:showSerName val="0"/>
          <c:showPercent val="0"/>
          <c:showBubbleSize val="0"/>
        </c:dLbls>
        <c:marker val="1"/>
        <c:smooth val="0"/>
        <c:axId val="670797087"/>
        <c:axId val="1"/>
      </c:lineChart>
      <c:catAx>
        <c:axId val="67079708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20"/>
        <c:auto val="1"/>
        <c:lblAlgn val="ctr"/>
        <c:lblOffset val="100"/>
        <c:tickLblSkip val="3"/>
        <c:tickMarkSkip val="3"/>
        <c:noMultiLvlLbl val="0"/>
      </c:catAx>
      <c:valAx>
        <c:axId val="1"/>
        <c:scaling>
          <c:orientation val="minMax"/>
          <c:max val="120"/>
          <c:min val="-20"/>
        </c:scaling>
        <c:delete val="0"/>
        <c:axPos val="l"/>
        <c:majorGridlines>
          <c:spPr>
            <a:ln w="3175">
              <a:solidFill>
                <a:srgbClr val="FFFFFF"/>
              </a:solidFill>
              <a:prstDash val="solid"/>
            </a:ln>
          </c:spPr>
        </c:majorGridlines>
        <c:numFmt formatCode="General" sourceLinked="0"/>
        <c:majorTickMark val="in"/>
        <c:minorTickMark val="none"/>
        <c:tickLblPos val="nextTo"/>
        <c:spPr>
          <a:ln w="0">
            <a:solidFill>
              <a:schemeClr val="tx1"/>
            </a:solidFill>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670797087"/>
        <c:crosses val="autoZero"/>
        <c:crossBetween val="between"/>
        <c:majorUnit val="2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88209145581972E-2"/>
          <c:y val="9.3406718705355413E-2"/>
          <c:w val="0.95213896630509642"/>
          <c:h val="0.72069683597242651"/>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9546-44F8-B570-AEA07BC268EA}"/>
            </c:ext>
          </c:extLst>
        </c:ser>
        <c:dLbls>
          <c:showLegendKey val="0"/>
          <c:showVal val="0"/>
          <c:showCatName val="0"/>
          <c:showSerName val="0"/>
          <c:showPercent val="0"/>
          <c:showBubbleSize val="0"/>
        </c:dLbls>
        <c:gapWidth val="0"/>
        <c:axId val="670795167"/>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'11グラフデータ'!$U$268:$U$507</c:f>
              <c:numCache>
                <c:formatCode>0.0;"▲ "0.0</c:formatCode>
                <c:ptCount val="240"/>
                <c:pt idx="0">
                  <c:v>20.140000000000015</c:v>
                </c:pt>
                <c:pt idx="1">
                  <c:v>24.030000000000015</c:v>
                </c:pt>
                <c:pt idx="2">
                  <c:v>27.360000000000014</c:v>
                </c:pt>
                <c:pt idx="3">
                  <c:v>31.250000000000011</c:v>
                </c:pt>
                <c:pt idx="4">
                  <c:v>34.030000000000015</c:v>
                </c:pt>
                <c:pt idx="5">
                  <c:v>39.030000000000015</c:v>
                </c:pt>
                <c:pt idx="6">
                  <c:v>40.140000000000015</c:v>
                </c:pt>
                <c:pt idx="7">
                  <c:v>42.920000000000016</c:v>
                </c:pt>
                <c:pt idx="8">
                  <c:v>42.360000000000014</c:v>
                </c:pt>
                <c:pt idx="9">
                  <c:v>42.920000000000016</c:v>
                </c:pt>
                <c:pt idx="10">
                  <c:v>38.480000000000018</c:v>
                </c:pt>
                <c:pt idx="11">
                  <c:v>37.920000000000016</c:v>
                </c:pt>
                <c:pt idx="12">
                  <c:v>35.700000000000017</c:v>
                </c:pt>
                <c:pt idx="13">
                  <c:v>37.370000000000019</c:v>
                </c:pt>
                <c:pt idx="14">
                  <c:v>36.810000000000016</c:v>
                </c:pt>
                <c:pt idx="15">
                  <c:v>39.590000000000018</c:v>
                </c:pt>
                <c:pt idx="16">
                  <c:v>40.15000000000002</c:v>
                </c:pt>
                <c:pt idx="17">
                  <c:v>42.930000000000021</c:v>
                </c:pt>
                <c:pt idx="18">
                  <c:v>42.370000000000019</c:v>
                </c:pt>
                <c:pt idx="19">
                  <c:v>44.590000000000018</c:v>
                </c:pt>
                <c:pt idx="20">
                  <c:v>44.030000000000015</c:v>
                </c:pt>
                <c:pt idx="21">
                  <c:v>43.470000000000013</c:v>
                </c:pt>
                <c:pt idx="22">
                  <c:v>44.030000000000015</c:v>
                </c:pt>
                <c:pt idx="23">
                  <c:v>44.590000000000018</c:v>
                </c:pt>
                <c:pt idx="24">
                  <c:v>41.810000000000016</c:v>
                </c:pt>
                <c:pt idx="25">
                  <c:v>41.250000000000014</c:v>
                </c:pt>
                <c:pt idx="26">
                  <c:v>37.360000000000014</c:v>
                </c:pt>
                <c:pt idx="27">
                  <c:v>34.580000000000013</c:v>
                </c:pt>
                <c:pt idx="28">
                  <c:v>32.910000000000011</c:v>
                </c:pt>
                <c:pt idx="29">
                  <c:v>33.470000000000013</c:v>
                </c:pt>
                <c:pt idx="30">
                  <c:v>37.360000000000014</c:v>
                </c:pt>
                <c:pt idx="31">
                  <c:v>34.580000000000013</c:v>
                </c:pt>
                <c:pt idx="32">
                  <c:v>32.910000000000011</c:v>
                </c:pt>
                <c:pt idx="33">
                  <c:v>27.910000000000014</c:v>
                </c:pt>
                <c:pt idx="34">
                  <c:v>24.020000000000014</c:v>
                </c:pt>
                <c:pt idx="35">
                  <c:v>20.130000000000013</c:v>
                </c:pt>
                <c:pt idx="36">
                  <c:v>17.350000000000012</c:v>
                </c:pt>
                <c:pt idx="37">
                  <c:v>14.570000000000011</c:v>
                </c:pt>
                <c:pt idx="38">
                  <c:v>11.79000000000001</c:v>
                </c:pt>
                <c:pt idx="39">
                  <c:v>9.0100000000000104</c:v>
                </c:pt>
                <c:pt idx="40">
                  <c:v>10.68000000000001</c:v>
                </c:pt>
                <c:pt idx="41">
                  <c:v>10.12000000000001</c:v>
                </c:pt>
                <c:pt idx="42">
                  <c:v>9.5600000000000112</c:v>
                </c:pt>
                <c:pt idx="43">
                  <c:v>12.340000000000011</c:v>
                </c:pt>
                <c:pt idx="44">
                  <c:v>15.12000000000001</c:v>
                </c:pt>
                <c:pt idx="45">
                  <c:v>18.45000000000001</c:v>
                </c:pt>
                <c:pt idx="46">
                  <c:v>21.780000000000012</c:v>
                </c:pt>
                <c:pt idx="47">
                  <c:v>24.560000000000013</c:v>
                </c:pt>
                <c:pt idx="48">
                  <c:v>26.780000000000012</c:v>
                </c:pt>
                <c:pt idx="49">
                  <c:v>31.780000000000012</c:v>
                </c:pt>
                <c:pt idx="50">
                  <c:v>33.45000000000001</c:v>
                </c:pt>
                <c:pt idx="51">
                  <c:v>36.230000000000011</c:v>
                </c:pt>
                <c:pt idx="52">
                  <c:v>40.120000000000019</c:v>
                </c:pt>
                <c:pt idx="53">
                  <c:v>44.010000000000012</c:v>
                </c:pt>
                <c:pt idx="54">
                  <c:v>49.010000000000012</c:v>
                </c:pt>
                <c:pt idx="55">
                  <c:v>52.900000000000013</c:v>
                </c:pt>
                <c:pt idx="56">
                  <c:v>57.900000000000013</c:v>
                </c:pt>
                <c:pt idx="57">
                  <c:v>60.680000000000007</c:v>
                </c:pt>
                <c:pt idx="58">
                  <c:v>60.120000000000005</c:v>
                </c:pt>
                <c:pt idx="59">
                  <c:v>59.56</c:v>
                </c:pt>
                <c:pt idx="60">
                  <c:v>59.56</c:v>
                </c:pt>
                <c:pt idx="61">
                  <c:v>63.45</c:v>
                </c:pt>
                <c:pt idx="62">
                  <c:v>66.22999999999999</c:v>
                </c:pt>
                <c:pt idx="63">
                  <c:v>70.11999999999999</c:v>
                </c:pt>
                <c:pt idx="64">
                  <c:v>66.22999999999999</c:v>
                </c:pt>
                <c:pt idx="65">
                  <c:v>66.789999999999992</c:v>
                </c:pt>
                <c:pt idx="66">
                  <c:v>67.900000000000006</c:v>
                </c:pt>
                <c:pt idx="67">
                  <c:v>67.34</c:v>
                </c:pt>
                <c:pt idx="68">
                  <c:v>63.45</c:v>
                </c:pt>
                <c:pt idx="69">
                  <c:v>61.779999999999994</c:v>
                </c:pt>
                <c:pt idx="70">
                  <c:v>63.45</c:v>
                </c:pt>
                <c:pt idx="71">
                  <c:v>67.34</c:v>
                </c:pt>
                <c:pt idx="72">
                  <c:v>69.56</c:v>
                </c:pt>
                <c:pt idx="73">
                  <c:v>70.12</c:v>
                </c:pt>
                <c:pt idx="74">
                  <c:v>70.680000000000007</c:v>
                </c:pt>
                <c:pt idx="75">
                  <c:v>69.010000000000005</c:v>
                </c:pt>
                <c:pt idx="76">
                  <c:v>66.23</c:v>
                </c:pt>
                <c:pt idx="77">
                  <c:v>63.45000000000001</c:v>
                </c:pt>
                <c:pt idx="78">
                  <c:v>61.780000000000008</c:v>
                </c:pt>
                <c:pt idx="79">
                  <c:v>60.11</c:v>
                </c:pt>
                <c:pt idx="80">
                  <c:v>59.55</c:v>
                </c:pt>
                <c:pt idx="81">
                  <c:v>57.33</c:v>
                </c:pt>
                <c:pt idx="82">
                  <c:v>56.219999999999992</c:v>
                </c:pt>
                <c:pt idx="83">
                  <c:v>53.999999999999986</c:v>
                </c:pt>
                <c:pt idx="84">
                  <c:v>51.219999999999992</c:v>
                </c:pt>
                <c:pt idx="85">
                  <c:v>49.55</c:v>
                </c:pt>
                <c:pt idx="86">
                  <c:v>51.219999999999992</c:v>
                </c:pt>
                <c:pt idx="87">
                  <c:v>53.999999999999986</c:v>
                </c:pt>
                <c:pt idx="88">
                  <c:v>57.889999999999986</c:v>
                </c:pt>
                <c:pt idx="89">
                  <c:v>57.329999999999984</c:v>
                </c:pt>
                <c:pt idx="90">
                  <c:v>60.109999999999978</c:v>
                </c:pt>
                <c:pt idx="91">
                  <c:v>62.889999999999972</c:v>
                </c:pt>
                <c:pt idx="92">
                  <c:v>64.559999999999974</c:v>
                </c:pt>
                <c:pt idx="93">
                  <c:v>68.449999999999974</c:v>
                </c:pt>
                <c:pt idx="94">
                  <c:v>71.229999999999976</c:v>
                </c:pt>
                <c:pt idx="95">
                  <c:v>74.009999999999962</c:v>
                </c:pt>
                <c:pt idx="96">
                  <c:v>73.44999999999996</c:v>
                </c:pt>
                <c:pt idx="97">
                  <c:v>72.889999999999958</c:v>
                </c:pt>
                <c:pt idx="98">
                  <c:v>72.329999999999956</c:v>
                </c:pt>
                <c:pt idx="99">
                  <c:v>71.769999999999953</c:v>
                </c:pt>
                <c:pt idx="100">
                  <c:v>72.329999999999956</c:v>
                </c:pt>
                <c:pt idx="101">
                  <c:v>72.889999999999958</c:v>
                </c:pt>
                <c:pt idx="102">
                  <c:v>72.329999999999956</c:v>
                </c:pt>
                <c:pt idx="103">
                  <c:v>71.769999999999953</c:v>
                </c:pt>
                <c:pt idx="104">
                  <c:v>74.549999999999955</c:v>
                </c:pt>
                <c:pt idx="105">
                  <c:v>76.219999999999956</c:v>
                </c:pt>
                <c:pt idx="106">
                  <c:v>78.999999999999957</c:v>
                </c:pt>
                <c:pt idx="107">
                  <c:v>81.779999999999944</c:v>
                </c:pt>
                <c:pt idx="108">
                  <c:v>80.109999999999943</c:v>
                </c:pt>
                <c:pt idx="109">
                  <c:v>81.219999999999942</c:v>
                </c:pt>
                <c:pt idx="110">
                  <c:v>81.779999999999944</c:v>
                </c:pt>
                <c:pt idx="111">
                  <c:v>81.219999999999942</c:v>
                </c:pt>
                <c:pt idx="112">
                  <c:v>80.65999999999994</c:v>
                </c:pt>
                <c:pt idx="113">
                  <c:v>78.989999999999938</c:v>
                </c:pt>
                <c:pt idx="114">
                  <c:v>78.429999999999936</c:v>
                </c:pt>
                <c:pt idx="115">
                  <c:v>77.869999999999933</c:v>
                </c:pt>
                <c:pt idx="116">
                  <c:v>78.429999999999936</c:v>
                </c:pt>
                <c:pt idx="117">
                  <c:v>76.759999999999934</c:v>
                </c:pt>
                <c:pt idx="118">
                  <c:v>73.979999999999933</c:v>
                </c:pt>
                <c:pt idx="119">
                  <c:v>70.089999999999947</c:v>
                </c:pt>
                <c:pt idx="120">
                  <c:v>69.529999999999944</c:v>
                </c:pt>
                <c:pt idx="121">
                  <c:v>72.309999999999931</c:v>
                </c:pt>
                <c:pt idx="122">
                  <c:v>74.529999999999944</c:v>
                </c:pt>
                <c:pt idx="123">
                  <c:v>74.529999999999944</c:v>
                </c:pt>
                <c:pt idx="124">
                  <c:v>76.199999999999946</c:v>
                </c:pt>
                <c:pt idx="125">
                  <c:v>78.979999999999933</c:v>
                </c:pt>
                <c:pt idx="126">
                  <c:v>78.419999999999931</c:v>
                </c:pt>
                <c:pt idx="127">
                  <c:v>76.749999999999929</c:v>
                </c:pt>
                <c:pt idx="128">
                  <c:v>79.52999999999993</c:v>
                </c:pt>
                <c:pt idx="129">
                  <c:v>76.749999999999929</c:v>
                </c:pt>
                <c:pt idx="130">
                  <c:v>78.419999999999931</c:v>
                </c:pt>
                <c:pt idx="131">
                  <c:v>78.979999999999933</c:v>
                </c:pt>
                <c:pt idx="132">
                  <c:v>79.539999999999935</c:v>
                </c:pt>
                <c:pt idx="133">
                  <c:v>83.429999999999936</c:v>
                </c:pt>
                <c:pt idx="134">
                  <c:v>83.989999999999938</c:v>
                </c:pt>
                <c:pt idx="135">
                  <c:v>87.879999999999939</c:v>
                </c:pt>
                <c:pt idx="136">
                  <c:v>88.439999999999941</c:v>
                </c:pt>
                <c:pt idx="137">
                  <c:v>90.109999999999943</c:v>
                </c:pt>
                <c:pt idx="138">
                  <c:v>88.439999999999941</c:v>
                </c:pt>
                <c:pt idx="139">
                  <c:v>90.109999999999943</c:v>
                </c:pt>
                <c:pt idx="140">
                  <c:v>90.669999999999945</c:v>
                </c:pt>
                <c:pt idx="141">
                  <c:v>92.339999999999947</c:v>
                </c:pt>
                <c:pt idx="142">
                  <c:v>95.119999999999948</c:v>
                </c:pt>
                <c:pt idx="143">
                  <c:v>97.899999999999949</c:v>
                </c:pt>
                <c:pt idx="144">
                  <c:v>99.569999999999951</c:v>
                </c:pt>
                <c:pt idx="145">
                  <c:v>97.899999999999949</c:v>
                </c:pt>
                <c:pt idx="146">
                  <c:v>98.459999999999951</c:v>
                </c:pt>
                <c:pt idx="147">
                  <c:v>100.12999999999995</c:v>
                </c:pt>
                <c:pt idx="148">
                  <c:v>102.34999999999995</c:v>
                </c:pt>
                <c:pt idx="149">
                  <c:v>102.90999999999994</c:v>
                </c:pt>
                <c:pt idx="150">
                  <c:v>102.34999999999994</c:v>
                </c:pt>
                <c:pt idx="151">
                  <c:v>104.01999999999994</c:v>
                </c:pt>
                <c:pt idx="152">
                  <c:v>102.34999999999994</c:v>
                </c:pt>
                <c:pt idx="153">
                  <c:v>106.23999999999994</c:v>
                </c:pt>
                <c:pt idx="154">
                  <c:v>105.12999999999995</c:v>
                </c:pt>
                <c:pt idx="155">
                  <c:v>105.12999999999995</c:v>
                </c:pt>
                <c:pt idx="156">
                  <c:v>101.23999999999995</c:v>
                </c:pt>
                <c:pt idx="157">
                  <c:v>98.459999999999951</c:v>
                </c:pt>
                <c:pt idx="158">
                  <c:v>96.789999999999949</c:v>
                </c:pt>
                <c:pt idx="159">
                  <c:v>97.349999999999952</c:v>
                </c:pt>
                <c:pt idx="160">
                  <c:v>97.909999999999954</c:v>
                </c:pt>
                <c:pt idx="161">
                  <c:v>98.469999999999956</c:v>
                </c:pt>
                <c:pt idx="162">
                  <c:v>99.029999999999959</c:v>
                </c:pt>
                <c:pt idx="163">
                  <c:v>95.139999999999958</c:v>
                </c:pt>
                <c:pt idx="164">
                  <c:v>93.469999999999956</c:v>
                </c:pt>
                <c:pt idx="165">
                  <c:v>89.579999999999956</c:v>
                </c:pt>
                <c:pt idx="166">
                  <c:v>84.579999999999956</c:v>
                </c:pt>
                <c:pt idx="167">
                  <c:v>82.909999999999954</c:v>
                </c:pt>
                <c:pt idx="168">
                  <c:v>84.579999999999956</c:v>
                </c:pt>
                <c:pt idx="169">
                  <c:v>84.019999999999953</c:v>
                </c:pt>
                <c:pt idx="170">
                  <c:v>82.349999999999952</c:v>
                </c:pt>
                <c:pt idx="171">
                  <c:v>78.459999999999951</c:v>
                </c:pt>
                <c:pt idx="172">
                  <c:v>74.569999999999965</c:v>
                </c:pt>
                <c:pt idx="173">
                  <c:v>70.679999999999964</c:v>
                </c:pt>
                <c:pt idx="174">
                  <c:v>71.239999999999966</c:v>
                </c:pt>
                <c:pt idx="175">
                  <c:v>74.019999999999953</c:v>
                </c:pt>
                <c:pt idx="176">
                  <c:v>75.689999999999969</c:v>
                </c:pt>
                <c:pt idx="177">
                  <c:v>79.579999999999956</c:v>
                </c:pt>
                <c:pt idx="178">
                  <c:v>80.689999999999969</c:v>
                </c:pt>
                <c:pt idx="179">
                  <c:v>84.019999999999953</c:v>
                </c:pt>
                <c:pt idx="180">
                  <c:v>84.579999999999956</c:v>
                </c:pt>
                <c:pt idx="181">
                  <c:v>85.689999999999969</c:v>
                </c:pt>
                <c:pt idx="182">
                  <c:v>88.469999999999956</c:v>
                </c:pt>
                <c:pt idx="183">
                  <c:v>90.689999999999969</c:v>
                </c:pt>
                <c:pt idx="184">
                  <c:v>94.579999999999956</c:v>
                </c:pt>
                <c:pt idx="185">
                  <c:v>95.139999999999958</c:v>
                </c:pt>
                <c:pt idx="186">
                  <c:v>92.359999999999971</c:v>
                </c:pt>
                <c:pt idx="187">
                  <c:v>89.57999999999997</c:v>
                </c:pt>
                <c:pt idx="188">
                  <c:v>88.46999999999997</c:v>
                </c:pt>
                <c:pt idx="189">
                  <c:v>90.139999999999972</c:v>
                </c:pt>
                <c:pt idx="190">
                  <c:v>92.919999999999973</c:v>
                </c:pt>
                <c:pt idx="191">
                  <c:v>92.919999999999973</c:v>
                </c:pt>
                <c:pt idx="192">
                  <c:v>92.359999999999971</c:v>
                </c:pt>
                <c:pt idx="193">
                  <c:v>94.029999999999973</c:v>
                </c:pt>
                <c:pt idx="194">
                  <c:v>95.699999999999974</c:v>
                </c:pt>
                <c:pt idx="195">
                  <c:v>98.479999999999976</c:v>
                </c:pt>
                <c:pt idx="196">
                  <c:v>100.14999999999998</c:v>
                </c:pt>
                <c:pt idx="197">
                  <c:v>100.70999999999998</c:v>
                </c:pt>
                <c:pt idx="198">
                  <c:v>102.37999999999998</c:v>
                </c:pt>
                <c:pt idx="199">
                  <c:v>104.04999999999998</c:v>
                </c:pt>
                <c:pt idx="200">
                  <c:v>106.82999999999997</c:v>
                </c:pt>
                <c:pt idx="201">
                  <c:v>107.38999999999996</c:v>
                </c:pt>
                <c:pt idx="202">
                  <c:v>109.05999999999997</c:v>
                </c:pt>
                <c:pt idx="203">
                  <c:v>108.49999999999997</c:v>
                </c:pt>
                <c:pt idx="204">
                  <c:v>106.27999999999997</c:v>
                </c:pt>
                <c:pt idx="205">
                  <c:v>103.49999999999997</c:v>
                </c:pt>
                <c:pt idx="206">
                  <c:v>98.499999999999972</c:v>
                </c:pt>
                <c:pt idx="207">
                  <c:v>97.939999999999969</c:v>
                </c:pt>
                <c:pt idx="208">
                  <c:v>96.269999999999968</c:v>
                </c:pt>
                <c:pt idx="209">
                  <c:v>100.15999999999997</c:v>
                </c:pt>
                <c:pt idx="210">
                  <c:v>99.599999999999966</c:v>
                </c:pt>
                <c:pt idx="211">
                  <c:v>99.039999999999964</c:v>
                </c:pt>
                <c:pt idx="212">
                  <c:v>99.599999999999966</c:v>
                </c:pt>
                <c:pt idx="213">
                  <c:v>97.379999999999967</c:v>
                </c:pt>
                <c:pt idx="214">
                  <c:v>95.709999999999951</c:v>
                </c:pt>
                <c:pt idx="215">
                  <c:v>95.149999999999949</c:v>
                </c:pt>
                <c:pt idx="216">
                  <c:v>94.589999999999947</c:v>
                </c:pt>
                <c:pt idx="217">
                  <c:v>96.80999999999996</c:v>
                </c:pt>
                <c:pt idx="218">
                  <c:v>100.13999999999996</c:v>
                </c:pt>
                <c:pt idx="219">
                  <c:v>96.80999999999996</c:v>
                </c:pt>
                <c:pt idx="220">
                  <c:v>94.029999999999959</c:v>
                </c:pt>
                <c:pt idx="221">
                  <c:v>94.589999999999961</c:v>
                </c:pt>
                <c:pt idx="222">
                  <c:v>96.259999999999962</c:v>
                </c:pt>
                <c:pt idx="223">
                  <c:v>95.69999999999996</c:v>
                </c:pt>
                <c:pt idx="224">
                  <c:v>97.369999999999976</c:v>
                </c:pt>
                <c:pt idx="225">
                  <c:v>94.039999999999978</c:v>
                </c:pt>
                <c:pt idx="226">
                  <c:v>93.479999999999976</c:v>
                </c:pt>
                <c:pt idx="227">
                  <c:v>92.919999999999973</c:v>
                </c:pt>
                <c:pt idx="228">
                  <c:v>93.479999999999976</c:v>
                </c:pt>
                <c:pt idx="229">
                  <c:v>92.919999999999973</c:v>
                </c:pt>
                <c:pt idx="230">
                  <c:v>89.029999999999973</c:v>
                </c:pt>
                <c:pt idx="231">
                  <c:v>87.919999999999973</c:v>
                </c:pt>
                <c:pt idx="232">
                  <c:v>90.69999999999996</c:v>
                </c:pt>
                <c:pt idx="233">
                  <c:v>92.369999999999976</c:v>
                </c:pt>
                <c:pt idx="234">
                  <c:v>94.039999999999978</c:v>
                </c:pt>
                <c:pt idx="235">
                  <c:v>89.039999999999978</c:v>
                </c:pt>
                <c:pt idx="236">
                  <c:v>86.259999999999977</c:v>
                </c:pt>
                <c:pt idx="237">
                  <c:v>83.759999999999977</c:v>
                </c:pt>
                <c:pt idx="238">
                  <c:v>85.009999999999977</c:v>
                </c:pt>
              </c:numCache>
            </c:numRef>
          </c:val>
          <c:smooth val="0"/>
          <c:extLst>
            <c:ext xmlns:c16="http://schemas.microsoft.com/office/drawing/2014/chart" uri="{C3380CC4-5D6E-409C-BE32-E72D297353CC}">
              <c16:uniqueId val="{00000001-9546-44F8-B570-AEA07BC268EA}"/>
            </c:ext>
          </c:extLst>
        </c:ser>
        <c:dLbls>
          <c:showLegendKey val="0"/>
          <c:showVal val="0"/>
          <c:showCatName val="0"/>
          <c:showSerName val="0"/>
          <c:showPercent val="0"/>
          <c:showBubbleSize val="0"/>
        </c:dLbls>
        <c:marker val="1"/>
        <c:smooth val="0"/>
        <c:axId val="670795167"/>
        <c:axId val="1"/>
      </c:lineChart>
      <c:catAx>
        <c:axId val="67079516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20"/>
        <c:auto val="1"/>
        <c:lblAlgn val="ctr"/>
        <c:lblOffset val="100"/>
        <c:tickLblSkip val="3"/>
        <c:tickMarkSkip val="3"/>
        <c:noMultiLvlLbl val="0"/>
      </c:catAx>
      <c:valAx>
        <c:axId val="1"/>
        <c:scaling>
          <c:orientation val="minMax"/>
          <c:max val="120"/>
          <c:min val="-20"/>
        </c:scaling>
        <c:delete val="0"/>
        <c:axPos val="l"/>
        <c:majorGridlines>
          <c:spPr>
            <a:ln w="3175">
              <a:solidFill>
                <a:srgbClr val="FFFFFF"/>
              </a:solidFill>
              <a:prstDash val="solid"/>
            </a:ln>
          </c:spPr>
        </c:majorGridlines>
        <c:numFmt formatCode="General" sourceLinked="0"/>
        <c:majorTickMark val="in"/>
        <c:minorTickMark val="none"/>
        <c:tickLblPos val="nextTo"/>
        <c:spPr>
          <a:ln w="0">
            <a:solidFill>
              <a:schemeClr val="tx1"/>
            </a:solidFill>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670795167"/>
        <c:crosses val="autoZero"/>
        <c:crossBetween val="between"/>
        <c:majorUnit val="20"/>
        <c:minorUnit val="2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567239635995958E-2"/>
          <c:y val="4.7477813598000504E-2"/>
          <c:w val="0.93933265925176945"/>
          <c:h val="0.74579748748023711"/>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E91E-4B5C-8391-AE410E7B2E91}"/>
            </c:ext>
          </c:extLst>
        </c:ser>
        <c:dLbls>
          <c:showLegendKey val="0"/>
          <c:showVal val="0"/>
          <c:showCatName val="0"/>
          <c:showSerName val="0"/>
          <c:showPercent val="0"/>
          <c:showBubbleSize val="0"/>
        </c:dLbls>
        <c:gapWidth val="0"/>
        <c:axId val="670797567"/>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'11グラフデータ'!$V$268:$V$507</c:f>
              <c:numCache>
                <c:formatCode>0.0;"▲ "0.0</c:formatCode>
                <c:ptCount val="240"/>
                <c:pt idx="0">
                  <c:v>-101.60000000000011</c:v>
                </c:pt>
                <c:pt idx="1">
                  <c:v>-102.16000000000011</c:v>
                </c:pt>
                <c:pt idx="2">
                  <c:v>-101.60000000000011</c:v>
                </c:pt>
                <c:pt idx="3">
                  <c:v>-98.27000000000011</c:v>
                </c:pt>
                <c:pt idx="4">
                  <c:v>-94.380000000000109</c:v>
                </c:pt>
                <c:pt idx="5">
                  <c:v>-90.490000000000109</c:v>
                </c:pt>
                <c:pt idx="6">
                  <c:v>-89.930000000000106</c:v>
                </c:pt>
                <c:pt idx="7">
                  <c:v>-86.040000000000106</c:v>
                </c:pt>
                <c:pt idx="8">
                  <c:v>-84.930000000000106</c:v>
                </c:pt>
                <c:pt idx="9">
                  <c:v>-82.150000000000119</c:v>
                </c:pt>
                <c:pt idx="10">
                  <c:v>-81.590000000000117</c:v>
                </c:pt>
                <c:pt idx="11">
                  <c:v>-81.030000000000115</c:v>
                </c:pt>
                <c:pt idx="12">
                  <c:v>-81.590000000000117</c:v>
                </c:pt>
                <c:pt idx="13">
                  <c:v>-78.810000000000116</c:v>
                </c:pt>
                <c:pt idx="14">
                  <c:v>-79.370000000000118</c:v>
                </c:pt>
                <c:pt idx="15">
                  <c:v>-75.480000000000118</c:v>
                </c:pt>
                <c:pt idx="16">
                  <c:v>-72.700000000000131</c:v>
                </c:pt>
                <c:pt idx="17">
                  <c:v>-71.030000000000115</c:v>
                </c:pt>
                <c:pt idx="18">
                  <c:v>-68.250000000000128</c:v>
                </c:pt>
                <c:pt idx="19">
                  <c:v>-69.92000000000013</c:v>
                </c:pt>
                <c:pt idx="20">
                  <c:v>-68.250000000000128</c:v>
                </c:pt>
                <c:pt idx="21">
                  <c:v>-68.81000000000013</c:v>
                </c:pt>
                <c:pt idx="22">
                  <c:v>-68.81000000000013</c:v>
                </c:pt>
                <c:pt idx="23">
                  <c:v>-70.480000000000132</c:v>
                </c:pt>
                <c:pt idx="24">
                  <c:v>-71.040000000000134</c:v>
                </c:pt>
                <c:pt idx="25">
                  <c:v>-70.480000000000132</c:v>
                </c:pt>
                <c:pt idx="26">
                  <c:v>-67.700000000000131</c:v>
                </c:pt>
                <c:pt idx="27">
                  <c:v>-64.920000000000144</c:v>
                </c:pt>
                <c:pt idx="28">
                  <c:v>-63.250000000000135</c:v>
                </c:pt>
                <c:pt idx="29">
                  <c:v>-63.250000000000135</c:v>
                </c:pt>
                <c:pt idx="30">
                  <c:v>-62.690000000000133</c:v>
                </c:pt>
                <c:pt idx="31">
                  <c:v>-62.13000000000013</c:v>
                </c:pt>
                <c:pt idx="32">
                  <c:v>-61.570000000000128</c:v>
                </c:pt>
                <c:pt idx="33">
                  <c:v>-62.680000000000135</c:v>
                </c:pt>
                <c:pt idx="34">
                  <c:v>-65.460000000000122</c:v>
                </c:pt>
                <c:pt idx="35">
                  <c:v>-67.680000000000135</c:v>
                </c:pt>
                <c:pt idx="36">
                  <c:v>-69.350000000000136</c:v>
                </c:pt>
                <c:pt idx="37">
                  <c:v>-72.130000000000138</c:v>
                </c:pt>
                <c:pt idx="38">
                  <c:v>-76.020000000000124</c:v>
                </c:pt>
                <c:pt idx="39">
                  <c:v>-77.69000000000014</c:v>
                </c:pt>
                <c:pt idx="40">
                  <c:v>-80.470000000000127</c:v>
                </c:pt>
                <c:pt idx="41">
                  <c:v>-81.030000000000129</c:v>
                </c:pt>
                <c:pt idx="42">
                  <c:v>-82.140000000000128</c:v>
                </c:pt>
                <c:pt idx="43">
                  <c:v>-84.92000000000013</c:v>
                </c:pt>
                <c:pt idx="44">
                  <c:v>-88.250000000000128</c:v>
                </c:pt>
                <c:pt idx="45">
                  <c:v>-87.690000000000126</c:v>
                </c:pt>
                <c:pt idx="46">
                  <c:v>-87.130000000000123</c:v>
                </c:pt>
                <c:pt idx="47">
                  <c:v>-86.570000000000121</c:v>
                </c:pt>
                <c:pt idx="48">
                  <c:v>-87.680000000000121</c:v>
                </c:pt>
                <c:pt idx="49">
                  <c:v>-86.010000000000119</c:v>
                </c:pt>
                <c:pt idx="50">
                  <c:v>-85.450000000000117</c:v>
                </c:pt>
                <c:pt idx="51">
                  <c:v>-86.010000000000119</c:v>
                </c:pt>
                <c:pt idx="52">
                  <c:v>-88.790000000000106</c:v>
                </c:pt>
                <c:pt idx="53">
                  <c:v>-90.460000000000122</c:v>
                </c:pt>
                <c:pt idx="54">
                  <c:v>-86.570000000000121</c:v>
                </c:pt>
                <c:pt idx="55">
                  <c:v>-83.79000000000012</c:v>
                </c:pt>
                <c:pt idx="56">
                  <c:v>-81.570000000000121</c:v>
                </c:pt>
                <c:pt idx="57">
                  <c:v>-78.79000000000012</c:v>
                </c:pt>
                <c:pt idx="58">
                  <c:v>-78.230000000000118</c:v>
                </c:pt>
                <c:pt idx="59">
                  <c:v>-77.670000000000115</c:v>
                </c:pt>
                <c:pt idx="60">
                  <c:v>-79.340000000000117</c:v>
                </c:pt>
                <c:pt idx="61">
                  <c:v>-78.230000000000118</c:v>
                </c:pt>
                <c:pt idx="62">
                  <c:v>-76.560000000000116</c:v>
                </c:pt>
                <c:pt idx="63">
                  <c:v>-74.890000000000114</c:v>
                </c:pt>
                <c:pt idx="64">
                  <c:v>-75.450000000000117</c:v>
                </c:pt>
                <c:pt idx="65">
                  <c:v>-72.670000000000115</c:v>
                </c:pt>
                <c:pt idx="66">
                  <c:v>-71.000000000000114</c:v>
                </c:pt>
                <c:pt idx="67">
                  <c:v>-69.330000000000112</c:v>
                </c:pt>
                <c:pt idx="68">
                  <c:v>-71.000000000000114</c:v>
                </c:pt>
                <c:pt idx="69">
                  <c:v>-71.560000000000116</c:v>
                </c:pt>
                <c:pt idx="70">
                  <c:v>-74.340000000000117</c:v>
                </c:pt>
                <c:pt idx="71">
                  <c:v>-73.230000000000103</c:v>
                </c:pt>
                <c:pt idx="72">
                  <c:v>-69.340000000000117</c:v>
                </c:pt>
                <c:pt idx="73">
                  <c:v>-68.230000000000103</c:v>
                </c:pt>
                <c:pt idx="74">
                  <c:v>-67.670000000000101</c:v>
                </c:pt>
                <c:pt idx="75">
                  <c:v>-68.230000000000103</c:v>
                </c:pt>
                <c:pt idx="76">
                  <c:v>-71.010000000000105</c:v>
                </c:pt>
                <c:pt idx="77">
                  <c:v>-73.790000000000106</c:v>
                </c:pt>
                <c:pt idx="78">
                  <c:v>-74.900000000000105</c:v>
                </c:pt>
                <c:pt idx="79">
                  <c:v>-75.460000000000107</c:v>
                </c:pt>
                <c:pt idx="80">
                  <c:v>-73.790000000000106</c:v>
                </c:pt>
                <c:pt idx="81">
                  <c:v>-76.010000000000105</c:v>
                </c:pt>
                <c:pt idx="82">
                  <c:v>-76.570000000000107</c:v>
                </c:pt>
                <c:pt idx="83">
                  <c:v>-78.240000000000109</c:v>
                </c:pt>
                <c:pt idx="84">
                  <c:v>-78.800000000000111</c:v>
                </c:pt>
                <c:pt idx="85">
                  <c:v>-78.240000000000109</c:v>
                </c:pt>
                <c:pt idx="86">
                  <c:v>-78.800000000000111</c:v>
                </c:pt>
                <c:pt idx="87">
                  <c:v>-77.690000000000111</c:v>
                </c:pt>
                <c:pt idx="88">
                  <c:v>-78.800000000000111</c:v>
                </c:pt>
                <c:pt idx="89">
                  <c:v>-79.360000000000113</c:v>
                </c:pt>
                <c:pt idx="90">
                  <c:v>-78.800000000000111</c:v>
                </c:pt>
                <c:pt idx="91">
                  <c:v>-77.130000000000109</c:v>
                </c:pt>
                <c:pt idx="92">
                  <c:v>-74.350000000000108</c:v>
                </c:pt>
                <c:pt idx="93">
                  <c:v>-70.460000000000122</c:v>
                </c:pt>
                <c:pt idx="94">
                  <c:v>-67.680000000000121</c:v>
                </c:pt>
                <c:pt idx="95">
                  <c:v>-66.010000000000119</c:v>
                </c:pt>
                <c:pt idx="96">
                  <c:v>-65.450000000000117</c:v>
                </c:pt>
                <c:pt idx="97">
                  <c:v>-67.120000000000118</c:v>
                </c:pt>
                <c:pt idx="98">
                  <c:v>-66.560000000000116</c:v>
                </c:pt>
                <c:pt idx="99">
                  <c:v>-66.000000000000114</c:v>
                </c:pt>
                <c:pt idx="100">
                  <c:v>-63.22000000000012</c:v>
                </c:pt>
                <c:pt idx="101">
                  <c:v>-62.660000000000117</c:v>
                </c:pt>
                <c:pt idx="102">
                  <c:v>-65.440000000000111</c:v>
                </c:pt>
                <c:pt idx="103">
                  <c:v>-67.110000000000113</c:v>
                </c:pt>
                <c:pt idx="104">
                  <c:v>-67.670000000000115</c:v>
                </c:pt>
                <c:pt idx="105">
                  <c:v>-67.110000000000113</c:v>
                </c:pt>
                <c:pt idx="106">
                  <c:v>-64.330000000000126</c:v>
                </c:pt>
                <c:pt idx="107">
                  <c:v>-62.660000000000117</c:v>
                </c:pt>
                <c:pt idx="108">
                  <c:v>-63.22000000000012</c:v>
                </c:pt>
                <c:pt idx="109">
                  <c:v>-60.440000000000126</c:v>
                </c:pt>
                <c:pt idx="110">
                  <c:v>-60.440000000000126</c:v>
                </c:pt>
                <c:pt idx="111">
                  <c:v>-61.000000000000128</c:v>
                </c:pt>
                <c:pt idx="112">
                  <c:v>-61.000000000000128</c:v>
                </c:pt>
                <c:pt idx="113">
                  <c:v>-61.56000000000013</c:v>
                </c:pt>
                <c:pt idx="114">
                  <c:v>-62.120000000000132</c:v>
                </c:pt>
                <c:pt idx="115">
                  <c:v>-64.340000000000131</c:v>
                </c:pt>
                <c:pt idx="116">
                  <c:v>-64.900000000000134</c:v>
                </c:pt>
                <c:pt idx="117">
                  <c:v>-64.340000000000131</c:v>
                </c:pt>
                <c:pt idx="118">
                  <c:v>-63.780000000000129</c:v>
                </c:pt>
                <c:pt idx="119">
                  <c:v>-63.220000000000127</c:v>
                </c:pt>
                <c:pt idx="120">
                  <c:v>-62.660000000000124</c:v>
                </c:pt>
                <c:pt idx="121">
                  <c:v>-62.100000000000122</c:v>
                </c:pt>
                <c:pt idx="122">
                  <c:v>-62.100000000000122</c:v>
                </c:pt>
                <c:pt idx="123">
                  <c:v>-60.430000000000121</c:v>
                </c:pt>
                <c:pt idx="124">
                  <c:v>-59.870000000000118</c:v>
                </c:pt>
                <c:pt idx="125">
                  <c:v>-58.200000000000117</c:v>
                </c:pt>
                <c:pt idx="126">
                  <c:v>-57.640000000000114</c:v>
                </c:pt>
                <c:pt idx="127">
                  <c:v>-57.080000000000112</c:v>
                </c:pt>
                <c:pt idx="128">
                  <c:v>-56.52000000000011</c:v>
                </c:pt>
                <c:pt idx="129">
                  <c:v>-59.300000000000104</c:v>
                </c:pt>
                <c:pt idx="130">
                  <c:v>-58.740000000000101</c:v>
                </c:pt>
                <c:pt idx="131">
                  <c:v>-60.410000000000103</c:v>
                </c:pt>
                <c:pt idx="132">
                  <c:v>-62.080000000000112</c:v>
                </c:pt>
                <c:pt idx="133">
                  <c:v>-63.750000000000114</c:v>
                </c:pt>
                <c:pt idx="134">
                  <c:v>-64.310000000000116</c:v>
                </c:pt>
                <c:pt idx="135">
                  <c:v>-63.750000000000114</c:v>
                </c:pt>
                <c:pt idx="136">
                  <c:v>-60.97000000000012</c:v>
                </c:pt>
                <c:pt idx="137">
                  <c:v>-59.860000000000113</c:v>
                </c:pt>
                <c:pt idx="138">
                  <c:v>-59.860000000000113</c:v>
                </c:pt>
                <c:pt idx="139">
                  <c:v>-58.190000000000111</c:v>
                </c:pt>
                <c:pt idx="140">
                  <c:v>-56.52000000000011</c:v>
                </c:pt>
                <c:pt idx="141">
                  <c:v>-57.080000000000112</c:v>
                </c:pt>
                <c:pt idx="142">
                  <c:v>-57.640000000000114</c:v>
                </c:pt>
                <c:pt idx="143">
                  <c:v>-57.080000000000112</c:v>
                </c:pt>
                <c:pt idx="144">
                  <c:v>-57.640000000000114</c:v>
                </c:pt>
                <c:pt idx="145">
                  <c:v>-57.080000000000112</c:v>
                </c:pt>
                <c:pt idx="146">
                  <c:v>-56.52000000000011</c:v>
                </c:pt>
                <c:pt idx="147">
                  <c:v>-54.850000000000101</c:v>
                </c:pt>
                <c:pt idx="148">
                  <c:v>-55.410000000000103</c:v>
                </c:pt>
                <c:pt idx="149">
                  <c:v>-57.080000000000112</c:v>
                </c:pt>
                <c:pt idx="150">
                  <c:v>-59.860000000000106</c:v>
                </c:pt>
                <c:pt idx="151">
                  <c:v>-62.6400000000001</c:v>
                </c:pt>
                <c:pt idx="152">
                  <c:v>-62.080000000000098</c:v>
                </c:pt>
                <c:pt idx="153">
                  <c:v>-60.410000000000096</c:v>
                </c:pt>
                <c:pt idx="154">
                  <c:v>-59.850000000000094</c:v>
                </c:pt>
                <c:pt idx="155">
                  <c:v>-61.520000000000095</c:v>
                </c:pt>
                <c:pt idx="156">
                  <c:v>-62.630000000000095</c:v>
                </c:pt>
                <c:pt idx="157">
                  <c:v>-63.190000000000097</c:v>
                </c:pt>
                <c:pt idx="158">
                  <c:v>-62.080000000000098</c:v>
                </c:pt>
                <c:pt idx="159">
                  <c:v>-62.6400000000001</c:v>
                </c:pt>
                <c:pt idx="160">
                  <c:v>-60.970000000000098</c:v>
                </c:pt>
                <c:pt idx="161">
                  <c:v>-60.410000000000096</c:v>
                </c:pt>
                <c:pt idx="162">
                  <c:v>-57.630000000000095</c:v>
                </c:pt>
                <c:pt idx="163">
                  <c:v>-58.740000000000101</c:v>
                </c:pt>
                <c:pt idx="164">
                  <c:v>-61.520000000000095</c:v>
                </c:pt>
                <c:pt idx="165">
                  <c:v>-62.080000000000098</c:v>
                </c:pt>
                <c:pt idx="166">
                  <c:v>-63.190000000000097</c:v>
                </c:pt>
                <c:pt idx="167">
                  <c:v>-62.630000000000095</c:v>
                </c:pt>
                <c:pt idx="168">
                  <c:v>-62.070000000000093</c:v>
                </c:pt>
                <c:pt idx="169">
                  <c:v>-59.290000000000099</c:v>
                </c:pt>
                <c:pt idx="170">
                  <c:v>-58.730000000000096</c:v>
                </c:pt>
                <c:pt idx="171">
                  <c:v>-58.170000000000094</c:v>
                </c:pt>
                <c:pt idx="172">
                  <c:v>-60.950000000000088</c:v>
                </c:pt>
                <c:pt idx="173">
                  <c:v>-62.620000000000097</c:v>
                </c:pt>
                <c:pt idx="174">
                  <c:v>-63.180000000000099</c:v>
                </c:pt>
                <c:pt idx="175">
                  <c:v>-62.620000000000097</c:v>
                </c:pt>
                <c:pt idx="176">
                  <c:v>-64.840000000000103</c:v>
                </c:pt>
                <c:pt idx="177">
                  <c:v>-66.510000000000105</c:v>
                </c:pt>
                <c:pt idx="178">
                  <c:v>-68.180000000000106</c:v>
                </c:pt>
                <c:pt idx="179">
                  <c:v>-69.850000000000108</c:v>
                </c:pt>
                <c:pt idx="180">
                  <c:v>-68.180000000000106</c:v>
                </c:pt>
                <c:pt idx="181">
                  <c:v>-68.740000000000109</c:v>
                </c:pt>
                <c:pt idx="182">
                  <c:v>-69.300000000000111</c:v>
                </c:pt>
                <c:pt idx="183">
                  <c:v>-68.190000000000111</c:v>
                </c:pt>
                <c:pt idx="184">
                  <c:v>-66.52000000000011</c:v>
                </c:pt>
                <c:pt idx="185">
                  <c:v>-67.080000000000112</c:v>
                </c:pt>
                <c:pt idx="186">
                  <c:v>-68.190000000000111</c:v>
                </c:pt>
                <c:pt idx="187">
                  <c:v>-67.630000000000109</c:v>
                </c:pt>
                <c:pt idx="188">
                  <c:v>-67.070000000000107</c:v>
                </c:pt>
                <c:pt idx="189">
                  <c:v>-63.180000000000106</c:v>
                </c:pt>
                <c:pt idx="190">
                  <c:v>-60.400000000000112</c:v>
                </c:pt>
                <c:pt idx="191">
                  <c:v>-59.84000000000011</c:v>
                </c:pt>
                <c:pt idx="192">
                  <c:v>-60.400000000000112</c:v>
                </c:pt>
                <c:pt idx="193">
                  <c:v>-58.730000000000111</c:v>
                </c:pt>
                <c:pt idx="194">
                  <c:v>-54.84000000000011</c:v>
                </c:pt>
                <c:pt idx="195">
                  <c:v>-50.950000000000117</c:v>
                </c:pt>
                <c:pt idx="196">
                  <c:v>-51.510000000000119</c:v>
                </c:pt>
                <c:pt idx="197">
                  <c:v>-52.070000000000121</c:v>
                </c:pt>
                <c:pt idx="198">
                  <c:v>-51.510000000000119</c:v>
                </c:pt>
                <c:pt idx="199">
                  <c:v>-50.950000000000117</c:v>
                </c:pt>
                <c:pt idx="200">
                  <c:v>-48.730000000000118</c:v>
                </c:pt>
                <c:pt idx="201">
                  <c:v>-47.060000000000116</c:v>
                </c:pt>
                <c:pt idx="202">
                  <c:v>-46.500000000000114</c:v>
                </c:pt>
                <c:pt idx="203">
                  <c:v>-44.830000000000112</c:v>
                </c:pt>
                <c:pt idx="204">
                  <c:v>-44.27000000000011</c:v>
                </c:pt>
                <c:pt idx="205">
                  <c:v>-44.830000000000112</c:v>
                </c:pt>
                <c:pt idx="206">
                  <c:v>-45.390000000000114</c:v>
                </c:pt>
                <c:pt idx="207">
                  <c:v>-47.060000000000116</c:v>
                </c:pt>
                <c:pt idx="208">
                  <c:v>-47.620000000000118</c:v>
                </c:pt>
                <c:pt idx="209">
                  <c:v>-48.180000000000121</c:v>
                </c:pt>
                <c:pt idx="210">
                  <c:v>-49.850000000000122</c:v>
                </c:pt>
                <c:pt idx="211">
                  <c:v>-52.630000000000123</c:v>
                </c:pt>
                <c:pt idx="212">
                  <c:v>-54.300000000000125</c:v>
                </c:pt>
                <c:pt idx="213">
                  <c:v>-53.190000000000126</c:v>
                </c:pt>
                <c:pt idx="214">
                  <c:v>-51.520000000000117</c:v>
                </c:pt>
                <c:pt idx="215">
                  <c:v>-49.850000000000122</c:v>
                </c:pt>
                <c:pt idx="216">
                  <c:v>-50.410000000000124</c:v>
                </c:pt>
                <c:pt idx="217">
                  <c:v>-49.850000000000122</c:v>
                </c:pt>
                <c:pt idx="218">
                  <c:v>-49.29000000000012</c:v>
                </c:pt>
                <c:pt idx="219">
                  <c:v>-47.620000000000118</c:v>
                </c:pt>
                <c:pt idx="220">
                  <c:v>-48.180000000000121</c:v>
                </c:pt>
                <c:pt idx="221">
                  <c:v>-49.850000000000122</c:v>
                </c:pt>
                <c:pt idx="222">
                  <c:v>-48.180000000000121</c:v>
                </c:pt>
                <c:pt idx="223">
                  <c:v>-46.510000000000119</c:v>
                </c:pt>
                <c:pt idx="224">
                  <c:v>-44.840000000000124</c:v>
                </c:pt>
                <c:pt idx="225">
                  <c:v>-43.590000000000124</c:v>
                </c:pt>
                <c:pt idx="226">
                  <c:v>-42.340000000000124</c:v>
                </c:pt>
                <c:pt idx="227">
                  <c:v>-37.340000000000124</c:v>
                </c:pt>
                <c:pt idx="228">
                  <c:v>-37.340000000000124</c:v>
                </c:pt>
                <c:pt idx="229">
                  <c:v>-37.340000000000124</c:v>
                </c:pt>
                <c:pt idx="230">
                  <c:v>-41.090000000000124</c:v>
                </c:pt>
                <c:pt idx="231">
                  <c:v>-41.090000000000124</c:v>
                </c:pt>
                <c:pt idx="232">
                  <c:v>-39.840000000000124</c:v>
                </c:pt>
                <c:pt idx="233">
                  <c:v>-38.590000000000124</c:v>
                </c:pt>
                <c:pt idx="234">
                  <c:v>-39.840000000000124</c:v>
                </c:pt>
                <c:pt idx="235">
                  <c:v>-39.840000000000124</c:v>
                </c:pt>
                <c:pt idx="236">
                  <c:v>-39.840000000000124</c:v>
                </c:pt>
                <c:pt idx="237">
                  <c:v>-41.090000000000124</c:v>
                </c:pt>
                <c:pt idx="238">
                  <c:v>-41.800000000000125</c:v>
                </c:pt>
              </c:numCache>
            </c:numRef>
          </c:val>
          <c:smooth val="0"/>
          <c:extLst>
            <c:ext xmlns:c16="http://schemas.microsoft.com/office/drawing/2014/chart" uri="{C3380CC4-5D6E-409C-BE32-E72D297353CC}">
              <c16:uniqueId val="{00000001-E91E-4B5C-8391-AE410E7B2E91}"/>
            </c:ext>
          </c:extLst>
        </c:ser>
        <c:dLbls>
          <c:showLegendKey val="0"/>
          <c:showVal val="0"/>
          <c:showCatName val="0"/>
          <c:showSerName val="0"/>
          <c:showPercent val="0"/>
          <c:showBubbleSize val="0"/>
        </c:dLbls>
        <c:marker val="1"/>
        <c:smooth val="0"/>
        <c:axId val="670797567"/>
        <c:axId val="1"/>
      </c:lineChart>
      <c:catAx>
        <c:axId val="6707975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160"/>
        <c:auto val="1"/>
        <c:lblAlgn val="ctr"/>
        <c:lblOffset val="100"/>
        <c:tickLblSkip val="3"/>
        <c:tickMarkSkip val="3"/>
        <c:noMultiLvlLbl val="0"/>
      </c:catAx>
      <c:valAx>
        <c:axId val="1"/>
        <c:scaling>
          <c:orientation val="minMax"/>
          <c:max val="-20"/>
          <c:min val="-160"/>
        </c:scaling>
        <c:delete val="0"/>
        <c:axPos val="l"/>
        <c:majorGridlines>
          <c:spPr>
            <a:ln w="3175">
              <a:solidFill>
                <a:srgbClr val="FFFFFF"/>
              </a:solidFill>
              <a:prstDash val="solid"/>
            </a:ln>
          </c:spPr>
        </c:majorGridlines>
        <c:numFmt formatCode="General" sourceLinked="0"/>
        <c:majorTickMark val="in"/>
        <c:minorTickMark val="none"/>
        <c:tickLblPos val="nextTo"/>
        <c:spPr>
          <a:ln w="0">
            <a:solidFill>
              <a:schemeClr val="tx1"/>
            </a:solidFill>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670797567"/>
        <c:crosses val="autoZero"/>
        <c:crossBetween val="between"/>
        <c:majorUnit val="20"/>
        <c:min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7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171589310829814E-2"/>
          <c:y val="0.1294768732420844"/>
          <c:w val="0.95042291998669071"/>
          <c:h val="0.6969715720008286"/>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FC95-48B8-9509-828276E884AA}"/>
            </c:ext>
          </c:extLst>
        </c:ser>
        <c:dLbls>
          <c:showLegendKey val="0"/>
          <c:showVal val="0"/>
          <c:showCatName val="0"/>
          <c:showSerName val="0"/>
          <c:showPercent val="0"/>
          <c:showBubbleSize val="0"/>
        </c:dLbls>
        <c:gapWidth val="0"/>
        <c:axId val="668780559"/>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'11グラフデータ'!$H$268:$H$507</c:f>
              <c:numCache>
                <c:formatCode>0.0</c:formatCode>
                <c:ptCount val="240"/>
                <c:pt idx="0">
                  <c:v>136.84</c:v>
                </c:pt>
                <c:pt idx="1">
                  <c:v>138.97</c:v>
                </c:pt>
                <c:pt idx="2">
                  <c:v>139.63</c:v>
                </c:pt>
                <c:pt idx="3">
                  <c:v>141.74</c:v>
                </c:pt>
                <c:pt idx="4">
                  <c:v>143.16999999999999</c:v>
                </c:pt>
                <c:pt idx="5">
                  <c:v>147.25</c:v>
                </c:pt>
                <c:pt idx="6">
                  <c:v>143.76</c:v>
                </c:pt>
                <c:pt idx="7">
                  <c:v>147.16</c:v>
                </c:pt>
                <c:pt idx="8">
                  <c:v>144.99</c:v>
                </c:pt>
                <c:pt idx="9">
                  <c:v>143.69</c:v>
                </c:pt>
                <c:pt idx="10">
                  <c:v>143.49</c:v>
                </c:pt>
                <c:pt idx="11">
                  <c:v>142.13999999999999</c:v>
                </c:pt>
                <c:pt idx="12">
                  <c:v>139.57</c:v>
                </c:pt>
                <c:pt idx="13">
                  <c:v>143.72</c:v>
                </c:pt>
                <c:pt idx="14">
                  <c:v>138.43</c:v>
                </c:pt>
                <c:pt idx="15">
                  <c:v>141.26</c:v>
                </c:pt>
                <c:pt idx="16">
                  <c:v>141.84</c:v>
                </c:pt>
                <c:pt idx="17">
                  <c:v>139.24</c:v>
                </c:pt>
                <c:pt idx="18">
                  <c:v>138.25</c:v>
                </c:pt>
                <c:pt idx="19">
                  <c:v>138.24</c:v>
                </c:pt>
                <c:pt idx="20">
                  <c:v>133.66999999999999</c:v>
                </c:pt>
                <c:pt idx="21">
                  <c:v>135.1</c:v>
                </c:pt>
                <c:pt idx="22">
                  <c:v>135.62</c:v>
                </c:pt>
                <c:pt idx="23">
                  <c:v>135.11000000000001</c:v>
                </c:pt>
                <c:pt idx="24">
                  <c:v>130.66</c:v>
                </c:pt>
                <c:pt idx="25">
                  <c:v>133.25</c:v>
                </c:pt>
                <c:pt idx="26">
                  <c:v>129.44</c:v>
                </c:pt>
                <c:pt idx="27">
                  <c:v>129.07</c:v>
                </c:pt>
                <c:pt idx="28">
                  <c:v>130.1</c:v>
                </c:pt>
                <c:pt idx="29">
                  <c:v>126.19</c:v>
                </c:pt>
                <c:pt idx="30">
                  <c:v>129.66999999999999</c:v>
                </c:pt>
                <c:pt idx="31">
                  <c:v>122.94</c:v>
                </c:pt>
                <c:pt idx="32">
                  <c:v>121.68</c:v>
                </c:pt>
                <c:pt idx="33">
                  <c:v>121.72</c:v>
                </c:pt>
                <c:pt idx="34">
                  <c:v>112.06</c:v>
                </c:pt>
                <c:pt idx="35">
                  <c:v>107.01</c:v>
                </c:pt>
                <c:pt idx="36">
                  <c:v>97.34</c:v>
                </c:pt>
                <c:pt idx="37">
                  <c:v>92.27</c:v>
                </c:pt>
                <c:pt idx="38">
                  <c:v>92.78</c:v>
                </c:pt>
                <c:pt idx="39">
                  <c:v>92.46</c:v>
                </c:pt>
                <c:pt idx="40">
                  <c:v>90.79</c:v>
                </c:pt>
                <c:pt idx="41">
                  <c:v>92.86</c:v>
                </c:pt>
                <c:pt idx="42">
                  <c:v>92.76</c:v>
                </c:pt>
                <c:pt idx="43">
                  <c:v>93.37</c:v>
                </c:pt>
                <c:pt idx="44">
                  <c:v>94.68</c:v>
                </c:pt>
                <c:pt idx="45">
                  <c:v>96.46</c:v>
                </c:pt>
                <c:pt idx="46">
                  <c:v>97.48</c:v>
                </c:pt>
                <c:pt idx="47">
                  <c:v>98.62</c:v>
                </c:pt>
                <c:pt idx="48">
                  <c:v>100.91</c:v>
                </c:pt>
                <c:pt idx="49">
                  <c:v>101.11</c:v>
                </c:pt>
                <c:pt idx="50">
                  <c:v>102.51</c:v>
                </c:pt>
                <c:pt idx="51">
                  <c:v>104.76</c:v>
                </c:pt>
                <c:pt idx="52">
                  <c:v>106.34</c:v>
                </c:pt>
                <c:pt idx="53">
                  <c:v>107.35</c:v>
                </c:pt>
                <c:pt idx="54">
                  <c:v>109.41</c:v>
                </c:pt>
                <c:pt idx="55">
                  <c:v>110.91</c:v>
                </c:pt>
                <c:pt idx="56">
                  <c:v>112.46</c:v>
                </c:pt>
                <c:pt idx="57">
                  <c:v>112.16</c:v>
                </c:pt>
                <c:pt idx="58">
                  <c:v>110.89</c:v>
                </c:pt>
                <c:pt idx="59">
                  <c:v>113.04</c:v>
                </c:pt>
                <c:pt idx="60">
                  <c:v>113.1</c:v>
                </c:pt>
                <c:pt idx="61">
                  <c:v>117.23</c:v>
                </c:pt>
                <c:pt idx="62">
                  <c:v>114.78</c:v>
                </c:pt>
                <c:pt idx="63">
                  <c:v>115.12</c:v>
                </c:pt>
                <c:pt idx="64">
                  <c:v>115.27</c:v>
                </c:pt>
                <c:pt idx="65">
                  <c:v>115.65</c:v>
                </c:pt>
                <c:pt idx="66">
                  <c:v>115.79</c:v>
                </c:pt>
                <c:pt idx="67">
                  <c:v>115.86</c:v>
                </c:pt>
                <c:pt idx="68">
                  <c:v>113.49</c:v>
                </c:pt>
                <c:pt idx="69">
                  <c:v>116.01</c:v>
                </c:pt>
                <c:pt idx="70">
                  <c:v>116.92</c:v>
                </c:pt>
                <c:pt idx="71">
                  <c:v>116.43</c:v>
                </c:pt>
                <c:pt idx="72">
                  <c:v>119.28</c:v>
                </c:pt>
                <c:pt idx="73">
                  <c:v>119.45</c:v>
                </c:pt>
                <c:pt idx="74">
                  <c:v>118.14</c:v>
                </c:pt>
                <c:pt idx="75">
                  <c:v>117.2</c:v>
                </c:pt>
                <c:pt idx="76">
                  <c:v>117.49</c:v>
                </c:pt>
                <c:pt idx="77">
                  <c:v>115.61</c:v>
                </c:pt>
                <c:pt idx="78">
                  <c:v>115.13</c:v>
                </c:pt>
                <c:pt idx="79">
                  <c:v>115.99</c:v>
                </c:pt>
                <c:pt idx="80">
                  <c:v>116.22</c:v>
                </c:pt>
                <c:pt idx="81">
                  <c:v>112</c:v>
                </c:pt>
                <c:pt idx="82">
                  <c:v>111.83</c:v>
                </c:pt>
                <c:pt idx="83">
                  <c:v>113.82</c:v>
                </c:pt>
                <c:pt idx="84">
                  <c:v>111.51</c:v>
                </c:pt>
                <c:pt idx="85">
                  <c:v>110.76</c:v>
                </c:pt>
                <c:pt idx="86">
                  <c:v>115.29</c:v>
                </c:pt>
                <c:pt idx="87">
                  <c:v>113.1</c:v>
                </c:pt>
                <c:pt idx="88">
                  <c:v>115.04</c:v>
                </c:pt>
                <c:pt idx="89">
                  <c:v>116.02</c:v>
                </c:pt>
                <c:pt idx="90">
                  <c:v>116.48</c:v>
                </c:pt>
                <c:pt idx="91">
                  <c:v>118.12</c:v>
                </c:pt>
                <c:pt idx="92">
                  <c:v>118.1</c:v>
                </c:pt>
                <c:pt idx="93">
                  <c:v>120.39</c:v>
                </c:pt>
                <c:pt idx="94">
                  <c:v>122.38</c:v>
                </c:pt>
                <c:pt idx="95">
                  <c:v>122.85</c:v>
                </c:pt>
                <c:pt idx="96">
                  <c:v>121.62</c:v>
                </c:pt>
                <c:pt idx="97">
                  <c:v>121.89</c:v>
                </c:pt>
                <c:pt idx="98">
                  <c:v>121.69</c:v>
                </c:pt>
                <c:pt idx="99">
                  <c:v>119.89</c:v>
                </c:pt>
                <c:pt idx="100">
                  <c:v>122.26</c:v>
                </c:pt>
                <c:pt idx="101">
                  <c:v>120.49</c:v>
                </c:pt>
                <c:pt idx="102">
                  <c:v>119.74</c:v>
                </c:pt>
                <c:pt idx="103">
                  <c:v>119.46</c:v>
                </c:pt>
                <c:pt idx="104">
                  <c:v>119.97</c:v>
                </c:pt>
                <c:pt idx="105">
                  <c:v>123.54</c:v>
                </c:pt>
                <c:pt idx="106">
                  <c:v>120.37</c:v>
                </c:pt>
                <c:pt idx="107">
                  <c:v>122.5</c:v>
                </c:pt>
                <c:pt idx="108">
                  <c:v>123.21</c:v>
                </c:pt>
                <c:pt idx="109">
                  <c:v>119.33</c:v>
                </c:pt>
                <c:pt idx="110">
                  <c:v>120.26</c:v>
                </c:pt>
                <c:pt idx="111">
                  <c:v>119.01</c:v>
                </c:pt>
                <c:pt idx="112">
                  <c:v>117.16</c:v>
                </c:pt>
                <c:pt idx="113">
                  <c:v>115.85</c:v>
                </c:pt>
                <c:pt idx="114">
                  <c:v>117.39</c:v>
                </c:pt>
                <c:pt idx="115">
                  <c:v>116.92</c:v>
                </c:pt>
                <c:pt idx="116">
                  <c:v>116.71</c:v>
                </c:pt>
                <c:pt idx="117">
                  <c:v>115.8</c:v>
                </c:pt>
                <c:pt idx="118">
                  <c:v>114.57</c:v>
                </c:pt>
                <c:pt idx="119">
                  <c:v>113.46</c:v>
                </c:pt>
                <c:pt idx="120">
                  <c:v>116.21</c:v>
                </c:pt>
                <c:pt idx="121">
                  <c:v>116.31</c:v>
                </c:pt>
                <c:pt idx="122">
                  <c:v>115.8</c:v>
                </c:pt>
                <c:pt idx="123">
                  <c:v>117.6</c:v>
                </c:pt>
                <c:pt idx="124">
                  <c:v>117.53</c:v>
                </c:pt>
                <c:pt idx="125">
                  <c:v>118.27</c:v>
                </c:pt>
                <c:pt idx="126">
                  <c:v>118.19</c:v>
                </c:pt>
                <c:pt idx="127">
                  <c:v>115.83</c:v>
                </c:pt>
                <c:pt idx="128">
                  <c:v>119.61</c:v>
                </c:pt>
                <c:pt idx="129">
                  <c:v>116.72</c:v>
                </c:pt>
                <c:pt idx="130">
                  <c:v>118.32</c:v>
                </c:pt>
                <c:pt idx="131">
                  <c:v>120.06</c:v>
                </c:pt>
                <c:pt idx="132">
                  <c:v>118.8</c:v>
                </c:pt>
                <c:pt idx="133">
                  <c:v>122.81</c:v>
                </c:pt>
                <c:pt idx="134">
                  <c:v>121.76</c:v>
                </c:pt>
                <c:pt idx="135">
                  <c:v>123.81</c:v>
                </c:pt>
                <c:pt idx="136">
                  <c:v>122.7</c:v>
                </c:pt>
                <c:pt idx="137">
                  <c:v>122.17</c:v>
                </c:pt>
                <c:pt idx="138">
                  <c:v>121.86</c:v>
                </c:pt>
                <c:pt idx="139">
                  <c:v>124.01</c:v>
                </c:pt>
                <c:pt idx="140">
                  <c:v>122.58</c:v>
                </c:pt>
                <c:pt idx="141">
                  <c:v>123.12</c:v>
                </c:pt>
                <c:pt idx="142">
                  <c:v>125.71</c:v>
                </c:pt>
                <c:pt idx="143">
                  <c:v>125.19</c:v>
                </c:pt>
                <c:pt idx="144">
                  <c:v>125.51</c:v>
                </c:pt>
                <c:pt idx="145">
                  <c:v>123.81</c:v>
                </c:pt>
                <c:pt idx="146">
                  <c:v>128.19</c:v>
                </c:pt>
                <c:pt idx="147">
                  <c:v>127.97</c:v>
                </c:pt>
                <c:pt idx="148">
                  <c:v>126.44</c:v>
                </c:pt>
                <c:pt idx="149">
                  <c:v>127.04</c:v>
                </c:pt>
                <c:pt idx="150">
                  <c:v>127.34</c:v>
                </c:pt>
                <c:pt idx="151">
                  <c:v>128.19</c:v>
                </c:pt>
                <c:pt idx="152">
                  <c:v>123.84</c:v>
                </c:pt>
                <c:pt idx="153">
                  <c:v>129.47</c:v>
                </c:pt>
                <c:pt idx="154">
                  <c:v>126.38</c:v>
                </c:pt>
                <c:pt idx="155">
                  <c:v>124.25</c:v>
                </c:pt>
                <c:pt idx="156">
                  <c:v>121.04</c:v>
                </c:pt>
                <c:pt idx="157">
                  <c:v>123.97</c:v>
                </c:pt>
                <c:pt idx="158">
                  <c:v>121.05</c:v>
                </c:pt>
                <c:pt idx="159">
                  <c:v>121.05</c:v>
                </c:pt>
                <c:pt idx="160">
                  <c:v>124.94</c:v>
                </c:pt>
                <c:pt idx="161">
                  <c:v>121.39</c:v>
                </c:pt>
                <c:pt idx="162">
                  <c:v>124.15</c:v>
                </c:pt>
                <c:pt idx="163">
                  <c:v>115.58</c:v>
                </c:pt>
                <c:pt idx="164">
                  <c:v>119.2</c:v>
                </c:pt>
                <c:pt idx="165">
                  <c:v>115.33</c:v>
                </c:pt>
                <c:pt idx="166">
                  <c:v>112.75</c:v>
                </c:pt>
                <c:pt idx="167">
                  <c:v>117.63</c:v>
                </c:pt>
                <c:pt idx="168">
                  <c:v>114.68</c:v>
                </c:pt>
                <c:pt idx="169">
                  <c:v>110.26</c:v>
                </c:pt>
                <c:pt idx="170">
                  <c:v>109.06</c:v>
                </c:pt>
                <c:pt idx="171">
                  <c:v>94.37</c:v>
                </c:pt>
                <c:pt idx="172">
                  <c:v>92.37</c:v>
                </c:pt>
                <c:pt idx="173">
                  <c:v>93.89</c:v>
                </c:pt>
                <c:pt idx="174">
                  <c:v>94.42</c:v>
                </c:pt>
                <c:pt idx="175">
                  <c:v>97.81</c:v>
                </c:pt>
                <c:pt idx="176">
                  <c:v>94.96</c:v>
                </c:pt>
                <c:pt idx="177">
                  <c:v>99.66</c:v>
                </c:pt>
                <c:pt idx="178">
                  <c:v>98.63</c:v>
                </c:pt>
                <c:pt idx="179">
                  <c:v>99.89</c:v>
                </c:pt>
                <c:pt idx="180">
                  <c:v>100.46</c:v>
                </c:pt>
                <c:pt idx="181">
                  <c:v>99.35</c:v>
                </c:pt>
                <c:pt idx="182">
                  <c:v>102.99</c:v>
                </c:pt>
                <c:pt idx="183">
                  <c:v>107.15</c:v>
                </c:pt>
                <c:pt idx="184">
                  <c:v>102.71</c:v>
                </c:pt>
                <c:pt idx="185">
                  <c:v>103.53</c:v>
                </c:pt>
                <c:pt idx="186">
                  <c:v>103.52</c:v>
                </c:pt>
                <c:pt idx="187">
                  <c:v>98.73</c:v>
                </c:pt>
                <c:pt idx="188">
                  <c:v>101.37</c:v>
                </c:pt>
                <c:pt idx="189">
                  <c:v>102.45</c:v>
                </c:pt>
                <c:pt idx="190">
                  <c:v>101.57</c:v>
                </c:pt>
                <c:pt idx="191">
                  <c:v>99.9</c:v>
                </c:pt>
                <c:pt idx="192">
                  <c:v>102.87</c:v>
                </c:pt>
                <c:pt idx="193">
                  <c:v>103.19</c:v>
                </c:pt>
                <c:pt idx="194">
                  <c:v>104.16</c:v>
                </c:pt>
                <c:pt idx="195">
                  <c:v>104.68</c:v>
                </c:pt>
                <c:pt idx="196">
                  <c:v>107.26</c:v>
                </c:pt>
                <c:pt idx="197">
                  <c:v>107.65</c:v>
                </c:pt>
                <c:pt idx="198">
                  <c:v>108.46</c:v>
                </c:pt>
                <c:pt idx="199">
                  <c:v>110.38</c:v>
                </c:pt>
                <c:pt idx="200">
                  <c:v>109.81</c:v>
                </c:pt>
                <c:pt idx="201">
                  <c:v>110.27</c:v>
                </c:pt>
                <c:pt idx="202">
                  <c:v>112.18</c:v>
                </c:pt>
                <c:pt idx="203">
                  <c:v>112.16</c:v>
                </c:pt>
                <c:pt idx="204">
                  <c:v>107.3</c:v>
                </c:pt>
                <c:pt idx="205">
                  <c:v>107.97</c:v>
                </c:pt>
                <c:pt idx="206">
                  <c:v>106.77</c:v>
                </c:pt>
                <c:pt idx="207">
                  <c:v>107.02</c:v>
                </c:pt>
                <c:pt idx="208">
                  <c:v>106.82</c:v>
                </c:pt>
                <c:pt idx="209">
                  <c:v>108.79</c:v>
                </c:pt>
                <c:pt idx="210">
                  <c:v>105.94</c:v>
                </c:pt>
                <c:pt idx="211">
                  <c:v>104.88</c:v>
                </c:pt>
                <c:pt idx="212">
                  <c:v>106.15</c:v>
                </c:pt>
                <c:pt idx="213">
                  <c:v>104.39</c:v>
                </c:pt>
                <c:pt idx="214">
                  <c:v>103.19</c:v>
                </c:pt>
                <c:pt idx="215">
                  <c:v>105.77</c:v>
                </c:pt>
                <c:pt idx="216">
                  <c:v>107.7</c:v>
                </c:pt>
                <c:pt idx="217">
                  <c:v>109.32</c:v>
                </c:pt>
                <c:pt idx="218">
                  <c:v>109.15</c:v>
                </c:pt>
                <c:pt idx="219">
                  <c:v>104.61</c:v>
                </c:pt>
                <c:pt idx="220">
                  <c:v>107.64</c:v>
                </c:pt>
                <c:pt idx="221">
                  <c:v>106.85</c:v>
                </c:pt>
                <c:pt idx="222">
                  <c:v>110.75</c:v>
                </c:pt>
                <c:pt idx="223">
                  <c:v>105.88</c:v>
                </c:pt>
                <c:pt idx="224">
                  <c:v>108.68</c:v>
                </c:pt>
                <c:pt idx="225">
                  <c:v>107.19</c:v>
                </c:pt>
                <c:pt idx="226">
                  <c:v>105.98</c:v>
                </c:pt>
                <c:pt idx="227">
                  <c:v>106.8</c:v>
                </c:pt>
                <c:pt idx="228">
                  <c:v>104.97</c:v>
                </c:pt>
                <c:pt idx="229">
                  <c:v>105.29</c:v>
                </c:pt>
                <c:pt idx="230">
                  <c:v>99.88</c:v>
                </c:pt>
                <c:pt idx="231">
                  <c:v>102.01</c:v>
                </c:pt>
                <c:pt idx="232">
                  <c:v>109.43</c:v>
                </c:pt>
                <c:pt idx="233">
                  <c:v>109.42</c:v>
                </c:pt>
                <c:pt idx="234">
                  <c:v>109.64</c:v>
                </c:pt>
                <c:pt idx="235">
                  <c:v>101.75</c:v>
                </c:pt>
                <c:pt idx="236">
                  <c:v>101.83</c:v>
                </c:pt>
                <c:pt idx="237">
                  <c:v>102.33</c:v>
                </c:pt>
                <c:pt idx="238">
                  <c:v>101.59</c:v>
                </c:pt>
              </c:numCache>
            </c:numRef>
          </c:val>
          <c:smooth val="0"/>
          <c:extLst>
            <c:ext xmlns:c16="http://schemas.microsoft.com/office/drawing/2014/chart" uri="{C3380CC4-5D6E-409C-BE32-E72D297353CC}">
              <c16:uniqueId val="{00000001-FC95-48B8-9509-828276E884AA}"/>
            </c:ext>
          </c:extLst>
        </c:ser>
        <c:dLbls>
          <c:showLegendKey val="0"/>
          <c:showVal val="0"/>
          <c:showCatName val="0"/>
          <c:showSerName val="0"/>
          <c:showPercent val="0"/>
          <c:showBubbleSize val="0"/>
        </c:dLbls>
        <c:marker val="1"/>
        <c:smooth val="0"/>
        <c:axId val="668780559"/>
        <c:axId val="1"/>
      </c:lineChart>
      <c:catAx>
        <c:axId val="668780559"/>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60"/>
        <c:auto val="1"/>
        <c:lblAlgn val="ctr"/>
        <c:lblOffset val="100"/>
        <c:tickLblSkip val="3"/>
        <c:tickMarkSkip val="3"/>
        <c:noMultiLvlLbl val="0"/>
      </c:catAx>
      <c:valAx>
        <c:axId val="1"/>
        <c:scaling>
          <c:orientation val="minMax"/>
          <c:max val="16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878055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263157894736845E-2"/>
          <c:y val="5.0445176947875536E-2"/>
          <c:w val="0.95052631578947366"/>
          <c:h val="0.71216720397000766"/>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1587-4BE6-9294-EFA0F1E9866C}"/>
            </c:ext>
          </c:extLst>
        </c:ser>
        <c:dLbls>
          <c:showLegendKey val="0"/>
          <c:showVal val="0"/>
          <c:showCatName val="0"/>
          <c:showSerName val="0"/>
          <c:showPercent val="0"/>
          <c:showBubbleSize val="0"/>
        </c:dLbls>
        <c:gapWidth val="0"/>
        <c:axId val="668778159"/>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'11グラフデータ'!$K$268:$K$507</c:f>
              <c:numCache>
                <c:formatCode>0.0</c:formatCode>
                <c:ptCount val="240"/>
                <c:pt idx="0">
                  <c:v>105.51</c:v>
                </c:pt>
                <c:pt idx="1">
                  <c:v>107.28</c:v>
                </c:pt>
                <c:pt idx="2">
                  <c:v>107.14</c:v>
                </c:pt>
                <c:pt idx="3">
                  <c:v>110.99</c:v>
                </c:pt>
                <c:pt idx="4">
                  <c:v>112.08</c:v>
                </c:pt>
                <c:pt idx="5">
                  <c:v>115.07</c:v>
                </c:pt>
                <c:pt idx="6">
                  <c:v>113.72</c:v>
                </c:pt>
                <c:pt idx="7">
                  <c:v>117.01</c:v>
                </c:pt>
                <c:pt idx="8">
                  <c:v>119.52</c:v>
                </c:pt>
                <c:pt idx="9">
                  <c:v>119.28</c:v>
                </c:pt>
                <c:pt idx="10">
                  <c:v>118.34</c:v>
                </c:pt>
                <c:pt idx="11">
                  <c:v>120.03</c:v>
                </c:pt>
                <c:pt idx="12">
                  <c:v>121.14</c:v>
                </c:pt>
                <c:pt idx="13">
                  <c:v>122.61</c:v>
                </c:pt>
                <c:pt idx="14">
                  <c:v>121.42</c:v>
                </c:pt>
                <c:pt idx="15">
                  <c:v>125.84</c:v>
                </c:pt>
                <c:pt idx="16">
                  <c:v>128.66999999999999</c:v>
                </c:pt>
                <c:pt idx="17">
                  <c:v>126.31</c:v>
                </c:pt>
                <c:pt idx="18">
                  <c:v>131.41999999999999</c:v>
                </c:pt>
                <c:pt idx="19">
                  <c:v>129.61000000000001</c:v>
                </c:pt>
                <c:pt idx="20">
                  <c:v>128.84</c:v>
                </c:pt>
                <c:pt idx="21">
                  <c:v>129.56</c:v>
                </c:pt>
                <c:pt idx="22">
                  <c:v>127.6</c:v>
                </c:pt>
                <c:pt idx="23">
                  <c:v>127.24</c:v>
                </c:pt>
                <c:pt idx="24">
                  <c:v>128.32</c:v>
                </c:pt>
                <c:pt idx="25">
                  <c:v>126.16</c:v>
                </c:pt>
                <c:pt idx="26">
                  <c:v>132.9</c:v>
                </c:pt>
                <c:pt idx="27">
                  <c:v>131.66</c:v>
                </c:pt>
                <c:pt idx="28">
                  <c:v>129.56</c:v>
                </c:pt>
                <c:pt idx="29">
                  <c:v>128.71</c:v>
                </c:pt>
                <c:pt idx="30">
                  <c:v>130.13999999999999</c:v>
                </c:pt>
                <c:pt idx="31">
                  <c:v>129.97999999999999</c:v>
                </c:pt>
                <c:pt idx="32">
                  <c:v>130.62</c:v>
                </c:pt>
                <c:pt idx="33">
                  <c:v>127.46</c:v>
                </c:pt>
                <c:pt idx="34">
                  <c:v>126.86</c:v>
                </c:pt>
                <c:pt idx="35">
                  <c:v>123.38</c:v>
                </c:pt>
                <c:pt idx="36">
                  <c:v>117.67</c:v>
                </c:pt>
                <c:pt idx="37">
                  <c:v>114.96</c:v>
                </c:pt>
                <c:pt idx="38">
                  <c:v>108.27</c:v>
                </c:pt>
                <c:pt idx="39">
                  <c:v>106.22</c:v>
                </c:pt>
                <c:pt idx="40">
                  <c:v>103.32</c:v>
                </c:pt>
                <c:pt idx="41">
                  <c:v>101.32</c:v>
                </c:pt>
                <c:pt idx="42">
                  <c:v>96.44</c:v>
                </c:pt>
                <c:pt idx="43">
                  <c:v>94.64</c:v>
                </c:pt>
                <c:pt idx="44">
                  <c:v>93.69</c:v>
                </c:pt>
                <c:pt idx="45">
                  <c:v>95</c:v>
                </c:pt>
                <c:pt idx="46">
                  <c:v>94.51</c:v>
                </c:pt>
                <c:pt idx="47">
                  <c:v>94.44</c:v>
                </c:pt>
                <c:pt idx="48">
                  <c:v>95.01</c:v>
                </c:pt>
                <c:pt idx="49">
                  <c:v>95.7</c:v>
                </c:pt>
                <c:pt idx="50">
                  <c:v>95.32</c:v>
                </c:pt>
                <c:pt idx="51">
                  <c:v>92.92</c:v>
                </c:pt>
                <c:pt idx="52">
                  <c:v>94.3</c:v>
                </c:pt>
                <c:pt idx="53">
                  <c:v>95.64</c:v>
                </c:pt>
                <c:pt idx="54">
                  <c:v>95.76</c:v>
                </c:pt>
                <c:pt idx="55">
                  <c:v>97.69</c:v>
                </c:pt>
                <c:pt idx="56">
                  <c:v>96.86</c:v>
                </c:pt>
                <c:pt idx="57">
                  <c:v>100.44</c:v>
                </c:pt>
                <c:pt idx="58">
                  <c:v>97.53</c:v>
                </c:pt>
                <c:pt idx="59">
                  <c:v>96.4</c:v>
                </c:pt>
                <c:pt idx="60">
                  <c:v>96.74</c:v>
                </c:pt>
                <c:pt idx="61">
                  <c:v>99.81</c:v>
                </c:pt>
                <c:pt idx="62">
                  <c:v>96.66</c:v>
                </c:pt>
                <c:pt idx="63">
                  <c:v>98.57</c:v>
                </c:pt>
                <c:pt idx="64">
                  <c:v>101.66</c:v>
                </c:pt>
                <c:pt idx="65">
                  <c:v>101.71</c:v>
                </c:pt>
                <c:pt idx="66">
                  <c:v>103.68</c:v>
                </c:pt>
                <c:pt idx="67">
                  <c:v>104.85</c:v>
                </c:pt>
                <c:pt idx="68">
                  <c:v>101.93</c:v>
                </c:pt>
                <c:pt idx="69">
                  <c:v>102.36</c:v>
                </c:pt>
                <c:pt idx="70">
                  <c:v>102.43</c:v>
                </c:pt>
                <c:pt idx="71">
                  <c:v>101.75</c:v>
                </c:pt>
                <c:pt idx="72">
                  <c:v>105.54</c:v>
                </c:pt>
                <c:pt idx="73">
                  <c:v>103.9</c:v>
                </c:pt>
                <c:pt idx="74">
                  <c:v>101.29</c:v>
                </c:pt>
                <c:pt idx="75">
                  <c:v>100.97</c:v>
                </c:pt>
                <c:pt idx="76">
                  <c:v>98.69</c:v>
                </c:pt>
                <c:pt idx="77">
                  <c:v>97.82</c:v>
                </c:pt>
                <c:pt idx="78">
                  <c:v>98.53</c:v>
                </c:pt>
                <c:pt idx="79">
                  <c:v>98.18</c:v>
                </c:pt>
                <c:pt idx="80">
                  <c:v>98.64</c:v>
                </c:pt>
                <c:pt idx="81">
                  <c:v>96.78</c:v>
                </c:pt>
                <c:pt idx="82">
                  <c:v>97.02</c:v>
                </c:pt>
                <c:pt idx="83">
                  <c:v>96.6</c:v>
                </c:pt>
                <c:pt idx="84">
                  <c:v>96.74</c:v>
                </c:pt>
                <c:pt idx="85">
                  <c:v>96.44</c:v>
                </c:pt>
                <c:pt idx="86">
                  <c:v>96.09</c:v>
                </c:pt>
                <c:pt idx="87">
                  <c:v>96.1</c:v>
                </c:pt>
                <c:pt idx="88">
                  <c:v>96.06</c:v>
                </c:pt>
                <c:pt idx="89">
                  <c:v>96.49</c:v>
                </c:pt>
                <c:pt idx="90">
                  <c:v>98.36</c:v>
                </c:pt>
                <c:pt idx="91">
                  <c:v>100.34</c:v>
                </c:pt>
                <c:pt idx="92">
                  <c:v>101.28</c:v>
                </c:pt>
                <c:pt idx="93">
                  <c:v>102.76</c:v>
                </c:pt>
                <c:pt idx="94">
                  <c:v>103.79</c:v>
                </c:pt>
                <c:pt idx="95">
                  <c:v>103.35</c:v>
                </c:pt>
                <c:pt idx="96">
                  <c:v>103.85</c:v>
                </c:pt>
                <c:pt idx="97">
                  <c:v>102.95</c:v>
                </c:pt>
                <c:pt idx="98">
                  <c:v>104.64</c:v>
                </c:pt>
                <c:pt idx="99">
                  <c:v>106.57</c:v>
                </c:pt>
                <c:pt idx="100">
                  <c:v>107.37</c:v>
                </c:pt>
                <c:pt idx="101">
                  <c:v>106.57</c:v>
                </c:pt>
                <c:pt idx="102">
                  <c:v>103.75</c:v>
                </c:pt>
                <c:pt idx="103">
                  <c:v>105.33</c:v>
                </c:pt>
                <c:pt idx="104">
                  <c:v>105.41</c:v>
                </c:pt>
                <c:pt idx="105">
                  <c:v>106.22</c:v>
                </c:pt>
                <c:pt idx="106">
                  <c:v>106.99</c:v>
                </c:pt>
                <c:pt idx="107">
                  <c:v>107.24</c:v>
                </c:pt>
                <c:pt idx="108">
                  <c:v>108.17</c:v>
                </c:pt>
                <c:pt idx="109">
                  <c:v>108.74</c:v>
                </c:pt>
                <c:pt idx="110">
                  <c:v>104.52</c:v>
                </c:pt>
                <c:pt idx="111">
                  <c:v>103.52</c:v>
                </c:pt>
                <c:pt idx="112">
                  <c:v>104.76</c:v>
                </c:pt>
                <c:pt idx="113">
                  <c:v>102.01</c:v>
                </c:pt>
                <c:pt idx="114">
                  <c:v>101.02</c:v>
                </c:pt>
                <c:pt idx="115">
                  <c:v>100.72</c:v>
                </c:pt>
                <c:pt idx="116">
                  <c:v>100.43</c:v>
                </c:pt>
                <c:pt idx="117">
                  <c:v>100.67</c:v>
                </c:pt>
                <c:pt idx="118">
                  <c:v>101.61</c:v>
                </c:pt>
                <c:pt idx="119">
                  <c:v>102.1</c:v>
                </c:pt>
                <c:pt idx="120">
                  <c:v>100.82</c:v>
                </c:pt>
                <c:pt idx="121">
                  <c:v>101.02</c:v>
                </c:pt>
                <c:pt idx="122">
                  <c:v>101.15</c:v>
                </c:pt>
                <c:pt idx="123">
                  <c:v>100.92</c:v>
                </c:pt>
                <c:pt idx="124">
                  <c:v>100.35</c:v>
                </c:pt>
                <c:pt idx="125">
                  <c:v>99.56</c:v>
                </c:pt>
                <c:pt idx="126">
                  <c:v>101.05</c:v>
                </c:pt>
                <c:pt idx="127">
                  <c:v>99.97</c:v>
                </c:pt>
                <c:pt idx="128">
                  <c:v>100.35</c:v>
                </c:pt>
                <c:pt idx="129">
                  <c:v>98.43</c:v>
                </c:pt>
                <c:pt idx="130">
                  <c:v>97.32</c:v>
                </c:pt>
                <c:pt idx="131">
                  <c:v>96.1</c:v>
                </c:pt>
                <c:pt idx="132">
                  <c:v>97.54</c:v>
                </c:pt>
                <c:pt idx="133">
                  <c:v>96.87</c:v>
                </c:pt>
                <c:pt idx="134">
                  <c:v>97.47</c:v>
                </c:pt>
                <c:pt idx="135">
                  <c:v>99.73</c:v>
                </c:pt>
                <c:pt idx="136">
                  <c:v>98.95</c:v>
                </c:pt>
                <c:pt idx="137">
                  <c:v>98.92</c:v>
                </c:pt>
                <c:pt idx="138">
                  <c:v>100.41</c:v>
                </c:pt>
                <c:pt idx="139">
                  <c:v>100.83</c:v>
                </c:pt>
                <c:pt idx="140">
                  <c:v>101.13</c:v>
                </c:pt>
                <c:pt idx="141">
                  <c:v>100.47</c:v>
                </c:pt>
                <c:pt idx="142">
                  <c:v>100.42</c:v>
                </c:pt>
                <c:pt idx="143">
                  <c:v>100.57</c:v>
                </c:pt>
                <c:pt idx="144">
                  <c:v>99.55</c:v>
                </c:pt>
                <c:pt idx="145">
                  <c:v>102.16</c:v>
                </c:pt>
                <c:pt idx="146">
                  <c:v>100.92</c:v>
                </c:pt>
                <c:pt idx="147">
                  <c:v>104.68</c:v>
                </c:pt>
                <c:pt idx="148">
                  <c:v>102</c:v>
                </c:pt>
                <c:pt idx="149">
                  <c:v>101.67</c:v>
                </c:pt>
                <c:pt idx="150">
                  <c:v>102.63</c:v>
                </c:pt>
                <c:pt idx="151">
                  <c:v>101.65</c:v>
                </c:pt>
                <c:pt idx="152">
                  <c:v>103.54</c:v>
                </c:pt>
                <c:pt idx="153">
                  <c:v>105.59</c:v>
                </c:pt>
                <c:pt idx="154">
                  <c:v>102.05</c:v>
                </c:pt>
                <c:pt idx="155">
                  <c:v>101.18</c:v>
                </c:pt>
                <c:pt idx="156">
                  <c:v>101.63</c:v>
                </c:pt>
                <c:pt idx="157">
                  <c:v>102.16</c:v>
                </c:pt>
                <c:pt idx="158">
                  <c:v>103.34</c:v>
                </c:pt>
                <c:pt idx="159">
                  <c:v>102.81</c:v>
                </c:pt>
                <c:pt idx="160">
                  <c:v>104.58</c:v>
                </c:pt>
                <c:pt idx="161">
                  <c:v>106.79</c:v>
                </c:pt>
                <c:pt idx="162">
                  <c:v>105.67</c:v>
                </c:pt>
                <c:pt idx="163">
                  <c:v>104.72</c:v>
                </c:pt>
                <c:pt idx="164">
                  <c:v>104.21</c:v>
                </c:pt>
                <c:pt idx="165">
                  <c:v>103.77</c:v>
                </c:pt>
                <c:pt idx="166">
                  <c:v>104</c:v>
                </c:pt>
                <c:pt idx="167">
                  <c:v>106.15</c:v>
                </c:pt>
                <c:pt idx="168">
                  <c:v>107.15</c:v>
                </c:pt>
                <c:pt idx="169">
                  <c:v>106.67</c:v>
                </c:pt>
                <c:pt idx="170">
                  <c:v>105.66</c:v>
                </c:pt>
                <c:pt idx="171">
                  <c:v>104.98</c:v>
                </c:pt>
                <c:pt idx="172">
                  <c:v>100.42</c:v>
                </c:pt>
                <c:pt idx="173">
                  <c:v>100.76</c:v>
                </c:pt>
                <c:pt idx="174">
                  <c:v>101.08</c:v>
                </c:pt>
                <c:pt idx="175">
                  <c:v>98.62</c:v>
                </c:pt>
                <c:pt idx="176">
                  <c:v>94.65</c:v>
                </c:pt>
                <c:pt idx="177">
                  <c:v>93.47</c:v>
                </c:pt>
                <c:pt idx="178">
                  <c:v>93.97</c:v>
                </c:pt>
                <c:pt idx="179">
                  <c:v>92.56</c:v>
                </c:pt>
                <c:pt idx="180">
                  <c:v>92.65</c:v>
                </c:pt>
                <c:pt idx="181">
                  <c:v>91.23</c:v>
                </c:pt>
                <c:pt idx="182">
                  <c:v>91.16</c:v>
                </c:pt>
                <c:pt idx="183">
                  <c:v>93.39</c:v>
                </c:pt>
                <c:pt idx="184">
                  <c:v>93.46</c:v>
                </c:pt>
                <c:pt idx="185">
                  <c:v>93.26</c:v>
                </c:pt>
                <c:pt idx="186">
                  <c:v>93.68</c:v>
                </c:pt>
                <c:pt idx="187">
                  <c:v>92.22</c:v>
                </c:pt>
                <c:pt idx="188">
                  <c:v>93.79</c:v>
                </c:pt>
                <c:pt idx="189">
                  <c:v>95.53</c:v>
                </c:pt>
                <c:pt idx="190">
                  <c:v>95.25</c:v>
                </c:pt>
                <c:pt idx="191">
                  <c:v>94.68</c:v>
                </c:pt>
                <c:pt idx="192">
                  <c:v>96.02</c:v>
                </c:pt>
                <c:pt idx="193">
                  <c:v>97.33</c:v>
                </c:pt>
                <c:pt idx="194">
                  <c:v>97.91</c:v>
                </c:pt>
                <c:pt idx="195">
                  <c:v>98.75</c:v>
                </c:pt>
                <c:pt idx="196">
                  <c:v>97.5</c:v>
                </c:pt>
                <c:pt idx="197">
                  <c:v>95.89</c:v>
                </c:pt>
                <c:pt idx="198">
                  <c:v>99.38</c:v>
                </c:pt>
                <c:pt idx="199">
                  <c:v>99.63</c:v>
                </c:pt>
                <c:pt idx="200">
                  <c:v>100.64</c:v>
                </c:pt>
                <c:pt idx="201">
                  <c:v>101.31</c:v>
                </c:pt>
                <c:pt idx="202">
                  <c:v>100.66</c:v>
                </c:pt>
                <c:pt idx="203">
                  <c:v>102.37</c:v>
                </c:pt>
                <c:pt idx="204">
                  <c:v>102.9</c:v>
                </c:pt>
                <c:pt idx="205">
                  <c:v>101.57</c:v>
                </c:pt>
                <c:pt idx="206">
                  <c:v>100.8</c:v>
                </c:pt>
                <c:pt idx="207">
                  <c:v>98.95</c:v>
                </c:pt>
                <c:pt idx="208">
                  <c:v>99.54</c:v>
                </c:pt>
                <c:pt idx="209">
                  <c:v>99.17</c:v>
                </c:pt>
                <c:pt idx="210">
                  <c:v>97.94</c:v>
                </c:pt>
                <c:pt idx="211">
                  <c:v>97.51</c:v>
                </c:pt>
                <c:pt idx="212">
                  <c:v>95.91</c:v>
                </c:pt>
                <c:pt idx="213">
                  <c:v>97.19</c:v>
                </c:pt>
                <c:pt idx="214">
                  <c:v>98.11</c:v>
                </c:pt>
                <c:pt idx="215">
                  <c:v>98.94</c:v>
                </c:pt>
                <c:pt idx="216">
                  <c:v>94.45</c:v>
                </c:pt>
                <c:pt idx="217">
                  <c:v>97.73</c:v>
                </c:pt>
                <c:pt idx="218">
                  <c:v>98.04</c:v>
                </c:pt>
                <c:pt idx="219">
                  <c:v>95.69</c:v>
                </c:pt>
                <c:pt idx="220">
                  <c:v>94.84</c:v>
                </c:pt>
                <c:pt idx="221">
                  <c:v>95.69</c:v>
                </c:pt>
                <c:pt idx="222">
                  <c:v>95.14</c:v>
                </c:pt>
                <c:pt idx="223">
                  <c:v>97.4</c:v>
                </c:pt>
                <c:pt idx="224">
                  <c:v>97.15</c:v>
                </c:pt>
                <c:pt idx="225">
                  <c:v>98.35</c:v>
                </c:pt>
                <c:pt idx="226">
                  <c:v>100.28</c:v>
                </c:pt>
                <c:pt idx="227">
                  <c:v>102.53</c:v>
                </c:pt>
                <c:pt idx="228" formatCode="0.0_ ">
                  <c:v>101.29</c:v>
                </c:pt>
                <c:pt idx="229" formatCode="0.0_ ">
                  <c:v>99.46</c:v>
                </c:pt>
                <c:pt idx="230" formatCode="0.0_ ">
                  <c:v>98.04</c:v>
                </c:pt>
                <c:pt idx="231" formatCode="0.0_ ">
                  <c:v>102.5</c:v>
                </c:pt>
                <c:pt idx="232" formatCode="0.0_ ">
                  <c:v>102.33</c:v>
                </c:pt>
                <c:pt idx="233" formatCode="0.0_ ">
                  <c:v>103.01</c:v>
                </c:pt>
                <c:pt idx="234" formatCode="0.0_ ">
                  <c:v>103.74</c:v>
                </c:pt>
                <c:pt idx="235" formatCode="0.0_ ">
                  <c:v>100.5</c:v>
                </c:pt>
                <c:pt idx="236" formatCode="0.0_ ">
                  <c:v>100.67</c:v>
                </c:pt>
                <c:pt idx="237" formatCode="0.0_ ">
                  <c:v>100.68</c:v>
                </c:pt>
                <c:pt idx="238" formatCode="0.0_ ">
                  <c:v>99.84</c:v>
                </c:pt>
              </c:numCache>
            </c:numRef>
          </c:val>
          <c:smooth val="0"/>
          <c:extLst>
            <c:ext xmlns:c16="http://schemas.microsoft.com/office/drawing/2014/chart" uri="{C3380CC4-5D6E-409C-BE32-E72D297353CC}">
              <c16:uniqueId val="{00000001-1587-4BE6-9294-EFA0F1E9866C}"/>
            </c:ext>
          </c:extLst>
        </c:ser>
        <c:dLbls>
          <c:showLegendKey val="0"/>
          <c:showVal val="0"/>
          <c:showCatName val="0"/>
          <c:showSerName val="0"/>
          <c:showPercent val="0"/>
          <c:showBubbleSize val="0"/>
        </c:dLbls>
        <c:marker val="1"/>
        <c:smooth val="0"/>
        <c:axId val="668778159"/>
        <c:axId val="1"/>
      </c:lineChart>
      <c:catAx>
        <c:axId val="668778159"/>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40"/>
        <c:auto val="1"/>
        <c:lblAlgn val="ctr"/>
        <c:lblOffset val="100"/>
        <c:tickLblSkip val="3"/>
        <c:tickMarkSkip val="3"/>
        <c:noMultiLvlLbl val="0"/>
      </c:catAx>
      <c:valAx>
        <c:axId val="1"/>
        <c:scaling>
          <c:orientation val="minMax"/>
          <c:max val="16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877815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7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23470665751843E-2"/>
          <c:y val="0.10287652142871853"/>
          <c:w val="0.94780841628087498"/>
          <c:h val="0.67941756726085523"/>
        </c:manualLayout>
      </c:layout>
      <c:barChart>
        <c:barDir val="col"/>
        <c:grouping val="clustered"/>
        <c:varyColors val="0"/>
        <c:ser>
          <c:idx val="2"/>
          <c:order val="2"/>
          <c:spPr>
            <a:solidFill>
              <a:srgbClr val="CCCCFF"/>
            </a:solidFill>
            <a:ln w="25400">
              <a:noFill/>
            </a:ln>
          </c:spPr>
          <c:invertIfNegative val="0"/>
          <c:cat>
            <c:strRef>
              <c:f>'11グラフデータ'!$AG$232:$AH$495</c:f>
              <c:strCache>
                <c:ptCount val="253"/>
                <c:pt idx="0">
                  <c:v>H15
2003</c:v>
                </c:pt>
                <c:pt idx="12">
                  <c:v>H16
2004</c:v>
                </c:pt>
                <c:pt idx="24">
                  <c:v>H17
2005</c:v>
                </c:pt>
                <c:pt idx="36">
                  <c:v>H18
2006</c:v>
                </c:pt>
                <c:pt idx="48">
                  <c:v>H19
2007</c:v>
                </c:pt>
                <c:pt idx="60">
                  <c:v>H20
2008</c:v>
                </c:pt>
                <c:pt idx="72">
                  <c:v>H21
2009</c:v>
                </c:pt>
                <c:pt idx="84">
                  <c:v>H22
2010</c:v>
                </c:pt>
                <c:pt idx="96">
                  <c:v>H23
2011</c:v>
                </c:pt>
                <c:pt idx="108">
                  <c:v>H24
2012</c:v>
                </c:pt>
                <c:pt idx="120">
                  <c:v>H25
2013</c:v>
                </c:pt>
                <c:pt idx="132">
                  <c:v>H26
2014</c:v>
                </c:pt>
                <c:pt idx="144">
                  <c:v>H27
2015</c:v>
                </c:pt>
                <c:pt idx="156">
                  <c:v>H28
2016</c:v>
                </c:pt>
                <c:pt idx="168">
                  <c:v>H29
2017</c:v>
                </c:pt>
                <c:pt idx="180">
                  <c:v>H30
2018</c:v>
                </c:pt>
                <c:pt idx="192">
                  <c:v>H31 R1
2019</c:v>
                </c:pt>
                <c:pt idx="204">
                  <c:v>R2
2020</c:v>
                </c:pt>
                <c:pt idx="216">
                  <c:v>R3
2021</c:v>
                </c:pt>
                <c:pt idx="228">
                  <c:v>R4
2022</c:v>
                </c:pt>
                <c:pt idx="240">
                  <c:v>R5
2023</c:v>
                </c:pt>
                <c:pt idx="252">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4DE0-459A-AC9A-97FCD433570F}"/>
            </c:ext>
          </c:extLst>
        </c:ser>
        <c:dLbls>
          <c:showLegendKey val="0"/>
          <c:showVal val="0"/>
          <c:showCatName val="0"/>
          <c:showSerName val="0"/>
          <c:showPercent val="0"/>
          <c:showBubbleSize val="0"/>
        </c:dLbls>
        <c:gapWidth val="0"/>
        <c:axId val="669539007"/>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'11グラフデータ'!$N$268:$N$507</c:f>
              <c:numCache>
                <c:formatCode>#,##0.0_ </c:formatCode>
                <c:ptCount val="240"/>
                <c:pt idx="0">
                  <c:v>100</c:v>
                </c:pt>
                <c:pt idx="1">
                  <c:v>85.7</c:v>
                </c:pt>
                <c:pt idx="2">
                  <c:v>85.7</c:v>
                </c:pt>
                <c:pt idx="3">
                  <c:v>85.7</c:v>
                </c:pt>
                <c:pt idx="4">
                  <c:v>57.1</c:v>
                </c:pt>
                <c:pt idx="5">
                  <c:v>78.599999999999994</c:v>
                </c:pt>
                <c:pt idx="6">
                  <c:v>57.1</c:v>
                </c:pt>
                <c:pt idx="7">
                  <c:v>42.9</c:v>
                </c:pt>
                <c:pt idx="8">
                  <c:v>50</c:v>
                </c:pt>
                <c:pt idx="9">
                  <c:v>42.9</c:v>
                </c:pt>
                <c:pt idx="10">
                  <c:v>28.6</c:v>
                </c:pt>
                <c:pt idx="11">
                  <c:v>28.6</c:v>
                </c:pt>
                <c:pt idx="12">
                  <c:v>14.3</c:v>
                </c:pt>
                <c:pt idx="13">
                  <c:v>28.6</c:v>
                </c:pt>
                <c:pt idx="14">
                  <c:v>14.3</c:v>
                </c:pt>
                <c:pt idx="15">
                  <c:v>57.1</c:v>
                </c:pt>
                <c:pt idx="16">
                  <c:v>57.1</c:v>
                </c:pt>
                <c:pt idx="17">
                  <c:v>28.6</c:v>
                </c:pt>
                <c:pt idx="18">
                  <c:v>42.9</c:v>
                </c:pt>
                <c:pt idx="19">
                  <c:v>28.6</c:v>
                </c:pt>
                <c:pt idx="20">
                  <c:v>57.1</c:v>
                </c:pt>
                <c:pt idx="21">
                  <c:v>28.6</c:v>
                </c:pt>
                <c:pt idx="22">
                  <c:v>28.6</c:v>
                </c:pt>
                <c:pt idx="23">
                  <c:v>57.1</c:v>
                </c:pt>
                <c:pt idx="24">
                  <c:v>28.6</c:v>
                </c:pt>
                <c:pt idx="25">
                  <c:v>71.400000000000006</c:v>
                </c:pt>
                <c:pt idx="26">
                  <c:v>57.1</c:v>
                </c:pt>
                <c:pt idx="27">
                  <c:v>100</c:v>
                </c:pt>
                <c:pt idx="28">
                  <c:v>42.9</c:v>
                </c:pt>
                <c:pt idx="29">
                  <c:v>71.400000000000006</c:v>
                </c:pt>
                <c:pt idx="30">
                  <c:v>14.3</c:v>
                </c:pt>
                <c:pt idx="31">
                  <c:v>14.3</c:v>
                </c:pt>
                <c:pt idx="32">
                  <c:v>0</c:v>
                </c:pt>
                <c:pt idx="33">
                  <c:v>0</c:v>
                </c:pt>
                <c:pt idx="34">
                  <c:v>0</c:v>
                </c:pt>
                <c:pt idx="35">
                  <c:v>28.6</c:v>
                </c:pt>
                <c:pt idx="36">
                  <c:v>7.1</c:v>
                </c:pt>
                <c:pt idx="37">
                  <c:v>14.3</c:v>
                </c:pt>
                <c:pt idx="38">
                  <c:v>0</c:v>
                </c:pt>
                <c:pt idx="39">
                  <c:v>42.9</c:v>
                </c:pt>
                <c:pt idx="40">
                  <c:v>42.9</c:v>
                </c:pt>
                <c:pt idx="41">
                  <c:v>42.9</c:v>
                </c:pt>
                <c:pt idx="42">
                  <c:v>57.1</c:v>
                </c:pt>
                <c:pt idx="43">
                  <c:v>71.400000000000006</c:v>
                </c:pt>
                <c:pt idx="44">
                  <c:v>85.7</c:v>
                </c:pt>
                <c:pt idx="45">
                  <c:v>85.7</c:v>
                </c:pt>
                <c:pt idx="46">
                  <c:v>85.7</c:v>
                </c:pt>
                <c:pt idx="47">
                  <c:v>85.7</c:v>
                </c:pt>
                <c:pt idx="48">
                  <c:v>100</c:v>
                </c:pt>
                <c:pt idx="49">
                  <c:v>71.400000000000006</c:v>
                </c:pt>
                <c:pt idx="50">
                  <c:v>85.7</c:v>
                </c:pt>
                <c:pt idx="51">
                  <c:v>57.1</c:v>
                </c:pt>
                <c:pt idx="52">
                  <c:v>71.400000000000006</c:v>
                </c:pt>
                <c:pt idx="53">
                  <c:v>42.9</c:v>
                </c:pt>
                <c:pt idx="54">
                  <c:v>78.599999999999994</c:v>
                </c:pt>
                <c:pt idx="55">
                  <c:v>57.1</c:v>
                </c:pt>
                <c:pt idx="56">
                  <c:v>57.1</c:v>
                </c:pt>
                <c:pt idx="57">
                  <c:v>14.3</c:v>
                </c:pt>
                <c:pt idx="58">
                  <c:v>57.1</c:v>
                </c:pt>
                <c:pt idx="59">
                  <c:v>71.400000000000006</c:v>
                </c:pt>
                <c:pt idx="60">
                  <c:v>85.7</c:v>
                </c:pt>
                <c:pt idx="61">
                  <c:v>100</c:v>
                </c:pt>
                <c:pt idx="62">
                  <c:v>57.1</c:v>
                </c:pt>
                <c:pt idx="63">
                  <c:v>28.6</c:v>
                </c:pt>
                <c:pt idx="64">
                  <c:v>14.3</c:v>
                </c:pt>
                <c:pt idx="65">
                  <c:v>42.9</c:v>
                </c:pt>
                <c:pt idx="66">
                  <c:v>42.9</c:v>
                </c:pt>
                <c:pt idx="67">
                  <c:v>57.1</c:v>
                </c:pt>
                <c:pt idx="68">
                  <c:v>42.9</c:v>
                </c:pt>
                <c:pt idx="69">
                  <c:v>42.9</c:v>
                </c:pt>
                <c:pt idx="70">
                  <c:v>28.6</c:v>
                </c:pt>
                <c:pt idx="71">
                  <c:v>71.400000000000006</c:v>
                </c:pt>
                <c:pt idx="72">
                  <c:v>57.1</c:v>
                </c:pt>
                <c:pt idx="73">
                  <c:v>42.9</c:v>
                </c:pt>
                <c:pt idx="74">
                  <c:v>57.1</c:v>
                </c:pt>
                <c:pt idx="75">
                  <c:v>28.6</c:v>
                </c:pt>
                <c:pt idx="76">
                  <c:v>57.1</c:v>
                </c:pt>
                <c:pt idx="77">
                  <c:v>14.3</c:v>
                </c:pt>
                <c:pt idx="78">
                  <c:v>57.1</c:v>
                </c:pt>
                <c:pt idx="79">
                  <c:v>14.3</c:v>
                </c:pt>
                <c:pt idx="80">
                  <c:v>42.9</c:v>
                </c:pt>
                <c:pt idx="81">
                  <c:v>28.6</c:v>
                </c:pt>
                <c:pt idx="82">
                  <c:v>42.9</c:v>
                </c:pt>
                <c:pt idx="83">
                  <c:v>42.9</c:v>
                </c:pt>
                <c:pt idx="84">
                  <c:v>42.9</c:v>
                </c:pt>
                <c:pt idx="85">
                  <c:v>71.400000000000006</c:v>
                </c:pt>
                <c:pt idx="86">
                  <c:v>85.7</c:v>
                </c:pt>
                <c:pt idx="87">
                  <c:v>71.400000000000006</c:v>
                </c:pt>
                <c:pt idx="88">
                  <c:v>78.599999999999994</c:v>
                </c:pt>
                <c:pt idx="89">
                  <c:v>57.1</c:v>
                </c:pt>
                <c:pt idx="90">
                  <c:v>71.400000000000006</c:v>
                </c:pt>
                <c:pt idx="91">
                  <c:v>42.9</c:v>
                </c:pt>
                <c:pt idx="92">
                  <c:v>78.599999999999994</c:v>
                </c:pt>
                <c:pt idx="93">
                  <c:v>85.7</c:v>
                </c:pt>
                <c:pt idx="94">
                  <c:v>85.7</c:v>
                </c:pt>
                <c:pt idx="95">
                  <c:v>85.7</c:v>
                </c:pt>
                <c:pt idx="96">
                  <c:v>71.400000000000006</c:v>
                </c:pt>
                <c:pt idx="97">
                  <c:v>57.1</c:v>
                </c:pt>
                <c:pt idx="98">
                  <c:v>28.6</c:v>
                </c:pt>
                <c:pt idx="99">
                  <c:v>0</c:v>
                </c:pt>
                <c:pt idx="100">
                  <c:v>28.6</c:v>
                </c:pt>
                <c:pt idx="101">
                  <c:v>42.9</c:v>
                </c:pt>
                <c:pt idx="102">
                  <c:v>42.9</c:v>
                </c:pt>
                <c:pt idx="103">
                  <c:v>35.700000000000003</c:v>
                </c:pt>
                <c:pt idx="104">
                  <c:v>57.1</c:v>
                </c:pt>
                <c:pt idx="105">
                  <c:v>71.400000000000006</c:v>
                </c:pt>
                <c:pt idx="106">
                  <c:v>42.9</c:v>
                </c:pt>
                <c:pt idx="107">
                  <c:v>35.700000000000003</c:v>
                </c:pt>
                <c:pt idx="108">
                  <c:v>71.400000000000006</c:v>
                </c:pt>
                <c:pt idx="109">
                  <c:v>28.6</c:v>
                </c:pt>
                <c:pt idx="110">
                  <c:v>64.3</c:v>
                </c:pt>
                <c:pt idx="111">
                  <c:v>28.6</c:v>
                </c:pt>
                <c:pt idx="112">
                  <c:v>28.6</c:v>
                </c:pt>
                <c:pt idx="113">
                  <c:v>42.9</c:v>
                </c:pt>
                <c:pt idx="114">
                  <c:v>57.1</c:v>
                </c:pt>
                <c:pt idx="115">
                  <c:v>57.1</c:v>
                </c:pt>
                <c:pt idx="116">
                  <c:v>71.400000000000006</c:v>
                </c:pt>
                <c:pt idx="117">
                  <c:v>57.1</c:v>
                </c:pt>
                <c:pt idx="118">
                  <c:v>28.6</c:v>
                </c:pt>
                <c:pt idx="119">
                  <c:v>14.3</c:v>
                </c:pt>
                <c:pt idx="120">
                  <c:v>64.3</c:v>
                </c:pt>
                <c:pt idx="121">
                  <c:v>28.6</c:v>
                </c:pt>
                <c:pt idx="122">
                  <c:v>57.1</c:v>
                </c:pt>
                <c:pt idx="123">
                  <c:v>28.6</c:v>
                </c:pt>
                <c:pt idx="124">
                  <c:v>71.400000000000006</c:v>
                </c:pt>
                <c:pt idx="125">
                  <c:v>42.9</c:v>
                </c:pt>
                <c:pt idx="126">
                  <c:v>78.599999999999994</c:v>
                </c:pt>
                <c:pt idx="127">
                  <c:v>71.400000000000006</c:v>
                </c:pt>
                <c:pt idx="128">
                  <c:v>71.400000000000006</c:v>
                </c:pt>
                <c:pt idx="129">
                  <c:v>42.9</c:v>
                </c:pt>
                <c:pt idx="130">
                  <c:v>71.400000000000006</c:v>
                </c:pt>
                <c:pt idx="131">
                  <c:v>42.9</c:v>
                </c:pt>
                <c:pt idx="132">
                  <c:v>85.7</c:v>
                </c:pt>
                <c:pt idx="133">
                  <c:v>71.400000000000006</c:v>
                </c:pt>
                <c:pt idx="134">
                  <c:v>42.9</c:v>
                </c:pt>
                <c:pt idx="135">
                  <c:v>50</c:v>
                </c:pt>
                <c:pt idx="136">
                  <c:v>42.9</c:v>
                </c:pt>
                <c:pt idx="137">
                  <c:v>71.400000000000006</c:v>
                </c:pt>
                <c:pt idx="138">
                  <c:v>28.6</c:v>
                </c:pt>
                <c:pt idx="139">
                  <c:v>71.400000000000006</c:v>
                </c:pt>
                <c:pt idx="140">
                  <c:v>57.1</c:v>
                </c:pt>
                <c:pt idx="141">
                  <c:v>57.1</c:v>
                </c:pt>
                <c:pt idx="142">
                  <c:v>42.9</c:v>
                </c:pt>
                <c:pt idx="143">
                  <c:v>71.400000000000006</c:v>
                </c:pt>
                <c:pt idx="144">
                  <c:v>28.6</c:v>
                </c:pt>
                <c:pt idx="145">
                  <c:v>42.9</c:v>
                </c:pt>
                <c:pt idx="146">
                  <c:v>21.4</c:v>
                </c:pt>
                <c:pt idx="147">
                  <c:v>85.7</c:v>
                </c:pt>
                <c:pt idx="148">
                  <c:v>85.7</c:v>
                </c:pt>
                <c:pt idx="149">
                  <c:v>57.1</c:v>
                </c:pt>
                <c:pt idx="150">
                  <c:v>71.400000000000006</c:v>
                </c:pt>
                <c:pt idx="151">
                  <c:v>57.1</c:v>
                </c:pt>
                <c:pt idx="152">
                  <c:v>28.6</c:v>
                </c:pt>
                <c:pt idx="153">
                  <c:v>57.1</c:v>
                </c:pt>
                <c:pt idx="154">
                  <c:v>28.6</c:v>
                </c:pt>
                <c:pt idx="155">
                  <c:v>57.1</c:v>
                </c:pt>
                <c:pt idx="156">
                  <c:v>14.3</c:v>
                </c:pt>
                <c:pt idx="157">
                  <c:v>28.6</c:v>
                </c:pt>
                <c:pt idx="158">
                  <c:v>28.6</c:v>
                </c:pt>
                <c:pt idx="159">
                  <c:v>71.400000000000006</c:v>
                </c:pt>
                <c:pt idx="160">
                  <c:v>14.3</c:v>
                </c:pt>
                <c:pt idx="161">
                  <c:v>71.400000000000006</c:v>
                </c:pt>
                <c:pt idx="162">
                  <c:v>57.1</c:v>
                </c:pt>
                <c:pt idx="163">
                  <c:v>14.3</c:v>
                </c:pt>
                <c:pt idx="164">
                  <c:v>71.400000000000006</c:v>
                </c:pt>
                <c:pt idx="165">
                  <c:v>14.3</c:v>
                </c:pt>
                <c:pt idx="166">
                  <c:v>42.9</c:v>
                </c:pt>
                <c:pt idx="167">
                  <c:v>28.6</c:v>
                </c:pt>
                <c:pt idx="168">
                  <c:v>85.7</c:v>
                </c:pt>
                <c:pt idx="169">
                  <c:v>50</c:v>
                </c:pt>
                <c:pt idx="170">
                  <c:v>42.9</c:v>
                </c:pt>
                <c:pt idx="171">
                  <c:v>0</c:v>
                </c:pt>
                <c:pt idx="172">
                  <c:v>28.6</c:v>
                </c:pt>
                <c:pt idx="173">
                  <c:v>14.3</c:v>
                </c:pt>
                <c:pt idx="174">
                  <c:v>71.400000000000006</c:v>
                </c:pt>
                <c:pt idx="175">
                  <c:v>71.400000000000006</c:v>
                </c:pt>
                <c:pt idx="176">
                  <c:v>100</c:v>
                </c:pt>
                <c:pt idx="177">
                  <c:v>85.7</c:v>
                </c:pt>
                <c:pt idx="178">
                  <c:v>100</c:v>
                </c:pt>
                <c:pt idx="179">
                  <c:v>64.3</c:v>
                </c:pt>
                <c:pt idx="180">
                  <c:v>71.400000000000006</c:v>
                </c:pt>
                <c:pt idx="181">
                  <c:v>71.400000000000006</c:v>
                </c:pt>
                <c:pt idx="182">
                  <c:v>57.1</c:v>
                </c:pt>
                <c:pt idx="183">
                  <c:v>85.7</c:v>
                </c:pt>
                <c:pt idx="184">
                  <c:v>71.400000000000006</c:v>
                </c:pt>
                <c:pt idx="185">
                  <c:v>57.1</c:v>
                </c:pt>
                <c:pt idx="186">
                  <c:v>57.1</c:v>
                </c:pt>
                <c:pt idx="187">
                  <c:v>28.6</c:v>
                </c:pt>
                <c:pt idx="188">
                  <c:v>42.9</c:v>
                </c:pt>
                <c:pt idx="189">
                  <c:v>57.1</c:v>
                </c:pt>
                <c:pt idx="190">
                  <c:v>42.9</c:v>
                </c:pt>
                <c:pt idx="191">
                  <c:v>42.9</c:v>
                </c:pt>
                <c:pt idx="192">
                  <c:v>57.1</c:v>
                </c:pt>
                <c:pt idx="193">
                  <c:v>28.6</c:v>
                </c:pt>
                <c:pt idx="194">
                  <c:v>85.7</c:v>
                </c:pt>
                <c:pt idx="195">
                  <c:v>57.1</c:v>
                </c:pt>
                <c:pt idx="196">
                  <c:v>57.1</c:v>
                </c:pt>
                <c:pt idx="197">
                  <c:v>42.9</c:v>
                </c:pt>
                <c:pt idx="198">
                  <c:v>42.9</c:v>
                </c:pt>
                <c:pt idx="199">
                  <c:v>57.1</c:v>
                </c:pt>
                <c:pt idx="200">
                  <c:v>28.6</c:v>
                </c:pt>
                <c:pt idx="201">
                  <c:v>28.6</c:v>
                </c:pt>
                <c:pt idx="202">
                  <c:v>57.1</c:v>
                </c:pt>
                <c:pt idx="203">
                  <c:v>42.9</c:v>
                </c:pt>
                <c:pt idx="204">
                  <c:v>28.6</c:v>
                </c:pt>
                <c:pt idx="205">
                  <c:v>14.3</c:v>
                </c:pt>
                <c:pt idx="206">
                  <c:v>42.9</c:v>
                </c:pt>
                <c:pt idx="207">
                  <c:v>57.1</c:v>
                </c:pt>
                <c:pt idx="208">
                  <c:v>42.9</c:v>
                </c:pt>
                <c:pt idx="209">
                  <c:v>42.9</c:v>
                </c:pt>
                <c:pt idx="210">
                  <c:v>42.9</c:v>
                </c:pt>
                <c:pt idx="211">
                  <c:v>28.6</c:v>
                </c:pt>
                <c:pt idx="212">
                  <c:v>42.9</c:v>
                </c:pt>
                <c:pt idx="213">
                  <c:v>28.6</c:v>
                </c:pt>
                <c:pt idx="214">
                  <c:v>7.1</c:v>
                </c:pt>
                <c:pt idx="215">
                  <c:v>28.6</c:v>
                </c:pt>
                <c:pt idx="216">
                  <c:v>0</c:v>
                </c:pt>
                <c:pt idx="217">
                  <c:v>42.9</c:v>
                </c:pt>
                <c:pt idx="218">
                  <c:v>42.9</c:v>
                </c:pt>
                <c:pt idx="219">
                  <c:v>28.6</c:v>
                </c:pt>
                <c:pt idx="220">
                  <c:v>71.400000000000006</c:v>
                </c:pt>
                <c:pt idx="221">
                  <c:v>57.1</c:v>
                </c:pt>
                <c:pt idx="222">
                  <c:v>85.7</c:v>
                </c:pt>
                <c:pt idx="223">
                  <c:v>28.6</c:v>
                </c:pt>
                <c:pt idx="224">
                  <c:v>71.400000000000006</c:v>
                </c:pt>
                <c:pt idx="225">
                  <c:v>14.3</c:v>
                </c:pt>
                <c:pt idx="226">
                  <c:v>14.3</c:v>
                </c:pt>
                <c:pt idx="227">
                  <c:v>28.6</c:v>
                </c:pt>
                <c:pt idx="228" formatCode="0.0_ ">
                  <c:v>57.1</c:v>
                </c:pt>
                <c:pt idx="229" formatCode="0.0_ ">
                  <c:v>85.7</c:v>
                </c:pt>
                <c:pt idx="230" formatCode="0.0_ ">
                  <c:v>42.9</c:v>
                </c:pt>
                <c:pt idx="231" formatCode="0.0_ ">
                  <c:v>14.3</c:v>
                </c:pt>
                <c:pt idx="232" formatCode="0.0_ ">
                  <c:v>50</c:v>
                </c:pt>
                <c:pt idx="233" formatCode="0.0_ ">
                  <c:v>42.9</c:v>
                </c:pt>
                <c:pt idx="234" formatCode="0.0_ ">
                  <c:v>71.400000000000006</c:v>
                </c:pt>
                <c:pt idx="235" formatCode="0.0_ ">
                  <c:v>28.6</c:v>
                </c:pt>
                <c:pt idx="236" formatCode="0.0_ ">
                  <c:v>57.1</c:v>
                </c:pt>
                <c:pt idx="237" formatCode="0.0_ ">
                  <c:v>28.6</c:v>
                </c:pt>
                <c:pt idx="238" formatCode="0.0_ ">
                  <c:v>78.599999999999994</c:v>
                </c:pt>
              </c:numCache>
            </c:numRef>
          </c:val>
          <c:smooth val="0"/>
          <c:extLst>
            <c:ext xmlns:c16="http://schemas.microsoft.com/office/drawing/2014/chart" uri="{C3380CC4-5D6E-409C-BE32-E72D297353CC}">
              <c16:uniqueId val="{00000001-4DE0-459A-AC9A-97FCD433570F}"/>
            </c:ext>
          </c:extLst>
        </c:ser>
        <c:ser>
          <c:idx val="1"/>
          <c:order val="1"/>
          <c:spPr>
            <a:ln w="12700">
              <a:solidFill>
                <a:srgbClr val="80808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'11グラフデータ'!$AE$256:$AE$496</c:f>
              <c:numCache>
                <c:formatCode>General</c:formatCode>
                <c:ptCount val="24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numCache>
            </c:numRef>
          </c:val>
          <c:smooth val="0"/>
          <c:extLst>
            <c:ext xmlns:c16="http://schemas.microsoft.com/office/drawing/2014/chart" uri="{C3380CC4-5D6E-409C-BE32-E72D297353CC}">
              <c16:uniqueId val="{00000002-4DE0-459A-AC9A-97FCD433570F}"/>
            </c:ext>
          </c:extLst>
        </c:ser>
        <c:dLbls>
          <c:showLegendKey val="0"/>
          <c:showVal val="0"/>
          <c:showCatName val="0"/>
          <c:showSerName val="0"/>
          <c:showPercent val="0"/>
          <c:showBubbleSize val="0"/>
        </c:dLbls>
        <c:marker val="1"/>
        <c:smooth val="0"/>
        <c:axId val="669539007"/>
        <c:axId val="1"/>
      </c:lineChart>
      <c:catAx>
        <c:axId val="66953900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3"/>
        <c:tickMarkSkip val="3"/>
        <c:noMultiLvlLbl val="0"/>
      </c:catAx>
      <c:valAx>
        <c:axId val="1"/>
        <c:scaling>
          <c:orientation val="minMax"/>
          <c:max val="100"/>
        </c:scaling>
        <c:delete val="0"/>
        <c:axPos val="l"/>
        <c:majorGridlines>
          <c:spPr>
            <a:ln w="3175">
              <a:solidFill>
                <a:srgbClr val="FFFFFF"/>
              </a:solidFill>
              <a:prstDash val="solid"/>
            </a:ln>
          </c:spPr>
        </c:majorGridlines>
        <c:numFmt formatCode="General" sourceLinked="1"/>
        <c:majorTickMark val="in"/>
        <c:minorTickMark val="none"/>
        <c:tickLblPos val="nextTo"/>
        <c:spPr>
          <a:ln w="9525">
            <a:noFill/>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9539007"/>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413549921658595E-2"/>
          <c:y val="8.5164949407824042E-2"/>
          <c:w val="0.95042291998669071"/>
          <c:h val="0.68406685169510284"/>
        </c:manualLayout>
      </c:layout>
      <c:barChart>
        <c:barDir val="col"/>
        <c:grouping val="clustered"/>
        <c:varyColors val="0"/>
        <c:ser>
          <c:idx val="2"/>
          <c:order val="2"/>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DBBD-42D0-AB2F-FCCB7478C113}"/>
            </c:ext>
          </c:extLst>
        </c:ser>
        <c:dLbls>
          <c:showLegendKey val="0"/>
          <c:showVal val="0"/>
          <c:showCatName val="0"/>
          <c:showSerName val="0"/>
          <c:showPercent val="0"/>
          <c:showBubbleSize val="0"/>
        </c:dLbls>
        <c:gapWidth val="0"/>
        <c:axId val="518811007"/>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'11グラフデータ'!$O$268:$O$507</c:f>
              <c:numCache>
                <c:formatCode>#,##0.0_ </c:formatCode>
                <c:ptCount val="240"/>
                <c:pt idx="0">
                  <c:v>77.8</c:v>
                </c:pt>
                <c:pt idx="1">
                  <c:v>88.9</c:v>
                </c:pt>
                <c:pt idx="2">
                  <c:v>83.3</c:v>
                </c:pt>
                <c:pt idx="3">
                  <c:v>88.9</c:v>
                </c:pt>
                <c:pt idx="4">
                  <c:v>77.8</c:v>
                </c:pt>
                <c:pt idx="5">
                  <c:v>100</c:v>
                </c:pt>
                <c:pt idx="6">
                  <c:v>61.1</c:v>
                </c:pt>
                <c:pt idx="7">
                  <c:v>77.8</c:v>
                </c:pt>
                <c:pt idx="8">
                  <c:v>44.4</c:v>
                </c:pt>
                <c:pt idx="9">
                  <c:v>55.6</c:v>
                </c:pt>
                <c:pt idx="10">
                  <c:v>5.6</c:v>
                </c:pt>
                <c:pt idx="11">
                  <c:v>44.4</c:v>
                </c:pt>
                <c:pt idx="12">
                  <c:v>27.8</c:v>
                </c:pt>
                <c:pt idx="13">
                  <c:v>66.7</c:v>
                </c:pt>
                <c:pt idx="14">
                  <c:v>44.4</c:v>
                </c:pt>
                <c:pt idx="15">
                  <c:v>77.8</c:v>
                </c:pt>
                <c:pt idx="16">
                  <c:v>55.6</c:v>
                </c:pt>
                <c:pt idx="17">
                  <c:v>77.8</c:v>
                </c:pt>
                <c:pt idx="18">
                  <c:v>44.4</c:v>
                </c:pt>
                <c:pt idx="19">
                  <c:v>72.2</c:v>
                </c:pt>
                <c:pt idx="20">
                  <c:v>44.4</c:v>
                </c:pt>
                <c:pt idx="21">
                  <c:v>44.4</c:v>
                </c:pt>
                <c:pt idx="22">
                  <c:v>55.6</c:v>
                </c:pt>
                <c:pt idx="23">
                  <c:v>55.6</c:v>
                </c:pt>
                <c:pt idx="24">
                  <c:v>22.2</c:v>
                </c:pt>
                <c:pt idx="25">
                  <c:v>44.4</c:v>
                </c:pt>
                <c:pt idx="26">
                  <c:v>11.1</c:v>
                </c:pt>
                <c:pt idx="27">
                  <c:v>22.2</c:v>
                </c:pt>
                <c:pt idx="28">
                  <c:v>33.299999999999997</c:v>
                </c:pt>
                <c:pt idx="29">
                  <c:v>55.6</c:v>
                </c:pt>
                <c:pt idx="30">
                  <c:v>88.9</c:v>
                </c:pt>
                <c:pt idx="31">
                  <c:v>22.2</c:v>
                </c:pt>
                <c:pt idx="32">
                  <c:v>33.299999999999997</c:v>
                </c:pt>
                <c:pt idx="33">
                  <c:v>0</c:v>
                </c:pt>
                <c:pt idx="34">
                  <c:v>11.1</c:v>
                </c:pt>
                <c:pt idx="35">
                  <c:v>11.1</c:v>
                </c:pt>
                <c:pt idx="36">
                  <c:v>22.2</c:v>
                </c:pt>
                <c:pt idx="37">
                  <c:v>22.2</c:v>
                </c:pt>
                <c:pt idx="38">
                  <c:v>22.2</c:v>
                </c:pt>
                <c:pt idx="39">
                  <c:v>22.2</c:v>
                </c:pt>
                <c:pt idx="40">
                  <c:v>66.7</c:v>
                </c:pt>
                <c:pt idx="41">
                  <c:v>44.4</c:v>
                </c:pt>
                <c:pt idx="42">
                  <c:v>44.4</c:v>
                </c:pt>
                <c:pt idx="43">
                  <c:v>77.8</c:v>
                </c:pt>
                <c:pt idx="44">
                  <c:v>77.8</c:v>
                </c:pt>
                <c:pt idx="45">
                  <c:v>83.3</c:v>
                </c:pt>
                <c:pt idx="46">
                  <c:v>83.3</c:v>
                </c:pt>
                <c:pt idx="47">
                  <c:v>77.8</c:v>
                </c:pt>
                <c:pt idx="48">
                  <c:v>72.2</c:v>
                </c:pt>
                <c:pt idx="49">
                  <c:v>100</c:v>
                </c:pt>
                <c:pt idx="50">
                  <c:v>66.7</c:v>
                </c:pt>
                <c:pt idx="51">
                  <c:v>77.8</c:v>
                </c:pt>
                <c:pt idx="52">
                  <c:v>88.9</c:v>
                </c:pt>
                <c:pt idx="53">
                  <c:v>88.9</c:v>
                </c:pt>
                <c:pt idx="54">
                  <c:v>100</c:v>
                </c:pt>
                <c:pt idx="55">
                  <c:v>88.9</c:v>
                </c:pt>
                <c:pt idx="56">
                  <c:v>100</c:v>
                </c:pt>
                <c:pt idx="57">
                  <c:v>77.8</c:v>
                </c:pt>
                <c:pt idx="58">
                  <c:v>44.4</c:v>
                </c:pt>
                <c:pt idx="59">
                  <c:v>44.4</c:v>
                </c:pt>
                <c:pt idx="60">
                  <c:v>50</c:v>
                </c:pt>
                <c:pt idx="61">
                  <c:v>88.9</c:v>
                </c:pt>
                <c:pt idx="62">
                  <c:v>77.8</c:v>
                </c:pt>
                <c:pt idx="63">
                  <c:v>88.9</c:v>
                </c:pt>
                <c:pt idx="64">
                  <c:v>11.1</c:v>
                </c:pt>
                <c:pt idx="65">
                  <c:v>55.6</c:v>
                </c:pt>
                <c:pt idx="66">
                  <c:v>61.1</c:v>
                </c:pt>
                <c:pt idx="67">
                  <c:v>44.4</c:v>
                </c:pt>
                <c:pt idx="68">
                  <c:v>11.1</c:v>
                </c:pt>
                <c:pt idx="69">
                  <c:v>33.299999999999997</c:v>
                </c:pt>
                <c:pt idx="70">
                  <c:v>66.7</c:v>
                </c:pt>
                <c:pt idx="71">
                  <c:v>88.9</c:v>
                </c:pt>
                <c:pt idx="72">
                  <c:v>72.2</c:v>
                </c:pt>
                <c:pt idx="73">
                  <c:v>55.6</c:v>
                </c:pt>
                <c:pt idx="74">
                  <c:v>55.6</c:v>
                </c:pt>
                <c:pt idx="75">
                  <c:v>33.299999999999997</c:v>
                </c:pt>
                <c:pt idx="76">
                  <c:v>22.2</c:v>
                </c:pt>
                <c:pt idx="77">
                  <c:v>22.2</c:v>
                </c:pt>
                <c:pt idx="78">
                  <c:v>33.299999999999997</c:v>
                </c:pt>
                <c:pt idx="79">
                  <c:v>33.299999999999997</c:v>
                </c:pt>
                <c:pt idx="80">
                  <c:v>44.4</c:v>
                </c:pt>
                <c:pt idx="81">
                  <c:v>27.8</c:v>
                </c:pt>
                <c:pt idx="82">
                  <c:v>38.9</c:v>
                </c:pt>
                <c:pt idx="83">
                  <c:v>27.8</c:v>
                </c:pt>
                <c:pt idx="84">
                  <c:v>22.2</c:v>
                </c:pt>
                <c:pt idx="85">
                  <c:v>33.299999999999997</c:v>
                </c:pt>
                <c:pt idx="86">
                  <c:v>66.7</c:v>
                </c:pt>
                <c:pt idx="87">
                  <c:v>77.8</c:v>
                </c:pt>
                <c:pt idx="88">
                  <c:v>88.9</c:v>
                </c:pt>
                <c:pt idx="89">
                  <c:v>44.4</c:v>
                </c:pt>
                <c:pt idx="90">
                  <c:v>77.8</c:v>
                </c:pt>
                <c:pt idx="91">
                  <c:v>77.8</c:v>
                </c:pt>
                <c:pt idx="92">
                  <c:v>66.7</c:v>
                </c:pt>
                <c:pt idx="93">
                  <c:v>88.9</c:v>
                </c:pt>
                <c:pt idx="94">
                  <c:v>77.8</c:v>
                </c:pt>
                <c:pt idx="95">
                  <c:v>77.8</c:v>
                </c:pt>
                <c:pt idx="96">
                  <c:v>44.4</c:v>
                </c:pt>
                <c:pt idx="97">
                  <c:v>44.4</c:v>
                </c:pt>
                <c:pt idx="98">
                  <c:v>44.4</c:v>
                </c:pt>
                <c:pt idx="99">
                  <c:v>44.4</c:v>
                </c:pt>
                <c:pt idx="100">
                  <c:v>55.6</c:v>
                </c:pt>
                <c:pt idx="101">
                  <c:v>55.6</c:v>
                </c:pt>
                <c:pt idx="102">
                  <c:v>44.4</c:v>
                </c:pt>
                <c:pt idx="103">
                  <c:v>44.4</c:v>
                </c:pt>
                <c:pt idx="104">
                  <c:v>77.8</c:v>
                </c:pt>
                <c:pt idx="105">
                  <c:v>66.7</c:v>
                </c:pt>
                <c:pt idx="106">
                  <c:v>77.8</c:v>
                </c:pt>
                <c:pt idx="107">
                  <c:v>77.8</c:v>
                </c:pt>
                <c:pt idx="108">
                  <c:v>33.299999999999997</c:v>
                </c:pt>
                <c:pt idx="109">
                  <c:v>61.1</c:v>
                </c:pt>
                <c:pt idx="110">
                  <c:v>55.6</c:v>
                </c:pt>
                <c:pt idx="111">
                  <c:v>44.4</c:v>
                </c:pt>
                <c:pt idx="112">
                  <c:v>44.4</c:v>
                </c:pt>
                <c:pt idx="113">
                  <c:v>33.299999999999997</c:v>
                </c:pt>
                <c:pt idx="114">
                  <c:v>44.4</c:v>
                </c:pt>
                <c:pt idx="115">
                  <c:v>44.4</c:v>
                </c:pt>
                <c:pt idx="116">
                  <c:v>55.6</c:v>
                </c:pt>
                <c:pt idx="117">
                  <c:v>33.299999999999997</c:v>
                </c:pt>
                <c:pt idx="118">
                  <c:v>22.2</c:v>
                </c:pt>
                <c:pt idx="119">
                  <c:v>11.1</c:v>
                </c:pt>
                <c:pt idx="120">
                  <c:v>44.4</c:v>
                </c:pt>
                <c:pt idx="121">
                  <c:v>77.8</c:v>
                </c:pt>
                <c:pt idx="122">
                  <c:v>72.2</c:v>
                </c:pt>
                <c:pt idx="123">
                  <c:v>50</c:v>
                </c:pt>
                <c:pt idx="124">
                  <c:v>66.7</c:v>
                </c:pt>
                <c:pt idx="125">
                  <c:v>77.8</c:v>
                </c:pt>
                <c:pt idx="126">
                  <c:v>44.4</c:v>
                </c:pt>
                <c:pt idx="127">
                  <c:v>33.299999999999997</c:v>
                </c:pt>
                <c:pt idx="128">
                  <c:v>77.8</c:v>
                </c:pt>
                <c:pt idx="129">
                  <c:v>22.2</c:v>
                </c:pt>
                <c:pt idx="130">
                  <c:v>66.7</c:v>
                </c:pt>
                <c:pt idx="131">
                  <c:v>55.6</c:v>
                </c:pt>
                <c:pt idx="132">
                  <c:v>55.6</c:v>
                </c:pt>
                <c:pt idx="133">
                  <c:v>88.9</c:v>
                </c:pt>
                <c:pt idx="134">
                  <c:v>55.6</c:v>
                </c:pt>
                <c:pt idx="135">
                  <c:v>88.9</c:v>
                </c:pt>
                <c:pt idx="136">
                  <c:v>55.6</c:v>
                </c:pt>
                <c:pt idx="137">
                  <c:v>66.7</c:v>
                </c:pt>
                <c:pt idx="138">
                  <c:v>33.299999999999997</c:v>
                </c:pt>
                <c:pt idx="139">
                  <c:v>66.7</c:v>
                </c:pt>
                <c:pt idx="140">
                  <c:v>55.6</c:v>
                </c:pt>
                <c:pt idx="141">
                  <c:v>66.7</c:v>
                </c:pt>
                <c:pt idx="142">
                  <c:v>77.8</c:v>
                </c:pt>
                <c:pt idx="143">
                  <c:v>77.8</c:v>
                </c:pt>
                <c:pt idx="144">
                  <c:v>66.7</c:v>
                </c:pt>
                <c:pt idx="145">
                  <c:v>33.299999999999997</c:v>
                </c:pt>
                <c:pt idx="146">
                  <c:v>55.6</c:v>
                </c:pt>
                <c:pt idx="147">
                  <c:v>66.7</c:v>
                </c:pt>
                <c:pt idx="148">
                  <c:v>72.2</c:v>
                </c:pt>
                <c:pt idx="149">
                  <c:v>55.6</c:v>
                </c:pt>
                <c:pt idx="150">
                  <c:v>44.4</c:v>
                </c:pt>
                <c:pt idx="151">
                  <c:v>66.7</c:v>
                </c:pt>
                <c:pt idx="152">
                  <c:v>33.299999999999997</c:v>
                </c:pt>
                <c:pt idx="153">
                  <c:v>88.9</c:v>
                </c:pt>
                <c:pt idx="154">
                  <c:v>38.9</c:v>
                </c:pt>
                <c:pt idx="155">
                  <c:v>50</c:v>
                </c:pt>
                <c:pt idx="156">
                  <c:v>11.1</c:v>
                </c:pt>
                <c:pt idx="157">
                  <c:v>22.2</c:v>
                </c:pt>
                <c:pt idx="158">
                  <c:v>33.299999999999997</c:v>
                </c:pt>
                <c:pt idx="159">
                  <c:v>55.6</c:v>
                </c:pt>
                <c:pt idx="160">
                  <c:v>55.6</c:v>
                </c:pt>
                <c:pt idx="161">
                  <c:v>55.6</c:v>
                </c:pt>
                <c:pt idx="162">
                  <c:v>55.6</c:v>
                </c:pt>
                <c:pt idx="163">
                  <c:v>11.1</c:v>
                </c:pt>
                <c:pt idx="164">
                  <c:v>33.299999999999997</c:v>
                </c:pt>
                <c:pt idx="165">
                  <c:v>11.1</c:v>
                </c:pt>
                <c:pt idx="166">
                  <c:v>0</c:v>
                </c:pt>
                <c:pt idx="167">
                  <c:v>33.299999999999997</c:v>
                </c:pt>
                <c:pt idx="168">
                  <c:v>66.7</c:v>
                </c:pt>
                <c:pt idx="169">
                  <c:v>44.4</c:v>
                </c:pt>
                <c:pt idx="170">
                  <c:v>33.299999999999997</c:v>
                </c:pt>
                <c:pt idx="171">
                  <c:v>11.1</c:v>
                </c:pt>
                <c:pt idx="172">
                  <c:v>11.1</c:v>
                </c:pt>
                <c:pt idx="173">
                  <c:v>11.1</c:v>
                </c:pt>
                <c:pt idx="174">
                  <c:v>55.6</c:v>
                </c:pt>
                <c:pt idx="175">
                  <c:v>77.8</c:v>
                </c:pt>
                <c:pt idx="176">
                  <c:v>66.7</c:v>
                </c:pt>
                <c:pt idx="177">
                  <c:v>88.9</c:v>
                </c:pt>
                <c:pt idx="178">
                  <c:v>61.1</c:v>
                </c:pt>
                <c:pt idx="179">
                  <c:v>83.3</c:v>
                </c:pt>
                <c:pt idx="180">
                  <c:v>55.6</c:v>
                </c:pt>
                <c:pt idx="181">
                  <c:v>61.1</c:v>
                </c:pt>
                <c:pt idx="182">
                  <c:v>77.8</c:v>
                </c:pt>
                <c:pt idx="183">
                  <c:v>72.2</c:v>
                </c:pt>
                <c:pt idx="184">
                  <c:v>88.9</c:v>
                </c:pt>
                <c:pt idx="185">
                  <c:v>55.6</c:v>
                </c:pt>
                <c:pt idx="186">
                  <c:v>22.2</c:v>
                </c:pt>
                <c:pt idx="187">
                  <c:v>22.2</c:v>
                </c:pt>
                <c:pt idx="188">
                  <c:v>38.9</c:v>
                </c:pt>
                <c:pt idx="189">
                  <c:v>66.7</c:v>
                </c:pt>
                <c:pt idx="190">
                  <c:v>77.8</c:v>
                </c:pt>
                <c:pt idx="191">
                  <c:v>50</c:v>
                </c:pt>
                <c:pt idx="192">
                  <c:v>44.4</c:v>
                </c:pt>
                <c:pt idx="193">
                  <c:v>66.7</c:v>
                </c:pt>
                <c:pt idx="194">
                  <c:v>66.7</c:v>
                </c:pt>
                <c:pt idx="195">
                  <c:v>77.8</c:v>
                </c:pt>
                <c:pt idx="196">
                  <c:v>66.7</c:v>
                </c:pt>
                <c:pt idx="197">
                  <c:v>55.6</c:v>
                </c:pt>
                <c:pt idx="198">
                  <c:v>66.7</c:v>
                </c:pt>
                <c:pt idx="199">
                  <c:v>66.7</c:v>
                </c:pt>
                <c:pt idx="200">
                  <c:v>77.8</c:v>
                </c:pt>
                <c:pt idx="201">
                  <c:v>55.6</c:v>
                </c:pt>
                <c:pt idx="202">
                  <c:v>66.7</c:v>
                </c:pt>
                <c:pt idx="203">
                  <c:v>44.4</c:v>
                </c:pt>
                <c:pt idx="204">
                  <c:v>27.8</c:v>
                </c:pt>
                <c:pt idx="205">
                  <c:v>22.2</c:v>
                </c:pt>
                <c:pt idx="206">
                  <c:v>0</c:v>
                </c:pt>
                <c:pt idx="207">
                  <c:v>44.4</c:v>
                </c:pt>
                <c:pt idx="208">
                  <c:v>33.299999999999997</c:v>
                </c:pt>
                <c:pt idx="209">
                  <c:v>88.9</c:v>
                </c:pt>
                <c:pt idx="210">
                  <c:v>44.4</c:v>
                </c:pt>
                <c:pt idx="211">
                  <c:v>44.4</c:v>
                </c:pt>
                <c:pt idx="212">
                  <c:v>55.6</c:v>
                </c:pt>
                <c:pt idx="213">
                  <c:v>27.8</c:v>
                </c:pt>
                <c:pt idx="214">
                  <c:v>33.299999999999997</c:v>
                </c:pt>
                <c:pt idx="215">
                  <c:v>44.4</c:v>
                </c:pt>
                <c:pt idx="216">
                  <c:v>44.4</c:v>
                </c:pt>
                <c:pt idx="217">
                  <c:v>72.2</c:v>
                </c:pt>
                <c:pt idx="218">
                  <c:v>83.3</c:v>
                </c:pt>
                <c:pt idx="219">
                  <c:v>16.7</c:v>
                </c:pt>
                <c:pt idx="220">
                  <c:v>22.2</c:v>
                </c:pt>
                <c:pt idx="221">
                  <c:v>55.6</c:v>
                </c:pt>
                <c:pt idx="222">
                  <c:v>66.7</c:v>
                </c:pt>
                <c:pt idx="223">
                  <c:v>44.4</c:v>
                </c:pt>
                <c:pt idx="224">
                  <c:v>66.7</c:v>
                </c:pt>
                <c:pt idx="225">
                  <c:v>16.7</c:v>
                </c:pt>
                <c:pt idx="226">
                  <c:v>44.4</c:v>
                </c:pt>
                <c:pt idx="227">
                  <c:v>44.4</c:v>
                </c:pt>
                <c:pt idx="228" formatCode="0.0_ ">
                  <c:v>55.6</c:v>
                </c:pt>
                <c:pt idx="229" formatCode="0.0_ ">
                  <c:v>44.4</c:v>
                </c:pt>
                <c:pt idx="230" formatCode="0.0_ ">
                  <c:v>11.1</c:v>
                </c:pt>
                <c:pt idx="231" formatCode="0.0_ ">
                  <c:v>38.9</c:v>
                </c:pt>
                <c:pt idx="232" formatCode="0.0_ ">
                  <c:v>77.8</c:v>
                </c:pt>
                <c:pt idx="233" formatCode="0.0_ ">
                  <c:v>66.7</c:v>
                </c:pt>
                <c:pt idx="234" formatCode="0.0_ ">
                  <c:v>66.7</c:v>
                </c:pt>
                <c:pt idx="235" formatCode="0.0_ ">
                  <c:v>0</c:v>
                </c:pt>
                <c:pt idx="236" formatCode="0.0_ ">
                  <c:v>22.2</c:v>
                </c:pt>
                <c:pt idx="237" formatCode="0.0_ ">
                  <c:v>25</c:v>
                </c:pt>
                <c:pt idx="238" formatCode="0.0_ ">
                  <c:v>62.5</c:v>
                </c:pt>
              </c:numCache>
            </c:numRef>
          </c:val>
          <c:smooth val="0"/>
          <c:extLst>
            <c:ext xmlns:c16="http://schemas.microsoft.com/office/drawing/2014/chart" uri="{C3380CC4-5D6E-409C-BE32-E72D297353CC}">
              <c16:uniqueId val="{00000001-DBBD-42D0-AB2F-FCCB7478C113}"/>
            </c:ext>
          </c:extLst>
        </c:ser>
        <c:ser>
          <c:idx val="1"/>
          <c:order val="1"/>
          <c:spPr>
            <a:ln w="12700">
              <a:solidFill>
                <a:srgbClr val="80808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'11グラフデータ'!$AE$256:$AE$496</c:f>
              <c:numCache>
                <c:formatCode>General</c:formatCode>
                <c:ptCount val="24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numCache>
            </c:numRef>
          </c:val>
          <c:smooth val="0"/>
          <c:extLst>
            <c:ext xmlns:c16="http://schemas.microsoft.com/office/drawing/2014/chart" uri="{C3380CC4-5D6E-409C-BE32-E72D297353CC}">
              <c16:uniqueId val="{00000002-DBBD-42D0-AB2F-FCCB7478C113}"/>
            </c:ext>
          </c:extLst>
        </c:ser>
        <c:dLbls>
          <c:showLegendKey val="0"/>
          <c:showVal val="0"/>
          <c:showCatName val="0"/>
          <c:showSerName val="0"/>
          <c:showPercent val="0"/>
          <c:showBubbleSize val="0"/>
        </c:dLbls>
        <c:marker val="1"/>
        <c:smooth val="0"/>
        <c:axId val="518811007"/>
        <c:axId val="1"/>
      </c:lineChart>
      <c:catAx>
        <c:axId val="51881100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3"/>
        <c:tickMarkSkip val="3"/>
        <c:noMultiLvlLbl val="0"/>
      </c:catAx>
      <c:valAx>
        <c:axId val="1"/>
        <c:scaling>
          <c:orientation val="minMax"/>
          <c:max val="100"/>
        </c:scaling>
        <c:delete val="0"/>
        <c:axPos val="l"/>
        <c:majorGridlines>
          <c:spPr>
            <a:ln w="3175">
              <a:solidFill>
                <a:srgbClr val="FFFFFF"/>
              </a:solidFill>
              <a:prstDash val="solid"/>
            </a:ln>
          </c:spPr>
        </c:majorGridlines>
        <c:numFmt formatCode="General" sourceLinked="1"/>
        <c:majorTickMark val="in"/>
        <c:minorTickMark val="none"/>
        <c:tickLblPos val="nextTo"/>
        <c:spPr>
          <a:ln w="9525">
            <a:noFill/>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518811007"/>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82630192443657E-2"/>
          <c:y val="8.7721048443605176E-2"/>
          <c:w val="0.94172784581482805"/>
          <c:h val="0.71965419477933468"/>
        </c:manualLayout>
      </c:layout>
      <c:barChart>
        <c:barDir val="col"/>
        <c:grouping val="clustered"/>
        <c:varyColors val="0"/>
        <c:ser>
          <c:idx val="2"/>
          <c:order val="2"/>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D29F-487B-AC00-A0C776B33265}"/>
            </c:ext>
          </c:extLst>
        </c:ser>
        <c:dLbls>
          <c:showLegendKey val="0"/>
          <c:showVal val="0"/>
          <c:showCatName val="0"/>
          <c:showSerName val="0"/>
          <c:showPercent val="0"/>
          <c:showBubbleSize val="0"/>
        </c:dLbls>
        <c:gapWidth val="0"/>
        <c:axId val="669432479"/>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'11グラフデータ'!$P$268:$P$507</c:f>
              <c:numCache>
                <c:formatCode>#,##0.0_ </c:formatCode>
                <c:ptCount val="240"/>
                <c:pt idx="0">
                  <c:v>33.299999999999997</c:v>
                </c:pt>
                <c:pt idx="1">
                  <c:v>44.4</c:v>
                </c:pt>
                <c:pt idx="2">
                  <c:v>55.6</c:v>
                </c:pt>
                <c:pt idx="3">
                  <c:v>83.3</c:v>
                </c:pt>
                <c:pt idx="4">
                  <c:v>88.9</c:v>
                </c:pt>
                <c:pt idx="5">
                  <c:v>88.9</c:v>
                </c:pt>
                <c:pt idx="6">
                  <c:v>55.6</c:v>
                </c:pt>
                <c:pt idx="7">
                  <c:v>88.9</c:v>
                </c:pt>
                <c:pt idx="8">
                  <c:v>61.1</c:v>
                </c:pt>
                <c:pt idx="9">
                  <c:v>77.8</c:v>
                </c:pt>
                <c:pt idx="10">
                  <c:v>55.6</c:v>
                </c:pt>
                <c:pt idx="11">
                  <c:v>55.6</c:v>
                </c:pt>
                <c:pt idx="12">
                  <c:v>44.4</c:v>
                </c:pt>
                <c:pt idx="13">
                  <c:v>77.8</c:v>
                </c:pt>
                <c:pt idx="14">
                  <c:v>44.4</c:v>
                </c:pt>
                <c:pt idx="15">
                  <c:v>88.9</c:v>
                </c:pt>
                <c:pt idx="16">
                  <c:v>77.8</c:v>
                </c:pt>
                <c:pt idx="17">
                  <c:v>66.7</c:v>
                </c:pt>
                <c:pt idx="18">
                  <c:v>77.8</c:v>
                </c:pt>
                <c:pt idx="19">
                  <c:v>33.299999999999997</c:v>
                </c:pt>
                <c:pt idx="20">
                  <c:v>66.7</c:v>
                </c:pt>
                <c:pt idx="21">
                  <c:v>44.4</c:v>
                </c:pt>
                <c:pt idx="22">
                  <c:v>50</c:v>
                </c:pt>
                <c:pt idx="23">
                  <c:v>33.299999999999997</c:v>
                </c:pt>
                <c:pt idx="24">
                  <c:v>44.4</c:v>
                </c:pt>
                <c:pt idx="25">
                  <c:v>55.6</c:v>
                </c:pt>
                <c:pt idx="26">
                  <c:v>77.8</c:v>
                </c:pt>
                <c:pt idx="27">
                  <c:v>77.8</c:v>
                </c:pt>
                <c:pt idx="28">
                  <c:v>66.7</c:v>
                </c:pt>
                <c:pt idx="29">
                  <c:v>50</c:v>
                </c:pt>
                <c:pt idx="30">
                  <c:v>55.6</c:v>
                </c:pt>
                <c:pt idx="31">
                  <c:v>55.6</c:v>
                </c:pt>
                <c:pt idx="32">
                  <c:v>55.6</c:v>
                </c:pt>
                <c:pt idx="33">
                  <c:v>38.9</c:v>
                </c:pt>
                <c:pt idx="34">
                  <c:v>22.2</c:v>
                </c:pt>
                <c:pt idx="35">
                  <c:v>27.8</c:v>
                </c:pt>
                <c:pt idx="36">
                  <c:v>33.299999999999997</c:v>
                </c:pt>
                <c:pt idx="37">
                  <c:v>22.2</c:v>
                </c:pt>
                <c:pt idx="38">
                  <c:v>11.1</c:v>
                </c:pt>
                <c:pt idx="39">
                  <c:v>33.299999999999997</c:v>
                </c:pt>
                <c:pt idx="40">
                  <c:v>22.2</c:v>
                </c:pt>
                <c:pt idx="41">
                  <c:v>44.4</c:v>
                </c:pt>
                <c:pt idx="42">
                  <c:v>38.9</c:v>
                </c:pt>
                <c:pt idx="43">
                  <c:v>22.2</c:v>
                </c:pt>
                <c:pt idx="44">
                  <c:v>16.7</c:v>
                </c:pt>
                <c:pt idx="45">
                  <c:v>55.6</c:v>
                </c:pt>
                <c:pt idx="46">
                  <c:v>55.6</c:v>
                </c:pt>
                <c:pt idx="47">
                  <c:v>55.6</c:v>
                </c:pt>
                <c:pt idx="48">
                  <c:v>38.9</c:v>
                </c:pt>
                <c:pt idx="49">
                  <c:v>66.7</c:v>
                </c:pt>
                <c:pt idx="50">
                  <c:v>55.6</c:v>
                </c:pt>
                <c:pt idx="51">
                  <c:v>44.4</c:v>
                </c:pt>
                <c:pt idx="52">
                  <c:v>22.2</c:v>
                </c:pt>
                <c:pt idx="53">
                  <c:v>33.299999999999997</c:v>
                </c:pt>
                <c:pt idx="54">
                  <c:v>88.9</c:v>
                </c:pt>
                <c:pt idx="55">
                  <c:v>77.8</c:v>
                </c:pt>
                <c:pt idx="56">
                  <c:v>72.2</c:v>
                </c:pt>
                <c:pt idx="57">
                  <c:v>77.8</c:v>
                </c:pt>
                <c:pt idx="58">
                  <c:v>55.6</c:v>
                </c:pt>
                <c:pt idx="59">
                  <c:v>55.6</c:v>
                </c:pt>
                <c:pt idx="60">
                  <c:v>33.299999999999997</c:v>
                </c:pt>
                <c:pt idx="61">
                  <c:v>61.1</c:v>
                </c:pt>
                <c:pt idx="62">
                  <c:v>66.7</c:v>
                </c:pt>
                <c:pt idx="63">
                  <c:v>66.7</c:v>
                </c:pt>
                <c:pt idx="64">
                  <c:v>44.4</c:v>
                </c:pt>
                <c:pt idx="65">
                  <c:v>77.8</c:v>
                </c:pt>
                <c:pt idx="66">
                  <c:v>66.7</c:v>
                </c:pt>
                <c:pt idx="67">
                  <c:v>66.7</c:v>
                </c:pt>
                <c:pt idx="68">
                  <c:v>33.299999999999997</c:v>
                </c:pt>
                <c:pt idx="69">
                  <c:v>44.4</c:v>
                </c:pt>
                <c:pt idx="70">
                  <c:v>22.2</c:v>
                </c:pt>
                <c:pt idx="71">
                  <c:v>61.1</c:v>
                </c:pt>
                <c:pt idx="72">
                  <c:v>88.9</c:v>
                </c:pt>
                <c:pt idx="73">
                  <c:v>61.1</c:v>
                </c:pt>
                <c:pt idx="74">
                  <c:v>55.6</c:v>
                </c:pt>
                <c:pt idx="75">
                  <c:v>44.4</c:v>
                </c:pt>
                <c:pt idx="76">
                  <c:v>22.2</c:v>
                </c:pt>
                <c:pt idx="77">
                  <c:v>22.2</c:v>
                </c:pt>
                <c:pt idx="78">
                  <c:v>38.9</c:v>
                </c:pt>
                <c:pt idx="79">
                  <c:v>44.4</c:v>
                </c:pt>
                <c:pt idx="80">
                  <c:v>66.7</c:v>
                </c:pt>
                <c:pt idx="81">
                  <c:v>27.8</c:v>
                </c:pt>
                <c:pt idx="82">
                  <c:v>44.4</c:v>
                </c:pt>
                <c:pt idx="83">
                  <c:v>33.299999999999997</c:v>
                </c:pt>
                <c:pt idx="84">
                  <c:v>44.4</c:v>
                </c:pt>
                <c:pt idx="85">
                  <c:v>55.6</c:v>
                </c:pt>
                <c:pt idx="86">
                  <c:v>44.4</c:v>
                </c:pt>
                <c:pt idx="87">
                  <c:v>61.1</c:v>
                </c:pt>
                <c:pt idx="88">
                  <c:v>38.9</c:v>
                </c:pt>
                <c:pt idx="89">
                  <c:v>44.4</c:v>
                </c:pt>
                <c:pt idx="90">
                  <c:v>55.6</c:v>
                </c:pt>
                <c:pt idx="91">
                  <c:v>66.7</c:v>
                </c:pt>
                <c:pt idx="92">
                  <c:v>77.8</c:v>
                </c:pt>
                <c:pt idx="93">
                  <c:v>88.9</c:v>
                </c:pt>
                <c:pt idx="94">
                  <c:v>77.8</c:v>
                </c:pt>
                <c:pt idx="95">
                  <c:v>66.7</c:v>
                </c:pt>
                <c:pt idx="96">
                  <c:v>55.6</c:v>
                </c:pt>
                <c:pt idx="97">
                  <c:v>33.299999999999997</c:v>
                </c:pt>
                <c:pt idx="98">
                  <c:v>55.6</c:v>
                </c:pt>
                <c:pt idx="99">
                  <c:v>55.6</c:v>
                </c:pt>
                <c:pt idx="100">
                  <c:v>77.8</c:v>
                </c:pt>
                <c:pt idx="101">
                  <c:v>55.6</c:v>
                </c:pt>
                <c:pt idx="102">
                  <c:v>22.2</c:v>
                </c:pt>
                <c:pt idx="103">
                  <c:v>33.299999999999997</c:v>
                </c:pt>
                <c:pt idx="104">
                  <c:v>44.4</c:v>
                </c:pt>
                <c:pt idx="105">
                  <c:v>55.6</c:v>
                </c:pt>
                <c:pt idx="106">
                  <c:v>77.8</c:v>
                </c:pt>
                <c:pt idx="107">
                  <c:v>66.7</c:v>
                </c:pt>
                <c:pt idx="108">
                  <c:v>44.4</c:v>
                </c:pt>
                <c:pt idx="109">
                  <c:v>77.8</c:v>
                </c:pt>
                <c:pt idx="110">
                  <c:v>50</c:v>
                </c:pt>
                <c:pt idx="111">
                  <c:v>44.4</c:v>
                </c:pt>
                <c:pt idx="112">
                  <c:v>50</c:v>
                </c:pt>
                <c:pt idx="113">
                  <c:v>44.4</c:v>
                </c:pt>
                <c:pt idx="114">
                  <c:v>44.4</c:v>
                </c:pt>
                <c:pt idx="115">
                  <c:v>27.8</c:v>
                </c:pt>
                <c:pt idx="116">
                  <c:v>44.4</c:v>
                </c:pt>
                <c:pt idx="117">
                  <c:v>55.6</c:v>
                </c:pt>
                <c:pt idx="118">
                  <c:v>55.6</c:v>
                </c:pt>
                <c:pt idx="119">
                  <c:v>55.6</c:v>
                </c:pt>
                <c:pt idx="120">
                  <c:v>55.6</c:v>
                </c:pt>
                <c:pt idx="121">
                  <c:v>55.6</c:v>
                </c:pt>
                <c:pt idx="122">
                  <c:v>50</c:v>
                </c:pt>
                <c:pt idx="123">
                  <c:v>66.7</c:v>
                </c:pt>
                <c:pt idx="124">
                  <c:v>55.6</c:v>
                </c:pt>
                <c:pt idx="125">
                  <c:v>66.7</c:v>
                </c:pt>
                <c:pt idx="126">
                  <c:v>55.6</c:v>
                </c:pt>
                <c:pt idx="127">
                  <c:v>55.6</c:v>
                </c:pt>
                <c:pt idx="128">
                  <c:v>55.6</c:v>
                </c:pt>
                <c:pt idx="129">
                  <c:v>22.2</c:v>
                </c:pt>
                <c:pt idx="130">
                  <c:v>55.6</c:v>
                </c:pt>
                <c:pt idx="131">
                  <c:v>33.299999999999997</c:v>
                </c:pt>
                <c:pt idx="132">
                  <c:v>33.299999999999997</c:v>
                </c:pt>
                <c:pt idx="133">
                  <c:v>33.299999999999997</c:v>
                </c:pt>
                <c:pt idx="134">
                  <c:v>44.4</c:v>
                </c:pt>
                <c:pt idx="135">
                  <c:v>55.6</c:v>
                </c:pt>
                <c:pt idx="136">
                  <c:v>77.8</c:v>
                </c:pt>
                <c:pt idx="137">
                  <c:v>61.1</c:v>
                </c:pt>
                <c:pt idx="138">
                  <c:v>50</c:v>
                </c:pt>
                <c:pt idx="139">
                  <c:v>66.7</c:v>
                </c:pt>
                <c:pt idx="140">
                  <c:v>66.7</c:v>
                </c:pt>
                <c:pt idx="141">
                  <c:v>44.4</c:v>
                </c:pt>
                <c:pt idx="142">
                  <c:v>44.4</c:v>
                </c:pt>
                <c:pt idx="143">
                  <c:v>55.6</c:v>
                </c:pt>
                <c:pt idx="144">
                  <c:v>44.4</c:v>
                </c:pt>
                <c:pt idx="145">
                  <c:v>55.6</c:v>
                </c:pt>
                <c:pt idx="146">
                  <c:v>55.6</c:v>
                </c:pt>
                <c:pt idx="147">
                  <c:v>66.7</c:v>
                </c:pt>
                <c:pt idx="148">
                  <c:v>44.4</c:v>
                </c:pt>
                <c:pt idx="149">
                  <c:v>33.299999999999997</c:v>
                </c:pt>
                <c:pt idx="150">
                  <c:v>22.2</c:v>
                </c:pt>
                <c:pt idx="151">
                  <c:v>22.2</c:v>
                </c:pt>
                <c:pt idx="152">
                  <c:v>55.6</c:v>
                </c:pt>
                <c:pt idx="153">
                  <c:v>66.7</c:v>
                </c:pt>
                <c:pt idx="154">
                  <c:v>55.6</c:v>
                </c:pt>
                <c:pt idx="155">
                  <c:v>33.299999999999997</c:v>
                </c:pt>
                <c:pt idx="156">
                  <c:v>38.9</c:v>
                </c:pt>
                <c:pt idx="157">
                  <c:v>44.4</c:v>
                </c:pt>
                <c:pt idx="158">
                  <c:v>61.1</c:v>
                </c:pt>
                <c:pt idx="159">
                  <c:v>44.4</c:v>
                </c:pt>
                <c:pt idx="160">
                  <c:v>66.7</c:v>
                </c:pt>
                <c:pt idx="161">
                  <c:v>55.6</c:v>
                </c:pt>
                <c:pt idx="162">
                  <c:v>77.8</c:v>
                </c:pt>
                <c:pt idx="163">
                  <c:v>38.9</c:v>
                </c:pt>
                <c:pt idx="164">
                  <c:v>22.2</c:v>
                </c:pt>
                <c:pt idx="165">
                  <c:v>44.4</c:v>
                </c:pt>
                <c:pt idx="166">
                  <c:v>38.9</c:v>
                </c:pt>
                <c:pt idx="167">
                  <c:v>55.6</c:v>
                </c:pt>
                <c:pt idx="168">
                  <c:v>55.6</c:v>
                </c:pt>
                <c:pt idx="169">
                  <c:v>77.8</c:v>
                </c:pt>
                <c:pt idx="170">
                  <c:v>55.6</c:v>
                </c:pt>
                <c:pt idx="171">
                  <c:v>55.6</c:v>
                </c:pt>
                <c:pt idx="172">
                  <c:v>22.2</c:v>
                </c:pt>
                <c:pt idx="173">
                  <c:v>33.299999999999997</c:v>
                </c:pt>
                <c:pt idx="174">
                  <c:v>44.4</c:v>
                </c:pt>
                <c:pt idx="175">
                  <c:v>55.6</c:v>
                </c:pt>
                <c:pt idx="176">
                  <c:v>27.8</c:v>
                </c:pt>
                <c:pt idx="177">
                  <c:v>33.299999999999997</c:v>
                </c:pt>
                <c:pt idx="178">
                  <c:v>33.299999999999997</c:v>
                </c:pt>
                <c:pt idx="179">
                  <c:v>33.299999999999997</c:v>
                </c:pt>
                <c:pt idx="180">
                  <c:v>66.7</c:v>
                </c:pt>
                <c:pt idx="181">
                  <c:v>44.4</c:v>
                </c:pt>
                <c:pt idx="182">
                  <c:v>44.4</c:v>
                </c:pt>
                <c:pt idx="183">
                  <c:v>61.1</c:v>
                </c:pt>
                <c:pt idx="184">
                  <c:v>66.7</c:v>
                </c:pt>
                <c:pt idx="185">
                  <c:v>44.4</c:v>
                </c:pt>
                <c:pt idx="186">
                  <c:v>38.9</c:v>
                </c:pt>
                <c:pt idx="187">
                  <c:v>55.6</c:v>
                </c:pt>
                <c:pt idx="188">
                  <c:v>55.6</c:v>
                </c:pt>
                <c:pt idx="189">
                  <c:v>88.9</c:v>
                </c:pt>
                <c:pt idx="190">
                  <c:v>77.8</c:v>
                </c:pt>
                <c:pt idx="191">
                  <c:v>55.6</c:v>
                </c:pt>
                <c:pt idx="192">
                  <c:v>44.4</c:v>
                </c:pt>
                <c:pt idx="193">
                  <c:v>66.7</c:v>
                </c:pt>
                <c:pt idx="194">
                  <c:v>88.9</c:v>
                </c:pt>
                <c:pt idx="195">
                  <c:v>88.9</c:v>
                </c:pt>
                <c:pt idx="196">
                  <c:v>44.4</c:v>
                </c:pt>
                <c:pt idx="197">
                  <c:v>44.4</c:v>
                </c:pt>
                <c:pt idx="198">
                  <c:v>55.6</c:v>
                </c:pt>
                <c:pt idx="199">
                  <c:v>55.6</c:v>
                </c:pt>
                <c:pt idx="200">
                  <c:v>72.2</c:v>
                </c:pt>
                <c:pt idx="201">
                  <c:v>66.7</c:v>
                </c:pt>
                <c:pt idx="202">
                  <c:v>55.6</c:v>
                </c:pt>
                <c:pt idx="203">
                  <c:v>66.7</c:v>
                </c:pt>
                <c:pt idx="204">
                  <c:v>55.6</c:v>
                </c:pt>
                <c:pt idx="205">
                  <c:v>44.4</c:v>
                </c:pt>
                <c:pt idx="206">
                  <c:v>44.4</c:v>
                </c:pt>
                <c:pt idx="207">
                  <c:v>33.299999999999997</c:v>
                </c:pt>
                <c:pt idx="208">
                  <c:v>44.4</c:v>
                </c:pt>
                <c:pt idx="209">
                  <c:v>44.4</c:v>
                </c:pt>
                <c:pt idx="210">
                  <c:v>33.299999999999997</c:v>
                </c:pt>
                <c:pt idx="211">
                  <c:v>22.2</c:v>
                </c:pt>
                <c:pt idx="212">
                  <c:v>33.299999999999997</c:v>
                </c:pt>
                <c:pt idx="213">
                  <c:v>61.1</c:v>
                </c:pt>
                <c:pt idx="214">
                  <c:v>66.7</c:v>
                </c:pt>
                <c:pt idx="215">
                  <c:v>66.7</c:v>
                </c:pt>
                <c:pt idx="216">
                  <c:v>44.4</c:v>
                </c:pt>
                <c:pt idx="217">
                  <c:v>55.6</c:v>
                </c:pt>
                <c:pt idx="218">
                  <c:v>55.6</c:v>
                </c:pt>
                <c:pt idx="219">
                  <c:v>66.7</c:v>
                </c:pt>
                <c:pt idx="220">
                  <c:v>44.4</c:v>
                </c:pt>
                <c:pt idx="221">
                  <c:v>33.299999999999997</c:v>
                </c:pt>
                <c:pt idx="222">
                  <c:v>66.7</c:v>
                </c:pt>
                <c:pt idx="223">
                  <c:v>66.7</c:v>
                </c:pt>
                <c:pt idx="224">
                  <c:v>66.7</c:v>
                </c:pt>
                <c:pt idx="225">
                  <c:v>62.5</c:v>
                </c:pt>
                <c:pt idx="226">
                  <c:v>62.5</c:v>
                </c:pt>
                <c:pt idx="227">
                  <c:v>100</c:v>
                </c:pt>
                <c:pt idx="228" formatCode="0.0_ ">
                  <c:v>50</c:v>
                </c:pt>
                <c:pt idx="229" formatCode="0.0_ ">
                  <c:v>50</c:v>
                </c:pt>
                <c:pt idx="230" formatCode="0.0_ ">
                  <c:v>12.5</c:v>
                </c:pt>
                <c:pt idx="231" formatCode="0.0_ ">
                  <c:v>50</c:v>
                </c:pt>
                <c:pt idx="232" formatCode="0.0_ ">
                  <c:v>62.5</c:v>
                </c:pt>
                <c:pt idx="233" formatCode="0.0_ ">
                  <c:v>62.5</c:v>
                </c:pt>
                <c:pt idx="234" formatCode="0.0_ ">
                  <c:v>37.5</c:v>
                </c:pt>
                <c:pt idx="235" formatCode="0.0_ ">
                  <c:v>50</c:v>
                </c:pt>
                <c:pt idx="236" formatCode="0.0_ ">
                  <c:v>50</c:v>
                </c:pt>
                <c:pt idx="237" formatCode="0.0_ ">
                  <c:v>37.5</c:v>
                </c:pt>
                <c:pt idx="238" formatCode="0.0_ ">
                  <c:v>42.9</c:v>
                </c:pt>
              </c:numCache>
            </c:numRef>
          </c:val>
          <c:smooth val="0"/>
          <c:extLst>
            <c:ext xmlns:c16="http://schemas.microsoft.com/office/drawing/2014/chart" uri="{C3380CC4-5D6E-409C-BE32-E72D297353CC}">
              <c16:uniqueId val="{00000001-D29F-487B-AC00-A0C776B33265}"/>
            </c:ext>
          </c:extLst>
        </c:ser>
        <c:ser>
          <c:idx val="1"/>
          <c:order val="1"/>
          <c:spPr>
            <a:ln w="12700">
              <a:solidFill>
                <a:srgbClr val="80808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'11グラフデータ'!$AE$256:$AE$496</c:f>
              <c:numCache>
                <c:formatCode>General</c:formatCode>
                <c:ptCount val="24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numCache>
            </c:numRef>
          </c:val>
          <c:smooth val="0"/>
          <c:extLst>
            <c:ext xmlns:c16="http://schemas.microsoft.com/office/drawing/2014/chart" uri="{C3380CC4-5D6E-409C-BE32-E72D297353CC}">
              <c16:uniqueId val="{00000002-D29F-487B-AC00-A0C776B33265}"/>
            </c:ext>
          </c:extLst>
        </c:ser>
        <c:dLbls>
          <c:showLegendKey val="0"/>
          <c:showVal val="0"/>
          <c:showCatName val="0"/>
          <c:showSerName val="0"/>
          <c:showPercent val="0"/>
          <c:showBubbleSize val="0"/>
        </c:dLbls>
        <c:marker val="1"/>
        <c:smooth val="0"/>
        <c:axId val="669432479"/>
        <c:axId val="1"/>
      </c:lineChart>
      <c:catAx>
        <c:axId val="669432479"/>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3"/>
        <c:tickMarkSkip val="3"/>
        <c:noMultiLvlLbl val="0"/>
      </c:catAx>
      <c:valAx>
        <c:axId val="1"/>
        <c:scaling>
          <c:orientation val="minMax"/>
          <c:max val="100"/>
        </c:scaling>
        <c:delete val="0"/>
        <c:axPos val="l"/>
        <c:majorGridlines>
          <c:spPr>
            <a:ln w="3175">
              <a:solidFill>
                <a:srgbClr val="FFFFFF"/>
              </a:solidFill>
              <a:prstDash val="solid"/>
            </a:ln>
          </c:spPr>
        </c:majorGridlines>
        <c:numFmt formatCode="General" sourceLinked="1"/>
        <c:majorTickMark val="in"/>
        <c:minorTickMark val="none"/>
        <c:tickLblPos val="nextTo"/>
        <c:spPr>
          <a:ln w="9525">
            <a:noFill/>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943247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694844290489566E-2"/>
          <c:y val="9.1716053657068058E-2"/>
          <c:w val="0.95068205666316896"/>
          <c:h val="0.66863905325443784"/>
        </c:manualLayout>
      </c:layout>
      <c:lineChart>
        <c:grouping val="standard"/>
        <c:varyColors val="0"/>
        <c:ser>
          <c:idx val="0"/>
          <c:order val="0"/>
          <c:tx>
            <c:v>月別</c:v>
          </c:tx>
          <c:spPr>
            <a:ln w="254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'11グラフデータ'!$E$424:$E$507</c:f>
              <c:numCache>
                <c:formatCode>0.0</c:formatCode>
                <c:ptCount val="84"/>
                <c:pt idx="0">
                  <c:v>107.23</c:v>
                </c:pt>
                <c:pt idx="1">
                  <c:v>112.62</c:v>
                </c:pt>
                <c:pt idx="2">
                  <c:v>104.67</c:v>
                </c:pt>
                <c:pt idx="3">
                  <c:v>110.13</c:v>
                </c:pt>
                <c:pt idx="4">
                  <c:v>110.39</c:v>
                </c:pt>
                <c:pt idx="5">
                  <c:v>108.77</c:v>
                </c:pt>
                <c:pt idx="6">
                  <c:v>107.5</c:v>
                </c:pt>
                <c:pt idx="7">
                  <c:v>100.32</c:v>
                </c:pt>
                <c:pt idx="8">
                  <c:v>106.32</c:v>
                </c:pt>
                <c:pt idx="9">
                  <c:v>98.54</c:v>
                </c:pt>
                <c:pt idx="10">
                  <c:v>103.36</c:v>
                </c:pt>
                <c:pt idx="11">
                  <c:v>105.68</c:v>
                </c:pt>
                <c:pt idx="12">
                  <c:v>106.66</c:v>
                </c:pt>
                <c:pt idx="13">
                  <c:v>102.24</c:v>
                </c:pt>
                <c:pt idx="14">
                  <c:v>103.64</c:v>
                </c:pt>
                <c:pt idx="15">
                  <c:v>85.51</c:v>
                </c:pt>
                <c:pt idx="16">
                  <c:v>80.680000000000007</c:v>
                </c:pt>
                <c:pt idx="17">
                  <c:v>88.65</c:v>
                </c:pt>
                <c:pt idx="18">
                  <c:v>94.21</c:v>
                </c:pt>
                <c:pt idx="19">
                  <c:v>98.76</c:v>
                </c:pt>
                <c:pt idx="20">
                  <c:v>109.37</c:v>
                </c:pt>
                <c:pt idx="21">
                  <c:v>108.55</c:v>
                </c:pt>
                <c:pt idx="22">
                  <c:v>108.41</c:v>
                </c:pt>
                <c:pt idx="23">
                  <c:v>113.32</c:v>
                </c:pt>
                <c:pt idx="24">
                  <c:v>113.59</c:v>
                </c:pt>
                <c:pt idx="25">
                  <c:v>116.9</c:v>
                </c:pt>
                <c:pt idx="26">
                  <c:v>121.37</c:v>
                </c:pt>
                <c:pt idx="27">
                  <c:v>126.74</c:v>
                </c:pt>
                <c:pt idx="28">
                  <c:v>125.47</c:v>
                </c:pt>
                <c:pt idx="29">
                  <c:v>123.96</c:v>
                </c:pt>
                <c:pt idx="30">
                  <c:v>124.28</c:v>
                </c:pt>
                <c:pt idx="31">
                  <c:v>120.88</c:v>
                </c:pt>
                <c:pt idx="32">
                  <c:v>115.82</c:v>
                </c:pt>
                <c:pt idx="33">
                  <c:v>118.52</c:v>
                </c:pt>
                <c:pt idx="34">
                  <c:v>119.95</c:v>
                </c:pt>
                <c:pt idx="35">
                  <c:v>119.91</c:v>
                </c:pt>
                <c:pt idx="36">
                  <c:v>121.29</c:v>
                </c:pt>
                <c:pt idx="37">
                  <c:v>116.6</c:v>
                </c:pt>
                <c:pt idx="38">
                  <c:v>123.72</c:v>
                </c:pt>
                <c:pt idx="39">
                  <c:v>124.47</c:v>
                </c:pt>
                <c:pt idx="40">
                  <c:v>114.46</c:v>
                </c:pt>
                <c:pt idx="41">
                  <c:v>118.14</c:v>
                </c:pt>
                <c:pt idx="42">
                  <c:v>113.74</c:v>
                </c:pt>
                <c:pt idx="43">
                  <c:v>112.55</c:v>
                </c:pt>
                <c:pt idx="44">
                  <c:v>109.22</c:v>
                </c:pt>
                <c:pt idx="45">
                  <c:v>108.71</c:v>
                </c:pt>
                <c:pt idx="46">
                  <c:v>109.94</c:v>
                </c:pt>
                <c:pt idx="47">
                  <c:v>106.23</c:v>
                </c:pt>
                <c:pt idx="48">
                  <c:v>104.19</c:v>
                </c:pt>
                <c:pt idx="49">
                  <c:v>103.06</c:v>
                </c:pt>
                <c:pt idx="50">
                  <c:v>100.95</c:v>
                </c:pt>
                <c:pt idx="51">
                  <c:v>102.15</c:v>
                </c:pt>
                <c:pt idx="52">
                  <c:v>100.81</c:v>
                </c:pt>
                <c:pt idx="53">
                  <c:v>98.5</c:v>
                </c:pt>
                <c:pt idx="54">
                  <c:v>102.95</c:v>
                </c:pt>
                <c:pt idx="55">
                  <c:v>98.55</c:v>
                </c:pt>
                <c:pt idx="56">
                  <c:v>99.3</c:v>
                </c:pt>
                <c:pt idx="57">
                  <c:v>99.89</c:v>
                </c:pt>
                <c:pt idx="58">
                  <c:v>94.1</c:v>
                </c:pt>
                <c:pt idx="59">
                  <c:v>96.19</c:v>
                </c:pt>
                <c:pt idx="60">
                  <c:v>93.01</c:v>
                </c:pt>
                <c:pt idx="61">
                  <c:v>91.52</c:v>
                </c:pt>
                <c:pt idx="62">
                  <c:v>93.01</c:v>
                </c:pt>
                <c:pt idx="63">
                  <c:v>94.52</c:v>
                </c:pt>
                <c:pt idx="64">
                  <c:v>100.12</c:v>
                </c:pt>
                <c:pt idx="65">
                  <c:v>98.47</c:v>
                </c:pt>
                <c:pt idx="66">
                  <c:v>101.23</c:v>
                </c:pt>
                <c:pt idx="67">
                  <c:v>94.62</c:v>
                </c:pt>
                <c:pt idx="68">
                  <c:v>99.49</c:v>
                </c:pt>
                <c:pt idx="69">
                  <c:v>93.83</c:v>
                </c:pt>
                <c:pt idx="70">
                  <c:v>90.57</c:v>
                </c:pt>
                <c:pt idx="71">
                  <c:v>91.05</c:v>
                </c:pt>
                <c:pt idx="72">
                  <c:v>94.26</c:v>
                </c:pt>
                <c:pt idx="73">
                  <c:v>95.23</c:v>
                </c:pt>
                <c:pt idx="74">
                  <c:v>91.01</c:v>
                </c:pt>
                <c:pt idx="75">
                  <c:v>85.91</c:v>
                </c:pt>
                <c:pt idx="76">
                  <c:v>88.85</c:v>
                </c:pt>
                <c:pt idx="77">
                  <c:v>89.91</c:v>
                </c:pt>
                <c:pt idx="78">
                  <c:v>90.18</c:v>
                </c:pt>
                <c:pt idx="79">
                  <c:v>85.19</c:v>
                </c:pt>
                <c:pt idx="80">
                  <c:v>90.06</c:v>
                </c:pt>
                <c:pt idx="81">
                  <c:v>88.37</c:v>
                </c:pt>
                <c:pt idx="82">
                  <c:v>86.75</c:v>
                </c:pt>
              </c:numCache>
            </c:numRef>
          </c:val>
          <c:smooth val="0"/>
          <c:extLst>
            <c:ext xmlns:c16="http://schemas.microsoft.com/office/drawing/2014/chart" uri="{C3380CC4-5D6E-409C-BE32-E72D297353CC}">
              <c16:uniqueId val="{00000000-3F5C-44EE-A7CF-FF3F8FC5F871}"/>
            </c:ext>
          </c:extLst>
        </c:ser>
        <c:ser>
          <c:idx val="2"/>
          <c:order val="1"/>
          <c:tx>
            <c:v>３か月後方</c:v>
          </c:tx>
          <c:spPr>
            <a:ln w="127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'11グラフデータ'!$F$424:$F$507</c:f>
              <c:numCache>
                <c:formatCode>0.0</c:formatCode>
                <c:ptCount val="84"/>
                <c:pt idx="0">
                  <c:v>110.57</c:v>
                </c:pt>
                <c:pt idx="1">
                  <c:v>110.43</c:v>
                </c:pt>
                <c:pt idx="2">
                  <c:v>108.17</c:v>
                </c:pt>
                <c:pt idx="3">
                  <c:v>109.14</c:v>
                </c:pt>
                <c:pt idx="4">
                  <c:v>108.4</c:v>
                </c:pt>
                <c:pt idx="5">
                  <c:v>109.76</c:v>
                </c:pt>
                <c:pt idx="6">
                  <c:v>108.89</c:v>
                </c:pt>
                <c:pt idx="7">
                  <c:v>105.53</c:v>
                </c:pt>
                <c:pt idx="8">
                  <c:v>104.71</c:v>
                </c:pt>
                <c:pt idx="9">
                  <c:v>101.73</c:v>
                </c:pt>
                <c:pt idx="10">
                  <c:v>102.74</c:v>
                </c:pt>
                <c:pt idx="11">
                  <c:v>102.53</c:v>
                </c:pt>
                <c:pt idx="12">
                  <c:v>105.23</c:v>
                </c:pt>
                <c:pt idx="13">
                  <c:v>104.86</c:v>
                </c:pt>
                <c:pt idx="14">
                  <c:v>104.18</c:v>
                </c:pt>
                <c:pt idx="15">
                  <c:v>97.13</c:v>
                </c:pt>
                <c:pt idx="16">
                  <c:v>89.94</c:v>
                </c:pt>
                <c:pt idx="17">
                  <c:v>84.95</c:v>
                </c:pt>
                <c:pt idx="18">
                  <c:v>87.85</c:v>
                </c:pt>
                <c:pt idx="19">
                  <c:v>93.87</c:v>
                </c:pt>
                <c:pt idx="20">
                  <c:v>100.78</c:v>
                </c:pt>
                <c:pt idx="21">
                  <c:v>105.56</c:v>
                </c:pt>
                <c:pt idx="22">
                  <c:v>108.78</c:v>
                </c:pt>
                <c:pt idx="23">
                  <c:v>110.09</c:v>
                </c:pt>
                <c:pt idx="24">
                  <c:v>111.77</c:v>
                </c:pt>
                <c:pt idx="25">
                  <c:v>114.6</c:v>
                </c:pt>
                <c:pt idx="26">
                  <c:v>117.29</c:v>
                </c:pt>
                <c:pt idx="27">
                  <c:v>121.67</c:v>
                </c:pt>
                <c:pt idx="28">
                  <c:v>124.53</c:v>
                </c:pt>
                <c:pt idx="29">
                  <c:v>125.39</c:v>
                </c:pt>
                <c:pt idx="30">
                  <c:v>124.57</c:v>
                </c:pt>
                <c:pt idx="31">
                  <c:v>123.04</c:v>
                </c:pt>
                <c:pt idx="32">
                  <c:v>120.33</c:v>
                </c:pt>
                <c:pt idx="33">
                  <c:v>118.41</c:v>
                </c:pt>
                <c:pt idx="34">
                  <c:v>118.1</c:v>
                </c:pt>
                <c:pt idx="35">
                  <c:v>119.46</c:v>
                </c:pt>
                <c:pt idx="36">
                  <c:v>120.38</c:v>
                </c:pt>
                <c:pt idx="37">
                  <c:v>119.27</c:v>
                </c:pt>
                <c:pt idx="38">
                  <c:v>120.54</c:v>
                </c:pt>
                <c:pt idx="39">
                  <c:v>121.6</c:v>
                </c:pt>
                <c:pt idx="40">
                  <c:v>120.88</c:v>
                </c:pt>
                <c:pt idx="41">
                  <c:v>119.02</c:v>
                </c:pt>
                <c:pt idx="42">
                  <c:v>115.45</c:v>
                </c:pt>
                <c:pt idx="43">
                  <c:v>114.81</c:v>
                </c:pt>
                <c:pt idx="44">
                  <c:v>111.84</c:v>
                </c:pt>
                <c:pt idx="45">
                  <c:v>110.16</c:v>
                </c:pt>
                <c:pt idx="46">
                  <c:v>109.29</c:v>
                </c:pt>
                <c:pt idx="47">
                  <c:v>108.29</c:v>
                </c:pt>
                <c:pt idx="48">
                  <c:v>106.79</c:v>
                </c:pt>
                <c:pt idx="49">
                  <c:v>104.49</c:v>
                </c:pt>
                <c:pt idx="50">
                  <c:v>102.73</c:v>
                </c:pt>
                <c:pt idx="51">
                  <c:v>102.05</c:v>
                </c:pt>
                <c:pt idx="52">
                  <c:v>101.3</c:v>
                </c:pt>
                <c:pt idx="53">
                  <c:v>100.49</c:v>
                </c:pt>
                <c:pt idx="54">
                  <c:v>100.75</c:v>
                </c:pt>
                <c:pt idx="55">
                  <c:v>100</c:v>
                </c:pt>
                <c:pt idx="56">
                  <c:v>100.27</c:v>
                </c:pt>
                <c:pt idx="57">
                  <c:v>99.25</c:v>
                </c:pt>
                <c:pt idx="58">
                  <c:v>97.76</c:v>
                </c:pt>
                <c:pt idx="59">
                  <c:v>96.73</c:v>
                </c:pt>
                <c:pt idx="60">
                  <c:v>94.43</c:v>
                </c:pt>
                <c:pt idx="61">
                  <c:v>93.57</c:v>
                </c:pt>
                <c:pt idx="62">
                  <c:v>92.51</c:v>
                </c:pt>
                <c:pt idx="63">
                  <c:v>93.02</c:v>
                </c:pt>
                <c:pt idx="64">
                  <c:v>95.88</c:v>
                </c:pt>
                <c:pt idx="65">
                  <c:v>97.7</c:v>
                </c:pt>
                <c:pt idx="66">
                  <c:v>99.94</c:v>
                </c:pt>
                <c:pt idx="67">
                  <c:v>98.11</c:v>
                </c:pt>
                <c:pt idx="68">
                  <c:v>98.45</c:v>
                </c:pt>
                <c:pt idx="69">
                  <c:v>95.98</c:v>
                </c:pt>
                <c:pt idx="70">
                  <c:v>94.63</c:v>
                </c:pt>
                <c:pt idx="71">
                  <c:v>91.82</c:v>
                </c:pt>
                <c:pt idx="72" formatCode="0.0_ ">
                  <c:v>91.96</c:v>
                </c:pt>
                <c:pt idx="73" formatCode="0.0_ ">
                  <c:v>93.51</c:v>
                </c:pt>
                <c:pt idx="74" formatCode="0.0_ ">
                  <c:v>93.5</c:v>
                </c:pt>
                <c:pt idx="75" formatCode="0.0_ ">
                  <c:v>90.72</c:v>
                </c:pt>
                <c:pt idx="76" formatCode="0.0_ ">
                  <c:v>88.59</c:v>
                </c:pt>
                <c:pt idx="77" formatCode="0.0_ ">
                  <c:v>88.22</c:v>
                </c:pt>
                <c:pt idx="78" formatCode="0.0_ ">
                  <c:v>89.65</c:v>
                </c:pt>
                <c:pt idx="79" formatCode="0.0_ ">
                  <c:v>88.43</c:v>
                </c:pt>
                <c:pt idx="80" formatCode="0.0_ ">
                  <c:v>88.48</c:v>
                </c:pt>
                <c:pt idx="81" formatCode="0.0_ ">
                  <c:v>87.87</c:v>
                </c:pt>
                <c:pt idx="82" formatCode="0.0_ ">
                  <c:v>88.39</c:v>
                </c:pt>
              </c:numCache>
            </c:numRef>
          </c:val>
          <c:smooth val="0"/>
          <c:extLst>
            <c:ext xmlns:c16="http://schemas.microsoft.com/office/drawing/2014/chart" uri="{C3380CC4-5D6E-409C-BE32-E72D297353CC}">
              <c16:uniqueId val="{00000001-3F5C-44EE-A7CF-FF3F8FC5F871}"/>
            </c:ext>
          </c:extLst>
        </c:ser>
        <c:ser>
          <c:idx val="3"/>
          <c:order val="2"/>
          <c:tx>
            <c:v>７か月後方</c:v>
          </c:tx>
          <c:spPr>
            <a:ln w="12700">
              <a:solidFill>
                <a:srgbClr val="000000"/>
              </a:solidFill>
              <a:prstDash val="sysDash"/>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'11グラフデータ'!$G$424:$G$507</c:f>
              <c:numCache>
                <c:formatCode>0.0</c:formatCode>
                <c:ptCount val="84"/>
                <c:pt idx="0">
                  <c:v>113.33</c:v>
                </c:pt>
                <c:pt idx="1">
                  <c:v>112.83</c:v>
                </c:pt>
                <c:pt idx="2">
                  <c:v>111.05</c:v>
                </c:pt>
                <c:pt idx="3">
                  <c:v>110.6</c:v>
                </c:pt>
                <c:pt idx="4">
                  <c:v>109.93</c:v>
                </c:pt>
                <c:pt idx="5">
                  <c:v>109.32</c:v>
                </c:pt>
                <c:pt idx="6">
                  <c:v>108.76</c:v>
                </c:pt>
                <c:pt idx="7">
                  <c:v>107.77</c:v>
                </c:pt>
                <c:pt idx="8">
                  <c:v>106.87</c:v>
                </c:pt>
                <c:pt idx="9">
                  <c:v>106</c:v>
                </c:pt>
                <c:pt idx="10">
                  <c:v>105.03</c:v>
                </c:pt>
                <c:pt idx="11">
                  <c:v>104.36</c:v>
                </c:pt>
                <c:pt idx="12">
                  <c:v>104.05</c:v>
                </c:pt>
                <c:pt idx="13">
                  <c:v>103.3</c:v>
                </c:pt>
                <c:pt idx="14">
                  <c:v>103.78</c:v>
                </c:pt>
                <c:pt idx="15">
                  <c:v>100.8</c:v>
                </c:pt>
                <c:pt idx="16">
                  <c:v>98.25</c:v>
                </c:pt>
                <c:pt idx="17">
                  <c:v>96.15</c:v>
                </c:pt>
                <c:pt idx="18">
                  <c:v>94.51</c:v>
                </c:pt>
                <c:pt idx="19">
                  <c:v>93.38</c:v>
                </c:pt>
                <c:pt idx="20">
                  <c:v>94.4</c:v>
                </c:pt>
                <c:pt idx="21">
                  <c:v>95.1</c:v>
                </c:pt>
                <c:pt idx="22">
                  <c:v>98.38</c:v>
                </c:pt>
                <c:pt idx="23">
                  <c:v>103.04</c:v>
                </c:pt>
                <c:pt idx="24">
                  <c:v>106.6</c:v>
                </c:pt>
                <c:pt idx="25">
                  <c:v>109.84</c:v>
                </c:pt>
                <c:pt idx="26">
                  <c:v>113.07</c:v>
                </c:pt>
                <c:pt idx="27">
                  <c:v>115.55</c:v>
                </c:pt>
                <c:pt idx="28">
                  <c:v>117.97</c:v>
                </c:pt>
                <c:pt idx="29">
                  <c:v>120.19</c:v>
                </c:pt>
                <c:pt idx="30">
                  <c:v>121.76</c:v>
                </c:pt>
                <c:pt idx="31">
                  <c:v>122.8</c:v>
                </c:pt>
                <c:pt idx="32">
                  <c:v>122.65</c:v>
                </c:pt>
                <c:pt idx="33">
                  <c:v>122.24</c:v>
                </c:pt>
                <c:pt idx="34">
                  <c:v>121.27</c:v>
                </c:pt>
                <c:pt idx="35">
                  <c:v>120.47</c:v>
                </c:pt>
                <c:pt idx="36">
                  <c:v>120.09</c:v>
                </c:pt>
                <c:pt idx="37">
                  <c:v>119</c:v>
                </c:pt>
                <c:pt idx="38">
                  <c:v>119.4</c:v>
                </c:pt>
                <c:pt idx="39">
                  <c:v>120.64</c:v>
                </c:pt>
                <c:pt idx="40">
                  <c:v>120.06</c:v>
                </c:pt>
                <c:pt idx="41">
                  <c:v>119.8</c:v>
                </c:pt>
                <c:pt idx="42">
                  <c:v>118.92</c:v>
                </c:pt>
                <c:pt idx="43">
                  <c:v>117.67</c:v>
                </c:pt>
                <c:pt idx="44">
                  <c:v>116.61</c:v>
                </c:pt>
                <c:pt idx="45">
                  <c:v>114.47</c:v>
                </c:pt>
                <c:pt idx="46">
                  <c:v>112.39</c:v>
                </c:pt>
                <c:pt idx="47">
                  <c:v>111.22</c:v>
                </c:pt>
                <c:pt idx="48">
                  <c:v>109.23</c:v>
                </c:pt>
                <c:pt idx="49">
                  <c:v>107.7</c:v>
                </c:pt>
                <c:pt idx="50">
                  <c:v>106.04</c:v>
                </c:pt>
                <c:pt idx="51">
                  <c:v>105.03</c:v>
                </c:pt>
                <c:pt idx="52">
                  <c:v>103.9</c:v>
                </c:pt>
                <c:pt idx="53">
                  <c:v>102.27</c:v>
                </c:pt>
                <c:pt idx="54">
                  <c:v>101.8</c:v>
                </c:pt>
                <c:pt idx="55">
                  <c:v>101</c:v>
                </c:pt>
                <c:pt idx="56">
                  <c:v>100.46</c:v>
                </c:pt>
                <c:pt idx="57">
                  <c:v>100.31</c:v>
                </c:pt>
                <c:pt idx="58">
                  <c:v>99.16</c:v>
                </c:pt>
                <c:pt idx="59">
                  <c:v>98.5</c:v>
                </c:pt>
                <c:pt idx="60">
                  <c:v>97.71</c:v>
                </c:pt>
                <c:pt idx="61">
                  <c:v>96.08</c:v>
                </c:pt>
                <c:pt idx="62">
                  <c:v>95.29</c:v>
                </c:pt>
                <c:pt idx="63">
                  <c:v>94.61</c:v>
                </c:pt>
                <c:pt idx="64">
                  <c:v>94.64</c:v>
                </c:pt>
                <c:pt idx="65">
                  <c:v>95.26</c:v>
                </c:pt>
                <c:pt idx="66">
                  <c:v>95.98</c:v>
                </c:pt>
                <c:pt idx="67">
                  <c:v>96.21</c:v>
                </c:pt>
                <c:pt idx="68">
                  <c:v>97.35</c:v>
                </c:pt>
                <c:pt idx="69">
                  <c:v>97.47</c:v>
                </c:pt>
                <c:pt idx="70">
                  <c:v>96.9</c:v>
                </c:pt>
                <c:pt idx="71">
                  <c:v>95.61</c:v>
                </c:pt>
                <c:pt idx="72" formatCode="0.0_ ">
                  <c:v>95.01</c:v>
                </c:pt>
                <c:pt idx="73" formatCode="0.0_ ">
                  <c:v>94.15</c:v>
                </c:pt>
                <c:pt idx="74" formatCode="0.0_ ">
                  <c:v>93.63</c:v>
                </c:pt>
                <c:pt idx="75" formatCode="0.0_ ">
                  <c:v>91.69</c:v>
                </c:pt>
                <c:pt idx="76" formatCode="0.0_ ">
                  <c:v>90.98</c:v>
                </c:pt>
                <c:pt idx="77" formatCode="0.0_ ">
                  <c:v>90.89</c:v>
                </c:pt>
                <c:pt idx="78" formatCode="0.0_ ">
                  <c:v>90.76</c:v>
                </c:pt>
                <c:pt idx="79" formatCode="0.0_ ">
                  <c:v>89.47</c:v>
                </c:pt>
                <c:pt idx="80" formatCode="0.0_ ">
                  <c:v>88.73</c:v>
                </c:pt>
                <c:pt idx="81" formatCode="0.0_ ">
                  <c:v>88.35</c:v>
                </c:pt>
                <c:pt idx="82" formatCode="0.0_ ">
                  <c:v>88.47</c:v>
                </c:pt>
              </c:numCache>
            </c:numRef>
          </c:val>
          <c:smooth val="0"/>
          <c:extLst>
            <c:ext xmlns:c16="http://schemas.microsoft.com/office/drawing/2014/chart" uri="{C3380CC4-5D6E-409C-BE32-E72D297353CC}">
              <c16:uniqueId val="{00000002-3F5C-44EE-A7CF-FF3F8FC5F871}"/>
            </c:ext>
          </c:extLst>
        </c:ser>
        <c:dLbls>
          <c:showLegendKey val="0"/>
          <c:showVal val="0"/>
          <c:showCatName val="0"/>
          <c:showSerName val="0"/>
          <c:showPercent val="0"/>
          <c:showBubbleSize val="0"/>
        </c:dLbls>
        <c:smooth val="0"/>
        <c:axId val="669440159"/>
        <c:axId val="1"/>
      </c:lineChart>
      <c:catAx>
        <c:axId val="669440159"/>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70"/>
        <c:auto val="1"/>
        <c:lblAlgn val="ctr"/>
        <c:lblOffset val="100"/>
        <c:tickLblSkip val="3"/>
        <c:tickMarkSkip val="3"/>
        <c:noMultiLvlLbl val="0"/>
      </c:catAx>
      <c:valAx>
        <c:axId val="1"/>
        <c:scaling>
          <c:orientation val="minMax"/>
          <c:max val="140"/>
          <c:min val="7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944015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7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720753568080825E-2"/>
          <c:y val="0.11294796226100384"/>
          <c:w val="0.93970632747900618"/>
          <c:h val="0.66391363182687624"/>
        </c:manualLayout>
      </c:layout>
      <c:lineChart>
        <c:grouping val="standard"/>
        <c:varyColors val="0"/>
        <c:ser>
          <c:idx val="0"/>
          <c:order val="0"/>
          <c:tx>
            <c:v>月別</c:v>
          </c:tx>
          <c:spPr>
            <a:ln w="254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'11グラフデータ'!$H$424:$H$507</c:f>
              <c:numCache>
                <c:formatCode>0.0</c:formatCode>
                <c:ptCount val="84"/>
                <c:pt idx="0">
                  <c:v>121.04</c:v>
                </c:pt>
                <c:pt idx="1">
                  <c:v>123.97</c:v>
                </c:pt>
                <c:pt idx="2">
                  <c:v>121.05</c:v>
                </c:pt>
                <c:pt idx="3">
                  <c:v>121.05</c:v>
                </c:pt>
                <c:pt idx="4">
                  <c:v>124.94</c:v>
                </c:pt>
                <c:pt idx="5">
                  <c:v>121.39</c:v>
                </c:pt>
                <c:pt idx="6">
                  <c:v>124.15</c:v>
                </c:pt>
                <c:pt idx="7">
                  <c:v>115.58</c:v>
                </c:pt>
                <c:pt idx="8">
                  <c:v>119.2</c:v>
                </c:pt>
                <c:pt idx="9">
                  <c:v>115.33</c:v>
                </c:pt>
                <c:pt idx="10">
                  <c:v>112.75</c:v>
                </c:pt>
                <c:pt idx="11">
                  <c:v>117.63</c:v>
                </c:pt>
                <c:pt idx="12">
                  <c:v>114.68</c:v>
                </c:pt>
                <c:pt idx="13">
                  <c:v>110.26</c:v>
                </c:pt>
                <c:pt idx="14">
                  <c:v>109.06</c:v>
                </c:pt>
                <c:pt idx="15">
                  <c:v>94.37</c:v>
                </c:pt>
                <c:pt idx="16">
                  <c:v>92.37</c:v>
                </c:pt>
                <c:pt idx="17">
                  <c:v>93.89</c:v>
                </c:pt>
                <c:pt idx="18">
                  <c:v>94.42</c:v>
                </c:pt>
                <c:pt idx="19">
                  <c:v>97.81</c:v>
                </c:pt>
                <c:pt idx="20">
                  <c:v>94.96</c:v>
                </c:pt>
                <c:pt idx="21">
                  <c:v>99.66</c:v>
                </c:pt>
                <c:pt idx="22">
                  <c:v>98.63</c:v>
                </c:pt>
                <c:pt idx="23">
                  <c:v>99.89</c:v>
                </c:pt>
                <c:pt idx="24">
                  <c:v>100.46</c:v>
                </c:pt>
                <c:pt idx="25">
                  <c:v>99.35</c:v>
                </c:pt>
                <c:pt idx="26">
                  <c:v>102.99</c:v>
                </c:pt>
                <c:pt idx="27">
                  <c:v>107.15</c:v>
                </c:pt>
                <c:pt idx="28">
                  <c:v>102.71</c:v>
                </c:pt>
                <c:pt idx="29">
                  <c:v>103.53</c:v>
                </c:pt>
                <c:pt idx="30">
                  <c:v>103.52</c:v>
                </c:pt>
                <c:pt idx="31">
                  <c:v>98.73</c:v>
                </c:pt>
                <c:pt idx="32">
                  <c:v>101.37</c:v>
                </c:pt>
                <c:pt idx="33">
                  <c:v>102.45</c:v>
                </c:pt>
                <c:pt idx="34">
                  <c:v>101.57</c:v>
                </c:pt>
                <c:pt idx="35">
                  <c:v>99.9</c:v>
                </c:pt>
                <c:pt idx="36">
                  <c:v>102.87</c:v>
                </c:pt>
                <c:pt idx="37">
                  <c:v>103.19</c:v>
                </c:pt>
                <c:pt idx="38">
                  <c:v>104.16</c:v>
                </c:pt>
                <c:pt idx="39">
                  <c:v>104.68</c:v>
                </c:pt>
                <c:pt idx="40">
                  <c:v>107.26</c:v>
                </c:pt>
                <c:pt idx="41">
                  <c:v>107.65</c:v>
                </c:pt>
                <c:pt idx="42">
                  <c:v>108.46</c:v>
                </c:pt>
                <c:pt idx="43">
                  <c:v>110.38</c:v>
                </c:pt>
                <c:pt idx="44">
                  <c:v>109.81</c:v>
                </c:pt>
                <c:pt idx="45">
                  <c:v>110.27</c:v>
                </c:pt>
                <c:pt idx="46">
                  <c:v>112.18</c:v>
                </c:pt>
                <c:pt idx="47">
                  <c:v>112.16</c:v>
                </c:pt>
                <c:pt idx="48">
                  <c:v>107.3</c:v>
                </c:pt>
                <c:pt idx="49">
                  <c:v>107.97</c:v>
                </c:pt>
                <c:pt idx="50">
                  <c:v>106.77</c:v>
                </c:pt>
                <c:pt idx="51">
                  <c:v>107.02</c:v>
                </c:pt>
                <c:pt idx="52">
                  <c:v>106.82</c:v>
                </c:pt>
                <c:pt idx="53">
                  <c:v>108.79</c:v>
                </c:pt>
                <c:pt idx="54">
                  <c:v>105.94</c:v>
                </c:pt>
                <c:pt idx="55">
                  <c:v>104.88</c:v>
                </c:pt>
                <c:pt idx="56">
                  <c:v>106.15</c:v>
                </c:pt>
                <c:pt idx="57">
                  <c:v>104.39</c:v>
                </c:pt>
                <c:pt idx="58">
                  <c:v>103.19</c:v>
                </c:pt>
                <c:pt idx="59">
                  <c:v>105.77</c:v>
                </c:pt>
                <c:pt idx="60">
                  <c:v>107.7</c:v>
                </c:pt>
                <c:pt idx="61">
                  <c:v>109.32</c:v>
                </c:pt>
                <c:pt idx="62">
                  <c:v>109.15</c:v>
                </c:pt>
                <c:pt idx="63">
                  <c:v>104.61</c:v>
                </c:pt>
                <c:pt idx="64">
                  <c:v>107.64</c:v>
                </c:pt>
                <c:pt idx="65">
                  <c:v>106.85</c:v>
                </c:pt>
                <c:pt idx="66">
                  <c:v>110.75</c:v>
                </c:pt>
                <c:pt idx="67">
                  <c:v>105.88</c:v>
                </c:pt>
                <c:pt idx="68">
                  <c:v>108.68</c:v>
                </c:pt>
                <c:pt idx="69">
                  <c:v>107.19</c:v>
                </c:pt>
                <c:pt idx="70">
                  <c:v>105.98</c:v>
                </c:pt>
                <c:pt idx="71">
                  <c:v>106.8</c:v>
                </c:pt>
                <c:pt idx="72">
                  <c:v>104.97</c:v>
                </c:pt>
                <c:pt idx="73">
                  <c:v>105.29</c:v>
                </c:pt>
                <c:pt idx="74">
                  <c:v>99.88</c:v>
                </c:pt>
                <c:pt idx="75">
                  <c:v>102.01</c:v>
                </c:pt>
                <c:pt idx="76">
                  <c:v>109.43</c:v>
                </c:pt>
                <c:pt idx="77">
                  <c:v>109.42</c:v>
                </c:pt>
                <c:pt idx="78">
                  <c:v>109.64</c:v>
                </c:pt>
                <c:pt idx="79">
                  <c:v>101.75</c:v>
                </c:pt>
                <c:pt idx="80">
                  <c:v>101.83</c:v>
                </c:pt>
                <c:pt idx="81">
                  <c:v>102.33</c:v>
                </c:pt>
                <c:pt idx="82">
                  <c:v>101.59</c:v>
                </c:pt>
              </c:numCache>
            </c:numRef>
          </c:val>
          <c:smooth val="0"/>
          <c:extLst>
            <c:ext xmlns:c16="http://schemas.microsoft.com/office/drawing/2014/chart" uri="{C3380CC4-5D6E-409C-BE32-E72D297353CC}">
              <c16:uniqueId val="{00000000-B3C0-4648-B16B-C6A7CA964A70}"/>
            </c:ext>
          </c:extLst>
        </c:ser>
        <c:ser>
          <c:idx val="2"/>
          <c:order val="1"/>
          <c:tx>
            <c:v>３か月後方</c:v>
          </c:tx>
          <c:spPr>
            <a:ln w="127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'11グラフデータ'!$I$424:$I$507</c:f>
              <c:numCache>
                <c:formatCode>0.0</c:formatCode>
                <c:ptCount val="84"/>
                <c:pt idx="0">
                  <c:v>123.89</c:v>
                </c:pt>
                <c:pt idx="1">
                  <c:v>123.09</c:v>
                </c:pt>
                <c:pt idx="2">
                  <c:v>122.02</c:v>
                </c:pt>
                <c:pt idx="3">
                  <c:v>122.02</c:v>
                </c:pt>
                <c:pt idx="4">
                  <c:v>122.35</c:v>
                </c:pt>
                <c:pt idx="5">
                  <c:v>122.46</c:v>
                </c:pt>
                <c:pt idx="6">
                  <c:v>123.49</c:v>
                </c:pt>
                <c:pt idx="7">
                  <c:v>120.37</c:v>
                </c:pt>
                <c:pt idx="8">
                  <c:v>119.64</c:v>
                </c:pt>
                <c:pt idx="9">
                  <c:v>116.7</c:v>
                </c:pt>
                <c:pt idx="10">
                  <c:v>115.76</c:v>
                </c:pt>
                <c:pt idx="11">
                  <c:v>115.24</c:v>
                </c:pt>
                <c:pt idx="12">
                  <c:v>115.02</c:v>
                </c:pt>
                <c:pt idx="13">
                  <c:v>114.19</c:v>
                </c:pt>
                <c:pt idx="14">
                  <c:v>111.33</c:v>
                </c:pt>
                <c:pt idx="15">
                  <c:v>104.56</c:v>
                </c:pt>
                <c:pt idx="16">
                  <c:v>98.6</c:v>
                </c:pt>
                <c:pt idx="17">
                  <c:v>93.54</c:v>
                </c:pt>
                <c:pt idx="18">
                  <c:v>93.56</c:v>
                </c:pt>
                <c:pt idx="19">
                  <c:v>95.37</c:v>
                </c:pt>
                <c:pt idx="20">
                  <c:v>95.73</c:v>
                </c:pt>
                <c:pt idx="21">
                  <c:v>97.48</c:v>
                </c:pt>
                <c:pt idx="22">
                  <c:v>97.75</c:v>
                </c:pt>
                <c:pt idx="23">
                  <c:v>99.39</c:v>
                </c:pt>
                <c:pt idx="24">
                  <c:v>99.66</c:v>
                </c:pt>
                <c:pt idx="25">
                  <c:v>99.9</c:v>
                </c:pt>
                <c:pt idx="26">
                  <c:v>100.93</c:v>
                </c:pt>
                <c:pt idx="27">
                  <c:v>103.16</c:v>
                </c:pt>
                <c:pt idx="28">
                  <c:v>104.28</c:v>
                </c:pt>
                <c:pt idx="29">
                  <c:v>104.46</c:v>
                </c:pt>
                <c:pt idx="30">
                  <c:v>103.25</c:v>
                </c:pt>
                <c:pt idx="31">
                  <c:v>101.93</c:v>
                </c:pt>
                <c:pt idx="32">
                  <c:v>101.21</c:v>
                </c:pt>
                <c:pt idx="33">
                  <c:v>100.85</c:v>
                </c:pt>
                <c:pt idx="34">
                  <c:v>101.8</c:v>
                </c:pt>
                <c:pt idx="35">
                  <c:v>101.31</c:v>
                </c:pt>
                <c:pt idx="36">
                  <c:v>101.45</c:v>
                </c:pt>
                <c:pt idx="37">
                  <c:v>101.99</c:v>
                </c:pt>
                <c:pt idx="38">
                  <c:v>103.41</c:v>
                </c:pt>
                <c:pt idx="39">
                  <c:v>104.01</c:v>
                </c:pt>
                <c:pt idx="40">
                  <c:v>105.37</c:v>
                </c:pt>
                <c:pt idx="41">
                  <c:v>106.53</c:v>
                </c:pt>
                <c:pt idx="42">
                  <c:v>107.79</c:v>
                </c:pt>
                <c:pt idx="43">
                  <c:v>108.83</c:v>
                </c:pt>
                <c:pt idx="44">
                  <c:v>109.55</c:v>
                </c:pt>
                <c:pt idx="45">
                  <c:v>110.15</c:v>
                </c:pt>
                <c:pt idx="46">
                  <c:v>110.75</c:v>
                </c:pt>
                <c:pt idx="47">
                  <c:v>111.54</c:v>
                </c:pt>
                <c:pt idx="48">
                  <c:v>110.55</c:v>
                </c:pt>
                <c:pt idx="49">
                  <c:v>109.14</c:v>
                </c:pt>
                <c:pt idx="50">
                  <c:v>107.35</c:v>
                </c:pt>
                <c:pt idx="51">
                  <c:v>107.25</c:v>
                </c:pt>
                <c:pt idx="52">
                  <c:v>106.87</c:v>
                </c:pt>
                <c:pt idx="53">
                  <c:v>107.54</c:v>
                </c:pt>
                <c:pt idx="54">
                  <c:v>107.18</c:v>
                </c:pt>
                <c:pt idx="55">
                  <c:v>106.54</c:v>
                </c:pt>
                <c:pt idx="56">
                  <c:v>105.66</c:v>
                </c:pt>
                <c:pt idx="57">
                  <c:v>105.14</c:v>
                </c:pt>
                <c:pt idx="58">
                  <c:v>104.58</c:v>
                </c:pt>
                <c:pt idx="59">
                  <c:v>104.45</c:v>
                </c:pt>
                <c:pt idx="60">
                  <c:v>105.55</c:v>
                </c:pt>
                <c:pt idx="61">
                  <c:v>107.6</c:v>
                </c:pt>
                <c:pt idx="62">
                  <c:v>108.72</c:v>
                </c:pt>
                <c:pt idx="63">
                  <c:v>107.69</c:v>
                </c:pt>
                <c:pt idx="64">
                  <c:v>107.13</c:v>
                </c:pt>
                <c:pt idx="65">
                  <c:v>106.37</c:v>
                </c:pt>
                <c:pt idx="66">
                  <c:v>108.41</c:v>
                </c:pt>
                <c:pt idx="67">
                  <c:v>107.83</c:v>
                </c:pt>
                <c:pt idx="68">
                  <c:v>108.44</c:v>
                </c:pt>
                <c:pt idx="69">
                  <c:v>107.25</c:v>
                </c:pt>
                <c:pt idx="70">
                  <c:v>107.28</c:v>
                </c:pt>
                <c:pt idx="71">
                  <c:v>106.66</c:v>
                </c:pt>
                <c:pt idx="72" formatCode="0.0_ ">
                  <c:v>105.92</c:v>
                </c:pt>
                <c:pt idx="73" formatCode="0.0_ ">
                  <c:v>105.69</c:v>
                </c:pt>
                <c:pt idx="74" formatCode="0.0_ ">
                  <c:v>103.38</c:v>
                </c:pt>
                <c:pt idx="75" formatCode="0.0_ ">
                  <c:v>102.39</c:v>
                </c:pt>
                <c:pt idx="76" formatCode="0.0_ ">
                  <c:v>103.77</c:v>
                </c:pt>
                <c:pt idx="77" formatCode="0.0_ ">
                  <c:v>106.95</c:v>
                </c:pt>
                <c:pt idx="78" formatCode="0.0_ ">
                  <c:v>109.5</c:v>
                </c:pt>
                <c:pt idx="79" formatCode="0.0_ ">
                  <c:v>106.94</c:v>
                </c:pt>
                <c:pt idx="80" formatCode="0.0_ ">
                  <c:v>104.41</c:v>
                </c:pt>
                <c:pt idx="81" formatCode="0.0_ ">
                  <c:v>101.97</c:v>
                </c:pt>
                <c:pt idx="82" formatCode="0.0_ ">
                  <c:v>101.92</c:v>
                </c:pt>
              </c:numCache>
            </c:numRef>
          </c:val>
          <c:smooth val="0"/>
          <c:extLst>
            <c:ext xmlns:c16="http://schemas.microsoft.com/office/drawing/2014/chart" uri="{C3380CC4-5D6E-409C-BE32-E72D297353CC}">
              <c16:uniqueId val="{00000001-B3C0-4648-B16B-C6A7CA964A70}"/>
            </c:ext>
          </c:extLst>
        </c:ser>
        <c:ser>
          <c:idx val="3"/>
          <c:order val="2"/>
          <c:tx>
            <c:v>５か月後方</c:v>
          </c:tx>
          <c:spPr>
            <a:ln w="12700">
              <a:solidFill>
                <a:srgbClr val="000000"/>
              </a:solidFill>
              <a:prstDash val="sysDash"/>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'11グラフデータ'!$J$424:$J$507</c:f>
              <c:numCache>
                <c:formatCode>0.0</c:formatCode>
                <c:ptCount val="84"/>
                <c:pt idx="0">
                  <c:v>125</c:v>
                </c:pt>
                <c:pt idx="1">
                  <c:v>125.02</c:v>
                </c:pt>
                <c:pt idx="2">
                  <c:v>123.34</c:v>
                </c:pt>
                <c:pt idx="3">
                  <c:v>122.27</c:v>
                </c:pt>
                <c:pt idx="4">
                  <c:v>122.41</c:v>
                </c:pt>
                <c:pt idx="5">
                  <c:v>122.48</c:v>
                </c:pt>
                <c:pt idx="6">
                  <c:v>122.52</c:v>
                </c:pt>
                <c:pt idx="7">
                  <c:v>121.42</c:v>
                </c:pt>
                <c:pt idx="8">
                  <c:v>121.05</c:v>
                </c:pt>
                <c:pt idx="9">
                  <c:v>119.13</c:v>
                </c:pt>
                <c:pt idx="10">
                  <c:v>117.4</c:v>
                </c:pt>
                <c:pt idx="11">
                  <c:v>116.1</c:v>
                </c:pt>
                <c:pt idx="12">
                  <c:v>115.92</c:v>
                </c:pt>
                <c:pt idx="13">
                  <c:v>114.13</c:v>
                </c:pt>
                <c:pt idx="14">
                  <c:v>112.88</c:v>
                </c:pt>
                <c:pt idx="15">
                  <c:v>109.2</c:v>
                </c:pt>
                <c:pt idx="16">
                  <c:v>104.15</c:v>
                </c:pt>
                <c:pt idx="17">
                  <c:v>99.99</c:v>
                </c:pt>
                <c:pt idx="18">
                  <c:v>96.82</c:v>
                </c:pt>
                <c:pt idx="19">
                  <c:v>94.57</c:v>
                </c:pt>
                <c:pt idx="20">
                  <c:v>94.69</c:v>
                </c:pt>
                <c:pt idx="21">
                  <c:v>96.15</c:v>
                </c:pt>
                <c:pt idx="22">
                  <c:v>97.1</c:v>
                </c:pt>
                <c:pt idx="23">
                  <c:v>98.19</c:v>
                </c:pt>
                <c:pt idx="24">
                  <c:v>98.72</c:v>
                </c:pt>
                <c:pt idx="25">
                  <c:v>99.6</c:v>
                </c:pt>
                <c:pt idx="26">
                  <c:v>100.26</c:v>
                </c:pt>
                <c:pt idx="27">
                  <c:v>101.97</c:v>
                </c:pt>
                <c:pt idx="28">
                  <c:v>102.53</c:v>
                </c:pt>
                <c:pt idx="29">
                  <c:v>103.15</c:v>
                </c:pt>
                <c:pt idx="30">
                  <c:v>103.98</c:v>
                </c:pt>
                <c:pt idx="31">
                  <c:v>103.13</c:v>
                </c:pt>
                <c:pt idx="32">
                  <c:v>101.97</c:v>
                </c:pt>
                <c:pt idx="33">
                  <c:v>101.92</c:v>
                </c:pt>
                <c:pt idx="34">
                  <c:v>101.53</c:v>
                </c:pt>
                <c:pt idx="35">
                  <c:v>100.8</c:v>
                </c:pt>
                <c:pt idx="36">
                  <c:v>101.63</c:v>
                </c:pt>
                <c:pt idx="37">
                  <c:v>102</c:v>
                </c:pt>
                <c:pt idx="38">
                  <c:v>102.34</c:v>
                </c:pt>
                <c:pt idx="39">
                  <c:v>102.96</c:v>
                </c:pt>
                <c:pt idx="40">
                  <c:v>104.43</c:v>
                </c:pt>
                <c:pt idx="41">
                  <c:v>105.39</c:v>
                </c:pt>
                <c:pt idx="42">
                  <c:v>106.44</c:v>
                </c:pt>
                <c:pt idx="43">
                  <c:v>107.69</c:v>
                </c:pt>
                <c:pt idx="44">
                  <c:v>108.71</c:v>
                </c:pt>
                <c:pt idx="45">
                  <c:v>109.31</c:v>
                </c:pt>
                <c:pt idx="46">
                  <c:v>110.22</c:v>
                </c:pt>
                <c:pt idx="47">
                  <c:v>110.96</c:v>
                </c:pt>
                <c:pt idx="48">
                  <c:v>110.34</c:v>
                </c:pt>
                <c:pt idx="49">
                  <c:v>109.98</c:v>
                </c:pt>
                <c:pt idx="50">
                  <c:v>109.28</c:v>
                </c:pt>
                <c:pt idx="51">
                  <c:v>108.24</c:v>
                </c:pt>
                <c:pt idx="52">
                  <c:v>107.18</c:v>
                </c:pt>
                <c:pt idx="53">
                  <c:v>107.47</c:v>
                </c:pt>
                <c:pt idx="54">
                  <c:v>107.07</c:v>
                </c:pt>
                <c:pt idx="55">
                  <c:v>106.69</c:v>
                </c:pt>
                <c:pt idx="56">
                  <c:v>106.52</c:v>
                </c:pt>
                <c:pt idx="57">
                  <c:v>106.03</c:v>
                </c:pt>
                <c:pt idx="58">
                  <c:v>104.91</c:v>
                </c:pt>
                <c:pt idx="59">
                  <c:v>104.88</c:v>
                </c:pt>
                <c:pt idx="60">
                  <c:v>105.44</c:v>
                </c:pt>
                <c:pt idx="61">
                  <c:v>106.07</c:v>
                </c:pt>
                <c:pt idx="62">
                  <c:v>107.03</c:v>
                </c:pt>
                <c:pt idx="63">
                  <c:v>107.31</c:v>
                </c:pt>
                <c:pt idx="64">
                  <c:v>107.68</c:v>
                </c:pt>
                <c:pt idx="65">
                  <c:v>107.51</c:v>
                </c:pt>
                <c:pt idx="66">
                  <c:v>107.8</c:v>
                </c:pt>
                <c:pt idx="67">
                  <c:v>107.15</c:v>
                </c:pt>
                <c:pt idx="68">
                  <c:v>107.96</c:v>
                </c:pt>
                <c:pt idx="69">
                  <c:v>107.87</c:v>
                </c:pt>
                <c:pt idx="70">
                  <c:v>107.7</c:v>
                </c:pt>
                <c:pt idx="71">
                  <c:v>106.91</c:v>
                </c:pt>
                <c:pt idx="72" formatCode="0.0_ ">
                  <c:v>106.72</c:v>
                </c:pt>
                <c:pt idx="73" formatCode="0.0_ ">
                  <c:v>106.05</c:v>
                </c:pt>
                <c:pt idx="74" formatCode="0.0_ ">
                  <c:v>104.58</c:v>
                </c:pt>
                <c:pt idx="75" formatCode="0.0_ ">
                  <c:v>103.79</c:v>
                </c:pt>
                <c:pt idx="76" formatCode="0.0_ ">
                  <c:v>104.32</c:v>
                </c:pt>
                <c:pt idx="77" formatCode="0.0_ ">
                  <c:v>105.21</c:v>
                </c:pt>
                <c:pt idx="78" formatCode="0.0_ ">
                  <c:v>106.08</c:v>
                </c:pt>
                <c:pt idx="79" formatCode="0.0_ ">
                  <c:v>106.45</c:v>
                </c:pt>
                <c:pt idx="80" formatCode="0.0_ ">
                  <c:v>106.41</c:v>
                </c:pt>
                <c:pt idx="81" formatCode="0.0_ ">
                  <c:v>104.99</c:v>
                </c:pt>
                <c:pt idx="82" formatCode="0.0_ ">
                  <c:v>103.43</c:v>
                </c:pt>
              </c:numCache>
            </c:numRef>
          </c:val>
          <c:smooth val="0"/>
          <c:extLst>
            <c:ext xmlns:c16="http://schemas.microsoft.com/office/drawing/2014/chart" uri="{C3380CC4-5D6E-409C-BE32-E72D297353CC}">
              <c16:uniqueId val="{00000002-B3C0-4648-B16B-C6A7CA964A70}"/>
            </c:ext>
          </c:extLst>
        </c:ser>
        <c:dLbls>
          <c:showLegendKey val="0"/>
          <c:showVal val="0"/>
          <c:showCatName val="0"/>
          <c:showSerName val="0"/>
          <c:showPercent val="0"/>
          <c:showBubbleSize val="0"/>
        </c:dLbls>
        <c:smooth val="0"/>
        <c:axId val="669539487"/>
        <c:axId val="1"/>
      </c:lineChart>
      <c:catAx>
        <c:axId val="66953948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70"/>
        <c:auto val="1"/>
        <c:lblAlgn val="ctr"/>
        <c:lblOffset val="100"/>
        <c:tickLblSkip val="3"/>
        <c:tickMarkSkip val="3"/>
        <c:noMultiLvlLbl val="0"/>
      </c:catAx>
      <c:valAx>
        <c:axId val="1"/>
        <c:scaling>
          <c:orientation val="minMax"/>
          <c:max val="140"/>
          <c:min val="7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9539487"/>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263157894736845E-2"/>
          <c:y val="4.8000125000325522E-2"/>
          <c:w val="0.95052631578947366"/>
          <c:h val="0.69456979053664725"/>
        </c:manualLayout>
      </c:layout>
      <c:lineChart>
        <c:grouping val="standard"/>
        <c:varyColors val="0"/>
        <c:ser>
          <c:idx val="0"/>
          <c:order val="0"/>
          <c:tx>
            <c:v>月別指数</c:v>
          </c:tx>
          <c:spPr>
            <a:ln w="254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'11グラフデータ'!$K$424:$K$507</c:f>
              <c:numCache>
                <c:formatCode>0.0</c:formatCode>
                <c:ptCount val="84"/>
                <c:pt idx="0">
                  <c:v>101.63</c:v>
                </c:pt>
                <c:pt idx="1">
                  <c:v>102.16</c:v>
                </c:pt>
                <c:pt idx="2">
                  <c:v>103.34</c:v>
                </c:pt>
                <c:pt idx="3">
                  <c:v>102.81</c:v>
                </c:pt>
                <c:pt idx="4">
                  <c:v>104.58</c:v>
                </c:pt>
                <c:pt idx="5">
                  <c:v>106.79</c:v>
                </c:pt>
                <c:pt idx="6">
                  <c:v>105.67</c:v>
                </c:pt>
                <c:pt idx="7">
                  <c:v>104.72</c:v>
                </c:pt>
                <c:pt idx="8">
                  <c:v>104.21</c:v>
                </c:pt>
                <c:pt idx="9">
                  <c:v>103.77</c:v>
                </c:pt>
                <c:pt idx="10">
                  <c:v>104</c:v>
                </c:pt>
                <c:pt idx="11">
                  <c:v>106.15</c:v>
                </c:pt>
                <c:pt idx="12">
                  <c:v>107.15</c:v>
                </c:pt>
                <c:pt idx="13">
                  <c:v>106.67</c:v>
                </c:pt>
                <c:pt idx="14">
                  <c:v>105.66</c:v>
                </c:pt>
                <c:pt idx="15">
                  <c:v>104.98</c:v>
                </c:pt>
                <c:pt idx="16">
                  <c:v>100.42</c:v>
                </c:pt>
                <c:pt idx="17">
                  <c:v>100.76</c:v>
                </c:pt>
                <c:pt idx="18">
                  <c:v>101.08</c:v>
                </c:pt>
                <c:pt idx="19">
                  <c:v>98.62</c:v>
                </c:pt>
                <c:pt idx="20">
                  <c:v>94.65</c:v>
                </c:pt>
                <c:pt idx="21">
                  <c:v>93.47</c:v>
                </c:pt>
                <c:pt idx="22">
                  <c:v>93.97</c:v>
                </c:pt>
                <c:pt idx="23">
                  <c:v>92.56</c:v>
                </c:pt>
                <c:pt idx="24">
                  <c:v>92.65</c:v>
                </c:pt>
                <c:pt idx="25">
                  <c:v>91.23</c:v>
                </c:pt>
                <c:pt idx="26">
                  <c:v>91.16</c:v>
                </c:pt>
                <c:pt idx="27">
                  <c:v>93.39</c:v>
                </c:pt>
                <c:pt idx="28">
                  <c:v>93.46</c:v>
                </c:pt>
                <c:pt idx="29">
                  <c:v>93.26</c:v>
                </c:pt>
                <c:pt idx="30">
                  <c:v>93.68</c:v>
                </c:pt>
                <c:pt idx="31">
                  <c:v>92.22</c:v>
                </c:pt>
                <c:pt idx="32">
                  <c:v>93.79</c:v>
                </c:pt>
                <c:pt idx="33">
                  <c:v>95.53</c:v>
                </c:pt>
                <c:pt idx="34">
                  <c:v>95.25</c:v>
                </c:pt>
                <c:pt idx="35">
                  <c:v>94.68</c:v>
                </c:pt>
                <c:pt idx="36">
                  <c:v>96.02</c:v>
                </c:pt>
                <c:pt idx="37">
                  <c:v>97.33</c:v>
                </c:pt>
                <c:pt idx="38">
                  <c:v>97.91</c:v>
                </c:pt>
                <c:pt idx="39">
                  <c:v>98.75</c:v>
                </c:pt>
                <c:pt idx="40">
                  <c:v>97.5</c:v>
                </c:pt>
                <c:pt idx="41">
                  <c:v>95.89</c:v>
                </c:pt>
                <c:pt idx="42">
                  <c:v>99.38</c:v>
                </c:pt>
                <c:pt idx="43">
                  <c:v>99.63</c:v>
                </c:pt>
                <c:pt idx="44">
                  <c:v>100.64</c:v>
                </c:pt>
                <c:pt idx="45">
                  <c:v>101.31</c:v>
                </c:pt>
                <c:pt idx="46">
                  <c:v>100.66</c:v>
                </c:pt>
                <c:pt idx="47">
                  <c:v>102.37</c:v>
                </c:pt>
                <c:pt idx="48">
                  <c:v>102.9</c:v>
                </c:pt>
                <c:pt idx="49">
                  <c:v>101.57</c:v>
                </c:pt>
                <c:pt idx="50">
                  <c:v>100.8</c:v>
                </c:pt>
                <c:pt idx="51">
                  <c:v>98.95</c:v>
                </c:pt>
                <c:pt idx="52">
                  <c:v>99.54</c:v>
                </c:pt>
                <c:pt idx="53">
                  <c:v>99.17</c:v>
                </c:pt>
                <c:pt idx="54">
                  <c:v>97.94</c:v>
                </c:pt>
                <c:pt idx="55">
                  <c:v>97.51</c:v>
                </c:pt>
                <c:pt idx="56">
                  <c:v>95.91</c:v>
                </c:pt>
                <c:pt idx="57">
                  <c:v>97.19</c:v>
                </c:pt>
                <c:pt idx="58">
                  <c:v>98.11</c:v>
                </c:pt>
                <c:pt idx="59">
                  <c:v>98.94</c:v>
                </c:pt>
                <c:pt idx="60">
                  <c:v>94.45</c:v>
                </c:pt>
                <c:pt idx="61">
                  <c:v>97.73</c:v>
                </c:pt>
                <c:pt idx="62">
                  <c:v>98.04</c:v>
                </c:pt>
                <c:pt idx="63">
                  <c:v>95.69</c:v>
                </c:pt>
                <c:pt idx="64">
                  <c:v>94.84</c:v>
                </c:pt>
                <c:pt idx="65">
                  <c:v>95.69</c:v>
                </c:pt>
                <c:pt idx="66">
                  <c:v>95.14</c:v>
                </c:pt>
                <c:pt idx="67">
                  <c:v>97.4</c:v>
                </c:pt>
                <c:pt idx="68">
                  <c:v>97.15</c:v>
                </c:pt>
                <c:pt idx="69">
                  <c:v>98.35</c:v>
                </c:pt>
                <c:pt idx="70">
                  <c:v>100.28</c:v>
                </c:pt>
                <c:pt idx="71">
                  <c:v>102.53</c:v>
                </c:pt>
                <c:pt idx="72" formatCode="0.0_ ">
                  <c:v>101.29</c:v>
                </c:pt>
                <c:pt idx="73" formatCode="0.0_ ">
                  <c:v>99.46</c:v>
                </c:pt>
                <c:pt idx="74" formatCode="0.0_ ">
                  <c:v>98.04</c:v>
                </c:pt>
                <c:pt idx="75" formatCode="0.0_ ">
                  <c:v>102.5</c:v>
                </c:pt>
                <c:pt idx="76" formatCode="0.0_ ">
                  <c:v>102.33</c:v>
                </c:pt>
                <c:pt idx="77" formatCode="0.0_ ">
                  <c:v>103.01</c:v>
                </c:pt>
                <c:pt idx="78" formatCode="0.0_ ">
                  <c:v>103.74</c:v>
                </c:pt>
                <c:pt idx="79" formatCode="0.0_ ">
                  <c:v>100.5</c:v>
                </c:pt>
                <c:pt idx="80" formatCode="0.0_ ">
                  <c:v>100.67</c:v>
                </c:pt>
                <c:pt idx="81" formatCode="0.0_ ">
                  <c:v>100.68</c:v>
                </c:pt>
                <c:pt idx="82" formatCode="0.0_ ">
                  <c:v>99.84</c:v>
                </c:pt>
              </c:numCache>
            </c:numRef>
          </c:val>
          <c:smooth val="0"/>
          <c:extLst>
            <c:ext xmlns:c16="http://schemas.microsoft.com/office/drawing/2014/chart" uri="{C3380CC4-5D6E-409C-BE32-E72D297353CC}">
              <c16:uniqueId val="{00000000-B57B-4ECE-A713-1A94CE27229F}"/>
            </c:ext>
          </c:extLst>
        </c:ser>
        <c:ser>
          <c:idx val="2"/>
          <c:order val="1"/>
          <c:tx>
            <c:v>３項後方移動平均</c:v>
          </c:tx>
          <c:spPr>
            <a:ln w="127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'11グラフデータ'!$L$424:$L$507</c:f>
              <c:numCache>
                <c:formatCode>0.0</c:formatCode>
                <c:ptCount val="84"/>
                <c:pt idx="0">
                  <c:v>101.62</c:v>
                </c:pt>
                <c:pt idx="1">
                  <c:v>101.66</c:v>
                </c:pt>
                <c:pt idx="2">
                  <c:v>102.38</c:v>
                </c:pt>
                <c:pt idx="3">
                  <c:v>102.77</c:v>
                </c:pt>
                <c:pt idx="4">
                  <c:v>103.58</c:v>
                </c:pt>
                <c:pt idx="5">
                  <c:v>104.73</c:v>
                </c:pt>
                <c:pt idx="6">
                  <c:v>105.68</c:v>
                </c:pt>
                <c:pt idx="7">
                  <c:v>105.73</c:v>
                </c:pt>
                <c:pt idx="8">
                  <c:v>104.87</c:v>
                </c:pt>
                <c:pt idx="9">
                  <c:v>104.23</c:v>
                </c:pt>
                <c:pt idx="10">
                  <c:v>103.99</c:v>
                </c:pt>
                <c:pt idx="11">
                  <c:v>104.64</c:v>
                </c:pt>
                <c:pt idx="12">
                  <c:v>105.77</c:v>
                </c:pt>
                <c:pt idx="13">
                  <c:v>106.66</c:v>
                </c:pt>
                <c:pt idx="14">
                  <c:v>106.49</c:v>
                </c:pt>
                <c:pt idx="15">
                  <c:v>105.77</c:v>
                </c:pt>
                <c:pt idx="16">
                  <c:v>103.69</c:v>
                </c:pt>
                <c:pt idx="17">
                  <c:v>102.05</c:v>
                </c:pt>
                <c:pt idx="18">
                  <c:v>100.75</c:v>
                </c:pt>
                <c:pt idx="19">
                  <c:v>100.15</c:v>
                </c:pt>
                <c:pt idx="20">
                  <c:v>98.12</c:v>
                </c:pt>
                <c:pt idx="21">
                  <c:v>95.58</c:v>
                </c:pt>
                <c:pt idx="22">
                  <c:v>94.03</c:v>
                </c:pt>
                <c:pt idx="23">
                  <c:v>93.33</c:v>
                </c:pt>
                <c:pt idx="24">
                  <c:v>93.06</c:v>
                </c:pt>
                <c:pt idx="25">
                  <c:v>92.15</c:v>
                </c:pt>
                <c:pt idx="26">
                  <c:v>91.68</c:v>
                </c:pt>
                <c:pt idx="27">
                  <c:v>91.93</c:v>
                </c:pt>
                <c:pt idx="28">
                  <c:v>92.67</c:v>
                </c:pt>
                <c:pt idx="29">
                  <c:v>93.37</c:v>
                </c:pt>
                <c:pt idx="30">
                  <c:v>93.47</c:v>
                </c:pt>
                <c:pt idx="31">
                  <c:v>93.05</c:v>
                </c:pt>
                <c:pt idx="32">
                  <c:v>93.23</c:v>
                </c:pt>
                <c:pt idx="33">
                  <c:v>93.85</c:v>
                </c:pt>
                <c:pt idx="34">
                  <c:v>94.86</c:v>
                </c:pt>
                <c:pt idx="35">
                  <c:v>95.15</c:v>
                </c:pt>
                <c:pt idx="36">
                  <c:v>95.32</c:v>
                </c:pt>
                <c:pt idx="37">
                  <c:v>96.01</c:v>
                </c:pt>
                <c:pt idx="38">
                  <c:v>97.09</c:v>
                </c:pt>
                <c:pt idx="39">
                  <c:v>98</c:v>
                </c:pt>
                <c:pt idx="40">
                  <c:v>98.05</c:v>
                </c:pt>
                <c:pt idx="41">
                  <c:v>97.38</c:v>
                </c:pt>
                <c:pt idx="42">
                  <c:v>97.59</c:v>
                </c:pt>
                <c:pt idx="43">
                  <c:v>98.3</c:v>
                </c:pt>
                <c:pt idx="44">
                  <c:v>99.88</c:v>
                </c:pt>
                <c:pt idx="45">
                  <c:v>100.53</c:v>
                </c:pt>
                <c:pt idx="46">
                  <c:v>100.87</c:v>
                </c:pt>
                <c:pt idx="47">
                  <c:v>101.45</c:v>
                </c:pt>
                <c:pt idx="48">
                  <c:v>101.98</c:v>
                </c:pt>
                <c:pt idx="49">
                  <c:v>102.28</c:v>
                </c:pt>
                <c:pt idx="50">
                  <c:v>101.76</c:v>
                </c:pt>
                <c:pt idx="51">
                  <c:v>100.44</c:v>
                </c:pt>
                <c:pt idx="52">
                  <c:v>99.76</c:v>
                </c:pt>
                <c:pt idx="53">
                  <c:v>99.22</c:v>
                </c:pt>
                <c:pt idx="54">
                  <c:v>98.88</c:v>
                </c:pt>
                <c:pt idx="55">
                  <c:v>98.21</c:v>
                </c:pt>
                <c:pt idx="56">
                  <c:v>97.12</c:v>
                </c:pt>
                <c:pt idx="57">
                  <c:v>96.87</c:v>
                </c:pt>
                <c:pt idx="58">
                  <c:v>97.07</c:v>
                </c:pt>
                <c:pt idx="59">
                  <c:v>98.08</c:v>
                </c:pt>
                <c:pt idx="60">
                  <c:v>97.17</c:v>
                </c:pt>
                <c:pt idx="61">
                  <c:v>97.04</c:v>
                </c:pt>
                <c:pt idx="62">
                  <c:v>96.74</c:v>
                </c:pt>
                <c:pt idx="63">
                  <c:v>97.15</c:v>
                </c:pt>
                <c:pt idx="64">
                  <c:v>96.19</c:v>
                </c:pt>
                <c:pt idx="65">
                  <c:v>95.41</c:v>
                </c:pt>
                <c:pt idx="66">
                  <c:v>95.22</c:v>
                </c:pt>
                <c:pt idx="67">
                  <c:v>96.08</c:v>
                </c:pt>
                <c:pt idx="68">
                  <c:v>96.56</c:v>
                </c:pt>
                <c:pt idx="69">
                  <c:v>97.63</c:v>
                </c:pt>
                <c:pt idx="70">
                  <c:v>98.59</c:v>
                </c:pt>
                <c:pt idx="71">
                  <c:v>100.39</c:v>
                </c:pt>
                <c:pt idx="72" formatCode="0.0_ ">
                  <c:v>101.37</c:v>
                </c:pt>
                <c:pt idx="73" formatCode="0.0_ ">
                  <c:v>101.09</c:v>
                </c:pt>
                <c:pt idx="74" formatCode="0.0_ ">
                  <c:v>99.6</c:v>
                </c:pt>
                <c:pt idx="75" formatCode="0.0_ ">
                  <c:v>100</c:v>
                </c:pt>
                <c:pt idx="76" formatCode="0.0_ ">
                  <c:v>100.96</c:v>
                </c:pt>
                <c:pt idx="77" formatCode="0.0_ ">
                  <c:v>102.61</c:v>
                </c:pt>
                <c:pt idx="78" formatCode="0.0_ ">
                  <c:v>103.03</c:v>
                </c:pt>
                <c:pt idx="79" formatCode="0.0_ ">
                  <c:v>102.42</c:v>
                </c:pt>
                <c:pt idx="80" formatCode="0.0_ ">
                  <c:v>101.64</c:v>
                </c:pt>
                <c:pt idx="81" formatCode="0.0_ ">
                  <c:v>100.62</c:v>
                </c:pt>
                <c:pt idx="82" formatCode="0.0_ ">
                  <c:v>100.4</c:v>
                </c:pt>
              </c:numCache>
            </c:numRef>
          </c:val>
          <c:smooth val="0"/>
          <c:extLst>
            <c:ext xmlns:c16="http://schemas.microsoft.com/office/drawing/2014/chart" uri="{C3380CC4-5D6E-409C-BE32-E72D297353CC}">
              <c16:uniqueId val="{00000001-B57B-4ECE-A713-1A94CE27229F}"/>
            </c:ext>
          </c:extLst>
        </c:ser>
        <c:ser>
          <c:idx val="3"/>
          <c:order val="2"/>
          <c:tx>
            <c:v>７項後方移動平均</c:v>
          </c:tx>
          <c:spPr>
            <a:ln w="12700">
              <a:solidFill>
                <a:srgbClr val="000000"/>
              </a:solidFill>
              <a:prstDash val="sysDash"/>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'11グラフデータ'!$M$424:$M$507</c:f>
              <c:numCache>
                <c:formatCode>0.0</c:formatCode>
                <c:ptCount val="84"/>
                <c:pt idx="0">
                  <c:v>102.61</c:v>
                </c:pt>
                <c:pt idx="1">
                  <c:v>102.54</c:v>
                </c:pt>
                <c:pt idx="2">
                  <c:v>102.78</c:v>
                </c:pt>
                <c:pt idx="3">
                  <c:v>102.68</c:v>
                </c:pt>
                <c:pt idx="4">
                  <c:v>102.54</c:v>
                </c:pt>
                <c:pt idx="5">
                  <c:v>103.21</c:v>
                </c:pt>
                <c:pt idx="6">
                  <c:v>103.85</c:v>
                </c:pt>
                <c:pt idx="7">
                  <c:v>104.3</c:v>
                </c:pt>
                <c:pt idx="8">
                  <c:v>104.59</c:v>
                </c:pt>
                <c:pt idx="9">
                  <c:v>104.65</c:v>
                </c:pt>
                <c:pt idx="10">
                  <c:v>104.82</c:v>
                </c:pt>
                <c:pt idx="11">
                  <c:v>105.04</c:v>
                </c:pt>
                <c:pt idx="12">
                  <c:v>105.1</c:v>
                </c:pt>
                <c:pt idx="13">
                  <c:v>105.24</c:v>
                </c:pt>
                <c:pt idx="14">
                  <c:v>105.37</c:v>
                </c:pt>
                <c:pt idx="15">
                  <c:v>105.48</c:v>
                </c:pt>
                <c:pt idx="16">
                  <c:v>105</c:v>
                </c:pt>
                <c:pt idx="17">
                  <c:v>104.54</c:v>
                </c:pt>
                <c:pt idx="18">
                  <c:v>103.82</c:v>
                </c:pt>
                <c:pt idx="19">
                  <c:v>102.6</c:v>
                </c:pt>
                <c:pt idx="20">
                  <c:v>100.88</c:v>
                </c:pt>
                <c:pt idx="21">
                  <c:v>99.14</c:v>
                </c:pt>
                <c:pt idx="22">
                  <c:v>97.57</c:v>
                </c:pt>
                <c:pt idx="23">
                  <c:v>96.44</c:v>
                </c:pt>
                <c:pt idx="24">
                  <c:v>95.29</c:v>
                </c:pt>
                <c:pt idx="25">
                  <c:v>93.88</c:v>
                </c:pt>
                <c:pt idx="26">
                  <c:v>92.81</c:v>
                </c:pt>
                <c:pt idx="27">
                  <c:v>92.63</c:v>
                </c:pt>
                <c:pt idx="28">
                  <c:v>92.63</c:v>
                </c:pt>
                <c:pt idx="29">
                  <c:v>92.53</c:v>
                </c:pt>
                <c:pt idx="30">
                  <c:v>92.69</c:v>
                </c:pt>
                <c:pt idx="31">
                  <c:v>92.63</c:v>
                </c:pt>
                <c:pt idx="32">
                  <c:v>92.99</c:v>
                </c:pt>
                <c:pt idx="33">
                  <c:v>93.62</c:v>
                </c:pt>
                <c:pt idx="34">
                  <c:v>93.88</c:v>
                </c:pt>
                <c:pt idx="35">
                  <c:v>94.06</c:v>
                </c:pt>
                <c:pt idx="36">
                  <c:v>94.45</c:v>
                </c:pt>
                <c:pt idx="37">
                  <c:v>94.97</c:v>
                </c:pt>
                <c:pt idx="38">
                  <c:v>95.79</c:v>
                </c:pt>
                <c:pt idx="39">
                  <c:v>96.5</c:v>
                </c:pt>
                <c:pt idx="40">
                  <c:v>96.78</c:v>
                </c:pt>
                <c:pt idx="41">
                  <c:v>96.87</c:v>
                </c:pt>
                <c:pt idx="42">
                  <c:v>97.54</c:v>
                </c:pt>
                <c:pt idx="43">
                  <c:v>98.06</c:v>
                </c:pt>
                <c:pt idx="44">
                  <c:v>98.53</c:v>
                </c:pt>
                <c:pt idx="45">
                  <c:v>99.01</c:v>
                </c:pt>
                <c:pt idx="46">
                  <c:v>99.29</c:v>
                </c:pt>
                <c:pt idx="47">
                  <c:v>99.98</c:v>
                </c:pt>
                <c:pt idx="48">
                  <c:v>100.98</c:v>
                </c:pt>
                <c:pt idx="49">
                  <c:v>101.3</c:v>
                </c:pt>
                <c:pt idx="50">
                  <c:v>101.46</c:v>
                </c:pt>
                <c:pt idx="51">
                  <c:v>101.22</c:v>
                </c:pt>
                <c:pt idx="52">
                  <c:v>100.97</c:v>
                </c:pt>
                <c:pt idx="53">
                  <c:v>100.76</c:v>
                </c:pt>
                <c:pt idx="54">
                  <c:v>100.12</c:v>
                </c:pt>
                <c:pt idx="55">
                  <c:v>99.35</c:v>
                </c:pt>
                <c:pt idx="56">
                  <c:v>98.55</c:v>
                </c:pt>
                <c:pt idx="57">
                  <c:v>98.03</c:v>
                </c:pt>
                <c:pt idx="58">
                  <c:v>97.91</c:v>
                </c:pt>
                <c:pt idx="59">
                  <c:v>97.82</c:v>
                </c:pt>
                <c:pt idx="60">
                  <c:v>97.15</c:v>
                </c:pt>
                <c:pt idx="61">
                  <c:v>97.12</c:v>
                </c:pt>
                <c:pt idx="62">
                  <c:v>97.2</c:v>
                </c:pt>
                <c:pt idx="63">
                  <c:v>97.16</c:v>
                </c:pt>
                <c:pt idx="64">
                  <c:v>96.83</c:v>
                </c:pt>
                <c:pt idx="65">
                  <c:v>96.48</c:v>
                </c:pt>
                <c:pt idx="66">
                  <c:v>95.94</c:v>
                </c:pt>
                <c:pt idx="67">
                  <c:v>96.36</c:v>
                </c:pt>
                <c:pt idx="68">
                  <c:v>96.28</c:v>
                </c:pt>
                <c:pt idx="69">
                  <c:v>96.32</c:v>
                </c:pt>
                <c:pt idx="70">
                  <c:v>96.98</c:v>
                </c:pt>
                <c:pt idx="71">
                  <c:v>98.08</c:v>
                </c:pt>
                <c:pt idx="72" formatCode="0.0_ ">
                  <c:v>98.88</c:v>
                </c:pt>
                <c:pt idx="73" formatCode="0.0_ ">
                  <c:v>99.49</c:v>
                </c:pt>
                <c:pt idx="74" formatCode="0.0_ ">
                  <c:v>99.59</c:v>
                </c:pt>
                <c:pt idx="75" formatCode="0.0_ ">
                  <c:v>100.35</c:v>
                </c:pt>
                <c:pt idx="76" formatCode="0.0_ ">
                  <c:v>100.92</c:v>
                </c:pt>
                <c:pt idx="77" formatCode="0.0_ ">
                  <c:v>101.31</c:v>
                </c:pt>
                <c:pt idx="78" formatCode="0.0_ ">
                  <c:v>101.48</c:v>
                </c:pt>
                <c:pt idx="79" formatCode="0.0_ ">
                  <c:v>101.37</c:v>
                </c:pt>
                <c:pt idx="80" formatCode="0.0_ ">
                  <c:v>101.54</c:v>
                </c:pt>
                <c:pt idx="81" formatCode="0.0_ ">
                  <c:v>101.92</c:v>
                </c:pt>
                <c:pt idx="82" formatCode="0.0_ ">
                  <c:v>101.54</c:v>
                </c:pt>
              </c:numCache>
            </c:numRef>
          </c:val>
          <c:smooth val="0"/>
          <c:extLst>
            <c:ext xmlns:c16="http://schemas.microsoft.com/office/drawing/2014/chart" uri="{C3380CC4-5D6E-409C-BE32-E72D297353CC}">
              <c16:uniqueId val="{00000002-B57B-4ECE-A713-1A94CE27229F}"/>
            </c:ext>
          </c:extLst>
        </c:ser>
        <c:dLbls>
          <c:showLegendKey val="0"/>
          <c:showVal val="0"/>
          <c:showCatName val="0"/>
          <c:showSerName val="0"/>
          <c:showPercent val="0"/>
          <c:showBubbleSize val="0"/>
        </c:dLbls>
        <c:smooth val="0"/>
        <c:axId val="670794687"/>
        <c:axId val="1"/>
      </c:lineChart>
      <c:catAx>
        <c:axId val="67079468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70"/>
        <c:auto val="1"/>
        <c:lblAlgn val="ctr"/>
        <c:lblOffset val="100"/>
        <c:tickLblSkip val="3"/>
        <c:tickMarkSkip val="3"/>
        <c:noMultiLvlLbl val="0"/>
      </c:catAx>
      <c:valAx>
        <c:axId val="1"/>
        <c:scaling>
          <c:orientation val="minMax"/>
          <c:max val="120"/>
          <c:min val="7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70794687"/>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20</xdr:col>
      <xdr:colOff>0</xdr:colOff>
      <xdr:row>399</xdr:row>
      <xdr:rowOff>57150</xdr:rowOff>
    </xdr:from>
    <xdr:to>
      <xdr:col>23</xdr:col>
      <xdr:colOff>6350</xdr:colOff>
      <xdr:row>410</xdr:row>
      <xdr:rowOff>120650</xdr:rowOff>
    </xdr:to>
    <xdr:sp macro="" textlink="">
      <xdr:nvSpPr>
        <xdr:cNvPr id="2" name="Rectangle 60">
          <a:extLst>
            <a:ext uri="{FF2B5EF4-FFF2-40B4-BE49-F238E27FC236}">
              <a16:creationId xmlns:a16="http://schemas.microsoft.com/office/drawing/2014/main" id="{BF346870-716F-432E-B7AA-F7E2A563B0FD}"/>
            </a:ext>
          </a:extLst>
        </xdr:cNvPr>
        <xdr:cNvSpPr>
          <a:spLocks noChangeArrowheads="1"/>
        </xdr:cNvSpPr>
      </xdr:nvSpPr>
      <xdr:spPr bwMode="auto">
        <a:xfrm>
          <a:off x="12573000" y="60426600"/>
          <a:ext cx="2749550" cy="1739900"/>
        </a:xfrm>
        <a:prstGeom prst="rect">
          <a:avLst/>
        </a:prstGeom>
        <a:solidFill>
          <a:srgbClr val="FFFF99"/>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900" b="0" i="0" u="none" strike="noStrike" baseline="0">
              <a:solidFill>
                <a:srgbClr val="000000"/>
              </a:solidFill>
              <a:latin typeface="ＭＳ Ｐゴシック"/>
              <a:ea typeface="ＭＳ Ｐゴシック"/>
            </a:rPr>
            <a:t>H21.7.7</a:t>
          </a:r>
        </a:p>
        <a:p>
          <a:pPr algn="l" rtl="0">
            <a:lnSpc>
              <a:spcPts val="900"/>
            </a:lnSpc>
            <a:defRPr sz="1000"/>
          </a:pPr>
          <a:r>
            <a:rPr lang="ja-JP" altLang="en-US" sz="900" b="0" i="0" u="none" strike="noStrike" baseline="0">
              <a:solidFill>
                <a:srgbClr val="000000"/>
              </a:solidFill>
              <a:latin typeface="ＭＳ Ｐゴシック"/>
              <a:ea typeface="ＭＳ Ｐゴシック"/>
            </a:rPr>
            <a:t>平成20年10月１日以降開始事業年度の法人に対して、法人事業税の税率が変更され、地方法人特別税が導入された。</a:t>
          </a:r>
        </a:p>
        <a:p>
          <a:pPr algn="l" rtl="0">
            <a:lnSpc>
              <a:spcPts val="900"/>
            </a:lnSpc>
            <a:defRPr sz="1000"/>
          </a:pPr>
          <a:r>
            <a:rPr lang="ja-JP" altLang="en-US" sz="900" b="0" i="0" u="none" strike="noStrike" baseline="0">
              <a:solidFill>
                <a:srgbClr val="000000"/>
              </a:solidFill>
              <a:latin typeface="ＭＳ Ｐゴシック"/>
              <a:ea typeface="ＭＳ Ｐゴシック"/>
            </a:rPr>
            <a:t>法人事業税と地方法人特別税を合算した金額が、これまでの法人事業税調定額に相当する金額である。このため、合算した金額を指標として採用する。</a:t>
          </a:r>
        </a:p>
        <a:p>
          <a:pPr algn="l" rtl="0">
            <a:lnSpc>
              <a:spcPts val="1000"/>
            </a:lnSpc>
            <a:defRPr sz="1000"/>
          </a:pPr>
          <a:r>
            <a:rPr lang="ja-JP" altLang="en-US" sz="900" b="0" i="0" u="none" strike="noStrike" baseline="0">
              <a:solidFill>
                <a:srgbClr val="000000"/>
              </a:solidFill>
              <a:latin typeface="ＭＳ Ｐゴシック"/>
              <a:ea typeface="ＭＳ Ｐゴシック"/>
            </a:rPr>
            <a:t>なお、申告が本格化するのは平成21年5月調定分（9月決算法人の予定申告分）からとなる。</a:t>
          </a:r>
        </a:p>
        <a:p>
          <a:pPr algn="l" rtl="0">
            <a:lnSpc>
              <a:spcPts val="900"/>
            </a:lnSpc>
            <a:defRPr sz="1000"/>
          </a:pPr>
          <a:r>
            <a:rPr lang="ja-JP" altLang="en-US" sz="900" b="0" i="0" u="none" strike="noStrike" baseline="0">
              <a:solidFill>
                <a:srgbClr val="000000"/>
              </a:solidFill>
              <a:latin typeface="ＭＳ Ｐゴシック"/>
              <a:ea typeface="ＭＳ Ｐゴシック"/>
            </a:rPr>
            <a:t>5月調定分以前のものについては、事業年度が通常と異なるような法人のみの申告（決算期変更、新規設立、解散等）となるため、金額的にもかなり少ない調定額となっている。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260350</xdr:colOff>
      <xdr:row>4</xdr:row>
      <xdr:rowOff>0</xdr:rowOff>
    </xdr:from>
    <xdr:to>
      <xdr:col>13</xdr:col>
      <xdr:colOff>558800</xdr:colOff>
      <xdr:row>24</xdr:row>
      <xdr:rowOff>146050</xdr:rowOff>
    </xdr:to>
    <xdr:graphicFrame macro="">
      <xdr:nvGraphicFramePr>
        <xdr:cNvPr id="26929292" name="Chart 1">
          <a:extLst>
            <a:ext uri="{FF2B5EF4-FFF2-40B4-BE49-F238E27FC236}">
              <a16:creationId xmlns:a16="http://schemas.microsoft.com/office/drawing/2014/main" id="{123ECD7C-19F6-BEF2-9074-E9117C676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29</xdr:row>
      <xdr:rowOff>0</xdr:rowOff>
    </xdr:from>
    <xdr:to>
      <xdr:col>13</xdr:col>
      <xdr:colOff>577850</xdr:colOff>
      <xdr:row>49</xdr:row>
      <xdr:rowOff>19050</xdr:rowOff>
    </xdr:to>
    <xdr:graphicFrame macro="">
      <xdr:nvGraphicFramePr>
        <xdr:cNvPr id="26929293" name="Chart 4">
          <a:extLst>
            <a:ext uri="{FF2B5EF4-FFF2-40B4-BE49-F238E27FC236}">
              <a16:creationId xmlns:a16="http://schemas.microsoft.com/office/drawing/2014/main" id="{F42833A7-C7B3-10B6-0771-C77AFDA69C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273050</xdr:colOff>
      <xdr:row>55</xdr:row>
      <xdr:rowOff>0</xdr:rowOff>
    </xdr:from>
    <xdr:to>
      <xdr:col>13</xdr:col>
      <xdr:colOff>584200</xdr:colOff>
      <xdr:row>74</xdr:row>
      <xdr:rowOff>57150</xdr:rowOff>
    </xdr:to>
    <xdr:graphicFrame macro="">
      <xdr:nvGraphicFramePr>
        <xdr:cNvPr id="26929294" name="Chart 5">
          <a:extLst>
            <a:ext uri="{FF2B5EF4-FFF2-40B4-BE49-F238E27FC236}">
              <a16:creationId xmlns:a16="http://schemas.microsoft.com/office/drawing/2014/main" id="{36815132-F1B1-75F9-6FAD-524A6868F0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2540</xdr:colOff>
      <xdr:row>76</xdr:row>
      <xdr:rowOff>226423</xdr:rowOff>
    </xdr:from>
    <xdr:to>
      <xdr:col>14</xdr:col>
      <xdr:colOff>2603</xdr:colOff>
      <xdr:row>78</xdr:row>
      <xdr:rowOff>75828</xdr:rowOff>
    </xdr:to>
    <xdr:sp macro="" textlink="">
      <xdr:nvSpPr>
        <xdr:cNvPr id="11303" name="Text Box 39">
          <a:extLst>
            <a:ext uri="{FF2B5EF4-FFF2-40B4-BE49-F238E27FC236}">
              <a16:creationId xmlns:a16="http://schemas.microsoft.com/office/drawing/2014/main" id="{4C2E9154-A0CC-41EE-9944-8ADB54100A1E}"/>
            </a:ext>
          </a:extLst>
        </xdr:cNvPr>
        <xdr:cNvSpPr txBox="1">
          <a:spLocks noChangeArrowheads="1"/>
        </xdr:cNvSpPr>
      </xdr:nvSpPr>
      <xdr:spPr bwMode="auto">
        <a:xfrm>
          <a:off x="6806111" y="14083392"/>
          <a:ext cx="2721492" cy="32657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注</a:t>
          </a: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　      部分は景気後退期を示す。</a:t>
          </a:r>
        </a:p>
      </xdr:txBody>
    </xdr:sp>
    <xdr:clientData/>
  </xdr:twoCellAnchor>
  <xdr:twoCellAnchor>
    <xdr:from>
      <xdr:col>10</xdr:col>
      <xdr:colOff>584200</xdr:colOff>
      <xdr:row>77</xdr:row>
      <xdr:rowOff>76200</xdr:rowOff>
    </xdr:from>
    <xdr:to>
      <xdr:col>11</xdr:col>
      <xdr:colOff>158750</xdr:colOff>
      <xdr:row>77</xdr:row>
      <xdr:rowOff>127000</xdr:rowOff>
    </xdr:to>
    <xdr:sp macro="" textlink="">
      <xdr:nvSpPr>
        <xdr:cNvPr id="26929296" name="Rectangle 68">
          <a:extLst>
            <a:ext uri="{FF2B5EF4-FFF2-40B4-BE49-F238E27FC236}">
              <a16:creationId xmlns:a16="http://schemas.microsoft.com/office/drawing/2014/main" id="{782D72EC-AC34-8D8E-5946-10AF439AE5B6}"/>
            </a:ext>
          </a:extLst>
        </xdr:cNvPr>
        <xdr:cNvSpPr>
          <a:spLocks noChangeArrowheads="1"/>
        </xdr:cNvSpPr>
      </xdr:nvSpPr>
      <xdr:spPr bwMode="auto">
        <a:xfrm>
          <a:off x="6807200" y="13398500"/>
          <a:ext cx="196850" cy="50800"/>
        </a:xfrm>
        <a:prstGeom prst="rect">
          <a:avLst/>
        </a:prstGeom>
        <a:solidFill>
          <a:srgbClr val="CCCC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260350</xdr:colOff>
      <xdr:row>2</xdr:row>
      <xdr:rowOff>101600</xdr:rowOff>
    </xdr:from>
    <xdr:to>
      <xdr:col>13</xdr:col>
      <xdr:colOff>603250</xdr:colOff>
      <xdr:row>22</xdr:row>
      <xdr:rowOff>203200</xdr:rowOff>
    </xdr:to>
    <xdr:graphicFrame macro="">
      <xdr:nvGraphicFramePr>
        <xdr:cNvPr id="25347856" name="Chart 1">
          <a:extLst>
            <a:ext uri="{FF2B5EF4-FFF2-40B4-BE49-F238E27FC236}">
              <a16:creationId xmlns:a16="http://schemas.microsoft.com/office/drawing/2014/main" id="{9B4BA9A3-09B3-6868-A5CF-F73ED914E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260350</xdr:colOff>
      <xdr:row>26</xdr:row>
      <xdr:rowOff>158750</xdr:rowOff>
    </xdr:from>
    <xdr:to>
      <xdr:col>13</xdr:col>
      <xdr:colOff>622300</xdr:colOff>
      <xdr:row>46</xdr:row>
      <xdr:rowOff>0</xdr:rowOff>
    </xdr:to>
    <xdr:graphicFrame macro="">
      <xdr:nvGraphicFramePr>
        <xdr:cNvPr id="25347857" name="Chart 4">
          <a:extLst>
            <a:ext uri="{FF2B5EF4-FFF2-40B4-BE49-F238E27FC236}">
              <a16:creationId xmlns:a16="http://schemas.microsoft.com/office/drawing/2014/main" id="{222524BF-D4DF-6054-3DC1-8BCBC941E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247650</xdr:colOff>
      <xdr:row>49</xdr:row>
      <xdr:rowOff>44450</xdr:rowOff>
    </xdr:from>
    <xdr:to>
      <xdr:col>13</xdr:col>
      <xdr:colOff>628650</xdr:colOff>
      <xdr:row>68</xdr:row>
      <xdr:rowOff>184150</xdr:rowOff>
    </xdr:to>
    <xdr:graphicFrame macro="">
      <xdr:nvGraphicFramePr>
        <xdr:cNvPr id="25347858" name="Chart 5">
          <a:extLst>
            <a:ext uri="{FF2B5EF4-FFF2-40B4-BE49-F238E27FC236}">
              <a16:creationId xmlns:a16="http://schemas.microsoft.com/office/drawing/2014/main" id="{7AE9AF6C-C659-F567-303C-EAB6B0DB5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2540</xdr:colOff>
      <xdr:row>72</xdr:row>
      <xdr:rowOff>147955</xdr:rowOff>
    </xdr:from>
    <xdr:to>
      <xdr:col>14</xdr:col>
      <xdr:colOff>2503</xdr:colOff>
      <xdr:row>74</xdr:row>
      <xdr:rowOff>3158</xdr:rowOff>
    </xdr:to>
    <xdr:sp macro="" textlink="">
      <xdr:nvSpPr>
        <xdr:cNvPr id="2166" name="Text Box 40">
          <a:extLst>
            <a:ext uri="{FF2B5EF4-FFF2-40B4-BE49-F238E27FC236}">
              <a16:creationId xmlns:a16="http://schemas.microsoft.com/office/drawing/2014/main" id="{B71415D3-98D4-4CBF-BF14-257E3C7790FB}"/>
            </a:ext>
          </a:extLst>
        </xdr:cNvPr>
        <xdr:cNvSpPr txBox="1">
          <a:spLocks noChangeArrowheads="1"/>
        </xdr:cNvSpPr>
      </xdr:nvSpPr>
      <xdr:spPr bwMode="auto">
        <a:xfrm>
          <a:off x="6781800" y="13296900"/>
          <a:ext cx="2619375" cy="190500"/>
        </a:xfrm>
        <a:prstGeom prst="rect">
          <a:avLst/>
        </a:prstGeom>
        <a:solidFill>
          <a:srgbClr val="FFFFFF"/>
        </a:solidFill>
        <a:ln>
          <a:noFill/>
        </a:ln>
      </xdr:spPr>
      <xdr:txBody>
        <a:bodyPr vertOverflow="clip" wrap="square" lIns="27432" tIns="18288" rIns="0" bIns="0" anchor="t"/>
        <a:lstStyle/>
        <a:p>
          <a:pPr algn="l" rtl="0">
            <a:defRPr sz="1000"/>
          </a:pPr>
          <a:r>
            <a:rPr lang="ja-JP" altLang="en-US" sz="900" b="0" i="0" u="none" strike="noStrike" baseline="0">
              <a:solidFill>
                <a:srgbClr val="000000"/>
              </a:solidFill>
              <a:latin typeface="ＭＳ 明朝"/>
              <a:ea typeface="ＭＳ 明朝"/>
            </a:rPr>
            <a:t>【注】　　　　部分は景気後退期を示す。</a:t>
          </a:r>
        </a:p>
      </xdr:txBody>
    </xdr:sp>
    <xdr:clientData/>
  </xdr:twoCellAnchor>
  <xdr:twoCellAnchor>
    <xdr:from>
      <xdr:col>10</xdr:col>
      <xdr:colOff>558800</xdr:colOff>
      <xdr:row>73</xdr:row>
      <xdr:rowOff>44450</xdr:rowOff>
    </xdr:from>
    <xdr:to>
      <xdr:col>11</xdr:col>
      <xdr:colOff>120650</xdr:colOff>
      <xdr:row>73</xdr:row>
      <xdr:rowOff>120650</xdr:rowOff>
    </xdr:to>
    <xdr:sp macro="" textlink="">
      <xdr:nvSpPr>
        <xdr:cNvPr id="25347860" name="Rectangle 65">
          <a:extLst>
            <a:ext uri="{FF2B5EF4-FFF2-40B4-BE49-F238E27FC236}">
              <a16:creationId xmlns:a16="http://schemas.microsoft.com/office/drawing/2014/main" id="{6D6899E9-5E11-8362-926E-DE5FCDFD7AE0}"/>
            </a:ext>
          </a:extLst>
        </xdr:cNvPr>
        <xdr:cNvSpPr>
          <a:spLocks noChangeArrowheads="1"/>
        </xdr:cNvSpPr>
      </xdr:nvSpPr>
      <xdr:spPr bwMode="auto">
        <a:xfrm>
          <a:off x="6788150" y="12503150"/>
          <a:ext cx="184150" cy="76200"/>
        </a:xfrm>
        <a:prstGeom prst="rect">
          <a:avLst/>
        </a:prstGeom>
        <a:solidFill>
          <a:srgbClr val="CCCC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7</xdr:row>
      <xdr:rowOff>6350</xdr:rowOff>
    </xdr:from>
    <xdr:to>
      <xdr:col>13</xdr:col>
      <xdr:colOff>603250</xdr:colOff>
      <xdr:row>25</xdr:row>
      <xdr:rowOff>209550</xdr:rowOff>
    </xdr:to>
    <xdr:graphicFrame macro="">
      <xdr:nvGraphicFramePr>
        <xdr:cNvPr id="27031811" name="Chart 1">
          <a:extLst>
            <a:ext uri="{FF2B5EF4-FFF2-40B4-BE49-F238E27FC236}">
              <a16:creationId xmlns:a16="http://schemas.microsoft.com/office/drawing/2014/main" id="{4C896EF5-6298-3B59-51B3-C63F857C3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217715</xdr:colOff>
      <xdr:row>30</xdr:row>
      <xdr:rowOff>0</xdr:rowOff>
    </xdr:from>
    <xdr:to>
      <xdr:col>13</xdr:col>
      <xdr:colOff>619126</xdr:colOff>
      <xdr:row>48</xdr:row>
      <xdr:rowOff>161925</xdr:rowOff>
    </xdr:to>
    <xdr:graphicFrame macro="">
      <xdr:nvGraphicFramePr>
        <xdr:cNvPr id="27031812" name="Chart 2">
          <a:extLst>
            <a:ext uri="{FF2B5EF4-FFF2-40B4-BE49-F238E27FC236}">
              <a16:creationId xmlns:a16="http://schemas.microsoft.com/office/drawing/2014/main" id="{00E3E65F-970C-9A1B-C564-D4BEF91B37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247650</xdr:colOff>
      <xdr:row>54</xdr:row>
      <xdr:rowOff>6350</xdr:rowOff>
    </xdr:from>
    <xdr:to>
      <xdr:col>13</xdr:col>
      <xdr:colOff>584200</xdr:colOff>
      <xdr:row>73</xdr:row>
      <xdr:rowOff>0</xdr:rowOff>
    </xdr:to>
    <xdr:graphicFrame macro="">
      <xdr:nvGraphicFramePr>
        <xdr:cNvPr id="27031813" name="Chart 3">
          <a:extLst>
            <a:ext uri="{FF2B5EF4-FFF2-40B4-BE49-F238E27FC236}">
              <a16:creationId xmlns:a16="http://schemas.microsoft.com/office/drawing/2014/main" id="{F739FB3D-4515-9E74-7B29-FE964CE9E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5443</xdr:colOff>
      <xdr:row>27</xdr:row>
      <xdr:rowOff>176893</xdr:rowOff>
    </xdr:from>
    <xdr:to>
      <xdr:col>10</xdr:col>
      <xdr:colOff>551543</xdr:colOff>
      <xdr:row>27</xdr:row>
      <xdr:rowOff>176893</xdr:rowOff>
    </xdr:to>
    <xdr:sp macro="" textlink="">
      <xdr:nvSpPr>
        <xdr:cNvPr id="27031814" name="Line 17">
          <a:extLst>
            <a:ext uri="{FF2B5EF4-FFF2-40B4-BE49-F238E27FC236}">
              <a16:creationId xmlns:a16="http://schemas.microsoft.com/office/drawing/2014/main" id="{7B1DB5F2-C031-240F-A53C-B120BC87A106}"/>
            </a:ext>
          </a:extLst>
        </xdr:cNvPr>
        <xdr:cNvSpPr>
          <a:spLocks noChangeShapeType="1"/>
        </xdr:cNvSpPr>
      </xdr:nvSpPr>
      <xdr:spPr bwMode="auto">
        <a:xfrm flipV="1">
          <a:off x="6264729" y="5211536"/>
          <a:ext cx="546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23586</xdr:colOff>
      <xdr:row>26</xdr:row>
      <xdr:rowOff>158751</xdr:rowOff>
    </xdr:from>
    <xdr:to>
      <xdr:col>10</xdr:col>
      <xdr:colOff>569686</xdr:colOff>
      <xdr:row>26</xdr:row>
      <xdr:rowOff>158751</xdr:rowOff>
    </xdr:to>
    <xdr:sp macro="" textlink="">
      <xdr:nvSpPr>
        <xdr:cNvPr id="27031815" name="Line 18">
          <a:extLst>
            <a:ext uri="{FF2B5EF4-FFF2-40B4-BE49-F238E27FC236}">
              <a16:creationId xmlns:a16="http://schemas.microsoft.com/office/drawing/2014/main" id="{913D9208-8B90-1379-F300-211BBD2AD41F}"/>
            </a:ext>
          </a:extLst>
        </xdr:cNvPr>
        <xdr:cNvSpPr>
          <a:spLocks noChangeShapeType="1"/>
        </xdr:cNvSpPr>
      </xdr:nvSpPr>
      <xdr:spPr bwMode="auto">
        <a:xfrm flipV="1">
          <a:off x="6282872" y="4966608"/>
          <a:ext cx="54610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54428</xdr:colOff>
      <xdr:row>28</xdr:row>
      <xdr:rowOff>172356</xdr:rowOff>
    </xdr:from>
    <xdr:to>
      <xdr:col>10</xdr:col>
      <xdr:colOff>562428</xdr:colOff>
      <xdr:row>28</xdr:row>
      <xdr:rowOff>181428</xdr:rowOff>
    </xdr:to>
    <xdr:sp macro="" textlink="">
      <xdr:nvSpPr>
        <xdr:cNvPr id="27031816" name="Line 22">
          <a:extLst>
            <a:ext uri="{FF2B5EF4-FFF2-40B4-BE49-F238E27FC236}">
              <a16:creationId xmlns:a16="http://schemas.microsoft.com/office/drawing/2014/main" id="{5E78ADA1-6C9A-DF02-DEF6-84F2ACC39703}"/>
            </a:ext>
          </a:extLst>
        </xdr:cNvPr>
        <xdr:cNvSpPr>
          <a:spLocks noChangeShapeType="1"/>
        </xdr:cNvSpPr>
      </xdr:nvSpPr>
      <xdr:spPr bwMode="auto">
        <a:xfrm flipV="1">
          <a:off x="6313714" y="5433785"/>
          <a:ext cx="508000" cy="9072"/>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18142</xdr:colOff>
      <xdr:row>4</xdr:row>
      <xdr:rowOff>173264</xdr:rowOff>
    </xdr:from>
    <xdr:to>
      <xdr:col>10</xdr:col>
      <xdr:colOff>566964</xdr:colOff>
      <xdr:row>4</xdr:row>
      <xdr:rowOff>181428</xdr:rowOff>
    </xdr:to>
    <xdr:sp macro="" textlink="">
      <xdr:nvSpPr>
        <xdr:cNvPr id="27031817" name="Line 17">
          <a:extLst>
            <a:ext uri="{FF2B5EF4-FFF2-40B4-BE49-F238E27FC236}">
              <a16:creationId xmlns:a16="http://schemas.microsoft.com/office/drawing/2014/main" id="{A911C586-67D5-121B-3977-3C9E5FD6905D}"/>
            </a:ext>
          </a:extLst>
        </xdr:cNvPr>
        <xdr:cNvSpPr>
          <a:spLocks noChangeShapeType="1"/>
        </xdr:cNvSpPr>
      </xdr:nvSpPr>
      <xdr:spPr bwMode="auto">
        <a:xfrm flipV="1">
          <a:off x="6277428" y="1252764"/>
          <a:ext cx="548822" cy="816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14515</xdr:colOff>
      <xdr:row>3</xdr:row>
      <xdr:rowOff>155122</xdr:rowOff>
    </xdr:from>
    <xdr:to>
      <xdr:col>10</xdr:col>
      <xdr:colOff>560615</xdr:colOff>
      <xdr:row>3</xdr:row>
      <xdr:rowOff>155122</xdr:rowOff>
    </xdr:to>
    <xdr:sp macro="" textlink="">
      <xdr:nvSpPr>
        <xdr:cNvPr id="27031818" name="Line 18">
          <a:extLst>
            <a:ext uri="{FF2B5EF4-FFF2-40B4-BE49-F238E27FC236}">
              <a16:creationId xmlns:a16="http://schemas.microsoft.com/office/drawing/2014/main" id="{264D569E-7EB6-EFD8-6A85-A6F694D428F7}"/>
            </a:ext>
          </a:extLst>
        </xdr:cNvPr>
        <xdr:cNvSpPr>
          <a:spLocks noChangeShapeType="1"/>
        </xdr:cNvSpPr>
      </xdr:nvSpPr>
      <xdr:spPr bwMode="auto">
        <a:xfrm flipV="1">
          <a:off x="6273801" y="1025979"/>
          <a:ext cx="54610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50800</xdr:colOff>
      <xdr:row>5</xdr:row>
      <xdr:rowOff>222250</xdr:rowOff>
    </xdr:from>
    <xdr:to>
      <xdr:col>10</xdr:col>
      <xdr:colOff>596900</xdr:colOff>
      <xdr:row>5</xdr:row>
      <xdr:rowOff>222250</xdr:rowOff>
    </xdr:to>
    <xdr:sp macro="" textlink="">
      <xdr:nvSpPr>
        <xdr:cNvPr id="27031819" name="Line 22">
          <a:extLst>
            <a:ext uri="{FF2B5EF4-FFF2-40B4-BE49-F238E27FC236}">
              <a16:creationId xmlns:a16="http://schemas.microsoft.com/office/drawing/2014/main" id="{2FDF8FCF-A1ED-97B5-117A-42E0846D0FF4}"/>
            </a:ext>
          </a:extLst>
        </xdr:cNvPr>
        <xdr:cNvSpPr>
          <a:spLocks noChangeShapeType="1"/>
        </xdr:cNvSpPr>
      </xdr:nvSpPr>
      <xdr:spPr bwMode="auto">
        <a:xfrm>
          <a:off x="6273800" y="1485900"/>
          <a:ext cx="5461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23586</xdr:colOff>
      <xdr:row>51</xdr:row>
      <xdr:rowOff>176893</xdr:rowOff>
    </xdr:from>
    <xdr:to>
      <xdr:col>10</xdr:col>
      <xdr:colOff>569686</xdr:colOff>
      <xdr:row>51</xdr:row>
      <xdr:rowOff>176893</xdr:rowOff>
    </xdr:to>
    <xdr:sp macro="" textlink="">
      <xdr:nvSpPr>
        <xdr:cNvPr id="27031820" name="Line 17">
          <a:extLst>
            <a:ext uri="{FF2B5EF4-FFF2-40B4-BE49-F238E27FC236}">
              <a16:creationId xmlns:a16="http://schemas.microsoft.com/office/drawing/2014/main" id="{20630FFA-F7AC-0212-5383-2133E63ADDDD}"/>
            </a:ext>
          </a:extLst>
        </xdr:cNvPr>
        <xdr:cNvSpPr>
          <a:spLocks noChangeShapeType="1"/>
        </xdr:cNvSpPr>
      </xdr:nvSpPr>
      <xdr:spPr bwMode="auto">
        <a:xfrm flipV="1">
          <a:off x="6282872" y="9384393"/>
          <a:ext cx="546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23586</xdr:colOff>
      <xdr:row>50</xdr:row>
      <xdr:rowOff>158750</xdr:rowOff>
    </xdr:from>
    <xdr:to>
      <xdr:col>10</xdr:col>
      <xdr:colOff>569686</xdr:colOff>
      <xdr:row>50</xdr:row>
      <xdr:rowOff>158750</xdr:rowOff>
    </xdr:to>
    <xdr:sp macro="" textlink="">
      <xdr:nvSpPr>
        <xdr:cNvPr id="27031821" name="Line 18">
          <a:extLst>
            <a:ext uri="{FF2B5EF4-FFF2-40B4-BE49-F238E27FC236}">
              <a16:creationId xmlns:a16="http://schemas.microsoft.com/office/drawing/2014/main" id="{5BF99A6D-73CB-5BE9-B86A-5BA6BAEC07CB}"/>
            </a:ext>
          </a:extLst>
        </xdr:cNvPr>
        <xdr:cNvSpPr>
          <a:spLocks noChangeShapeType="1"/>
        </xdr:cNvSpPr>
      </xdr:nvSpPr>
      <xdr:spPr bwMode="auto">
        <a:xfrm flipV="1">
          <a:off x="6282872" y="9139464"/>
          <a:ext cx="54610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52615</xdr:colOff>
      <xdr:row>52</xdr:row>
      <xdr:rowOff>167821</xdr:rowOff>
    </xdr:from>
    <xdr:to>
      <xdr:col>10</xdr:col>
      <xdr:colOff>566965</xdr:colOff>
      <xdr:row>52</xdr:row>
      <xdr:rowOff>167821</xdr:rowOff>
    </xdr:to>
    <xdr:sp macro="" textlink="">
      <xdr:nvSpPr>
        <xdr:cNvPr id="27031822" name="Line 22">
          <a:extLst>
            <a:ext uri="{FF2B5EF4-FFF2-40B4-BE49-F238E27FC236}">
              <a16:creationId xmlns:a16="http://schemas.microsoft.com/office/drawing/2014/main" id="{302EAEC8-C2FD-2FDC-38C7-68707E163BD6}"/>
            </a:ext>
          </a:extLst>
        </xdr:cNvPr>
        <xdr:cNvSpPr>
          <a:spLocks noChangeShapeType="1"/>
        </xdr:cNvSpPr>
      </xdr:nvSpPr>
      <xdr:spPr bwMode="auto">
        <a:xfrm>
          <a:off x="6311901" y="9602107"/>
          <a:ext cx="514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273050</xdr:colOff>
      <xdr:row>55</xdr:row>
      <xdr:rowOff>158750</xdr:rowOff>
    </xdr:from>
    <xdr:to>
      <xdr:col>13</xdr:col>
      <xdr:colOff>584200</xdr:colOff>
      <xdr:row>75</xdr:row>
      <xdr:rowOff>171450</xdr:rowOff>
    </xdr:to>
    <xdr:graphicFrame macro="">
      <xdr:nvGraphicFramePr>
        <xdr:cNvPr id="26661277" name="Chart 3">
          <a:extLst>
            <a:ext uri="{FF2B5EF4-FFF2-40B4-BE49-F238E27FC236}">
              <a16:creationId xmlns:a16="http://schemas.microsoft.com/office/drawing/2014/main" id="{439E2E04-C1BA-8A9B-C22C-A74C6E00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273050</xdr:colOff>
      <xdr:row>9</xdr:row>
      <xdr:rowOff>44450</xdr:rowOff>
    </xdr:from>
    <xdr:to>
      <xdr:col>13</xdr:col>
      <xdr:colOff>584200</xdr:colOff>
      <xdr:row>29</xdr:row>
      <xdr:rowOff>146050</xdr:rowOff>
    </xdr:to>
    <xdr:graphicFrame macro="">
      <xdr:nvGraphicFramePr>
        <xdr:cNvPr id="26661278" name="Chart 1">
          <a:extLst>
            <a:ext uri="{FF2B5EF4-FFF2-40B4-BE49-F238E27FC236}">
              <a16:creationId xmlns:a16="http://schemas.microsoft.com/office/drawing/2014/main" id="{41366A2E-6574-FADB-C0B2-7B4B7AAC7C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273050</xdr:colOff>
      <xdr:row>32</xdr:row>
      <xdr:rowOff>165100</xdr:rowOff>
    </xdr:from>
    <xdr:to>
      <xdr:col>13</xdr:col>
      <xdr:colOff>584200</xdr:colOff>
      <xdr:row>51</xdr:row>
      <xdr:rowOff>184150</xdr:rowOff>
    </xdr:to>
    <xdr:graphicFrame macro="">
      <xdr:nvGraphicFramePr>
        <xdr:cNvPr id="26661279" name="Chart 3">
          <a:extLst>
            <a:ext uri="{FF2B5EF4-FFF2-40B4-BE49-F238E27FC236}">
              <a16:creationId xmlns:a16="http://schemas.microsoft.com/office/drawing/2014/main" id="{F3E58E02-2309-2A30-2E40-224A52A3D1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298450</xdr:colOff>
      <xdr:row>3</xdr:row>
      <xdr:rowOff>177800</xdr:rowOff>
    </xdr:from>
    <xdr:to>
      <xdr:col>10</xdr:col>
      <xdr:colOff>38100</xdr:colOff>
      <xdr:row>3</xdr:row>
      <xdr:rowOff>177800</xdr:rowOff>
    </xdr:to>
    <xdr:sp macro="" textlink="">
      <xdr:nvSpPr>
        <xdr:cNvPr id="26661280" name="Line 8">
          <a:extLst>
            <a:ext uri="{FF2B5EF4-FFF2-40B4-BE49-F238E27FC236}">
              <a16:creationId xmlns:a16="http://schemas.microsoft.com/office/drawing/2014/main" id="{C2D75B32-0DFA-C313-25C1-F29A595FFD6D}"/>
            </a:ext>
          </a:extLst>
        </xdr:cNvPr>
        <xdr:cNvSpPr>
          <a:spLocks noChangeShapeType="1"/>
        </xdr:cNvSpPr>
      </xdr:nvSpPr>
      <xdr:spPr bwMode="auto">
        <a:xfrm flipV="1">
          <a:off x="5899150" y="647700"/>
          <a:ext cx="361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298450</xdr:colOff>
      <xdr:row>5</xdr:row>
      <xdr:rowOff>95250</xdr:rowOff>
    </xdr:from>
    <xdr:to>
      <xdr:col>10</xdr:col>
      <xdr:colOff>38100</xdr:colOff>
      <xdr:row>5</xdr:row>
      <xdr:rowOff>95250</xdr:rowOff>
    </xdr:to>
    <xdr:sp macro="" textlink="">
      <xdr:nvSpPr>
        <xdr:cNvPr id="26661281" name="Line 9">
          <a:extLst>
            <a:ext uri="{FF2B5EF4-FFF2-40B4-BE49-F238E27FC236}">
              <a16:creationId xmlns:a16="http://schemas.microsoft.com/office/drawing/2014/main" id="{2CC556FC-545A-DD37-CE40-C9C141736BD1}"/>
            </a:ext>
          </a:extLst>
        </xdr:cNvPr>
        <xdr:cNvSpPr>
          <a:spLocks noChangeShapeType="1"/>
        </xdr:cNvSpPr>
      </xdr:nvSpPr>
      <xdr:spPr bwMode="auto">
        <a:xfrm>
          <a:off x="5899150" y="927100"/>
          <a:ext cx="3619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226249</xdr:colOff>
      <xdr:row>3</xdr:row>
      <xdr:rowOff>82090</xdr:rowOff>
    </xdr:from>
    <xdr:to>
      <xdr:col>13</xdr:col>
      <xdr:colOff>312688</xdr:colOff>
      <xdr:row>4</xdr:row>
      <xdr:rowOff>74375</xdr:rowOff>
    </xdr:to>
    <xdr:sp macro="" textlink="">
      <xdr:nvSpPr>
        <xdr:cNvPr id="507970" name="Text Box 10">
          <a:extLst>
            <a:ext uri="{FF2B5EF4-FFF2-40B4-BE49-F238E27FC236}">
              <a16:creationId xmlns:a16="http://schemas.microsoft.com/office/drawing/2014/main" id="{D31F6762-9B40-426C-908E-34971C303EA8}"/>
            </a:ext>
          </a:extLst>
        </xdr:cNvPr>
        <xdr:cNvSpPr txBox="1">
          <a:spLocks noChangeArrowheads="1"/>
        </xdr:cNvSpPr>
      </xdr:nvSpPr>
      <xdr:spPr bwMode="auto">
        <a:xfrm>
          <a:off x="6277164" y="532396"/>
          <a:ext cx="1908893" cy="196948"/>
        </a:xfrm>
        <a:prstGeom prst="rect">
          <a:avLst/>
        </a:prstGeom>
        <a:solidFill>
          <a:srgbClr val="FFFFFF"/>
        </a:solid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明朝"/>
              <a:ea typeface="ＭＳ 明朝"/>
            </a:rPr>
            <a:t>兵庫</a:t>
          </a:r>
          <a:r>
            <a:rPr lang="en-US" altLang="ja-JP" sz="1100" b="0" i="0" u="none" strike="noStrike" baseline="0">
              <a:solidFill>
                <a:srgbClr val="000000"/>
              </a:solidFill>
              <a:latin typeface="ＭＳ 明朝"/>
              <a:ea typeface="ＭＳ 明朝"/>
            </a:rPr>
            <a:t>CI</a:t>
          </a:r>
          <a:r>
            <a:rPr lang="ja-JP" altLang="en-US" sz="1100" b="0" i="0" u="none" strike="noStrike" baseline="0">
              <a:solidFill>
                <a:srgbClr val="000000"/>
              </a:solidFill>
              <a:latin typeface="ＭＳ 明朝"/>
              <a:ea typeface="ＭＳ 明朝"/>
            </a:rPr>
            <a:t>（令和２年＝</a:t>
          </a:r>
          <a:r>
            <a:rPr lang="en-US" altLang="ja-JP" sz="1100" b="0" i="0" u="none" strike="noStrike" baseline="0">
              <a:solidFill>
                <a:srgbClr val="000000"/>
              </a:solidFill>
              <a:latin typeface="ＭＳ 明朝"/>
              <a:ea typeface="ＭＳ 明朝"/>
            </a:rPr>
            <a:t>100</a:t>
          </a:r>
          <a:r>
            <a:rPr lang="ja-JP" altLang="en-US" sz="1100" b="0" i="0" u="none" strike="noStrike" baseline="0">
              <a:solidFill>
                <a:srgbClr val="000000"/>
              </a:solidFill>
              <a:latin typeface="ＭＳ 明朝"/>
              <a:ea typeface="ＭＳ 明朝"/>
            </a:rPr>
            <a:t>）</a:t>
          </a:r>
        </a:p>
      </xdr:txBody>
    </xdr:sp>
    <xdr:clientData/>
  </xdr:twoCellAnchor>
  <xdr:twoCellAnchor>
    <xdr:from>
      <xdr:col>10</xdr:col>
      <xdr:colOff>224344</xdr:colOff>
      <xdr:row>4</xdr:row>
      <xdr:rowOff>163895</xdr:rowOff>
    </xdr:from>
    <xdr:to>
      <xdr:col>13</xdr:col>
      <xdr:colOff>506682</xdr:colOff>
      <xdr:row>6</xdr:row>
      <xdr:rowOff>67473</xdr:rowOff>
    </xdr:to>
    <xdr:sp macro="" textlink="">
      <xdr:nvSpPr>
        <xdr:cNvPr id="507971" name="Text Box 11">
          <a:extLst>
            <a:ext uri="{FF2B5EF4-FFF2-40B4-BE49-F238E27FC236}">
              <a16:creationId xmlns:a16="http://schemas.microsoft.com/office/drawing/2014/main" id="{A83937AA-D1CA-4F9A-96FA-7E6BAEF21E28}"/>
            </a:ext>
          </a:extLst>
        </xdr:cNvPr>
        <xdr:cNvSpPr txBox="1">
          <a:spLocks noChangeArrowheads="1"/>
        </xdr:cNvSpPr>
      </xdr:nvSpPr>
      <xdr:spPr bwMode="auto">
        <a:xfrm>
          <a:off x="6483630" y="826109"/>
          <a:ext cx="2160123" cy="266435"/>
        </a:xfrm>
        <a:prstGeom prst="rect">
          <a:avLst/>
        </a:prstGeom>
        <a:solidFill>
          <a:srgbClr val="FFFFFF"/>
        </a:solidFill>
        <a:ln>
          <a:noFill/>
        </a:ln>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明朝"/>
              <a:ea typeface="ＭＳ 明朝"/>
            </a:rPr>
            <a:t>全国</a:t>
          </a:r>
          <a:r>
            <a:rPr lang="en-US" altLang="ja-JP" sz="1100" b="0" i="0" u="none" strike="noStrike" baseline="0">
              <a:solidFill>
                <a:srgbClr val="000000"/>
              </a:solidFill>
              <a:latin typeface="ＭＳ 明朝"/>
              <a:ea typeface="ＭＳ 明朝"/>
            </a:rPr>
            <a:t>CI</a:t>
          </a:r>
          <a:r>
            <a:rPr lang="ja-JP" altLang="en-US" sz="1100" b="0" i="0" u="none" strike="noStrike" baseline="0">
              <a:solidFill>
                <a:srgbClr val="000000"/>
              </a:solidFill>
              <a:latin typeface="ＭＳ 明朝"/>
              <a:ea typeface="ＭＳ 明朝"/>
            </a:rPr>
            <a:t>（令和２年＝</a:t>
          </a:r>
          <a:r>
            <a:rPr lang="en-US" altLang="ja-JP" sz="1100" b="0" i="0" u="none" strike="noStrike" baseline="0">
              <a:solidFill>
                <a:srgbClr val="000000"/>
              </a:solidFill>
              <a:latin typeface="ＭＳ 明朝"/>
              <a:ea typeface="ＭＳ 明朝"/>
            </a:rPr>
            <a:t>100</a:t>
          </a:r>
          <a:r>
            <a:rPr lang="ja-JP" altLang="en-US" sz="1100" b="0" i="0" u="none" strike="noStrike" baseline="0">
              <a:solidFill>
                <a:srgbClr val="000000"/>
              </a:solidFill>
              <a:latin typeface="ＭＳ 明朝"/>
              <a:ea typeface="ＭＳ 明朝"/>
            </a:rPr>
            <a:t>）</a:t>
          </a:r>
          <a:endParaRPr lang="en-US" altLang="ja-JP" sz="11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9</xdr:col>
      <xdr:colOff>207010</xdr:colOff>
      <xdr:row>79</xdr:row>
      <xdr:rowOff>100964</xdr:rowOff>
    </xdr:from>
    <xdr:to>
      <xdr:col>14</xdr:col>
      <xdr:colOff>1638</xdr:colOff>
      <xdr:row>81</xdr:row>
      <xdr:rowOff>2435</xdr:rowOff>
    </xdr:to>
    <xdr:sp macro="" textlink="">
      <xdr:nvSpPr>
        <xdr:cNvPr id="507919" name="Text Box 15">
          <a:extLst>
            <a:ext uri="{FF2B5EF4-FFF2-40B4-BE49-F238E27FC236}">
              <a16:creationId xmlns:a16="http://schemas.microsoft.com/office/drawing/2014/main" id="{6DBA6AB2-DD5D-4CB0-B82A-71566939013B}"/>
            </a:ext>
          </a:extLst>
        </xdr:cNvPr>
        <xdr:cNvSpPr txBox="1">
          <a:spLocks noChangeArrowheads="1"/>
        </xdr:cNvSpPr>
      </xdr:nvSpPr>
      <xdr:spPr bwMode="auto">
        <a:xfrm>
          <a:off x="6248400" y="13811249"/>
          <a:ext cx="3048000" cy="17480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注</a:t>
          </a: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　　　部分は兵庫県の景気後退期を示す。</a:t>
          </a:r>
        </a:p>
      </xdr:txBody>
    </xdr:sp>
    <xdr:clientData/>
  </xdr:twoCellAnchor>
  <xdr:twoCellAnchor>
    <xdr:from>
      <xdr:col>9</xdr:col>
      <xdr:colOff>717550</xdr:colOff>
      <xdr:row>79</xdr:row>
      <xdr:rowOff>228600</xdr:rowOff>
    </xdr:from>
    <xdr:to>
      <xdr:col>10</xdr:col>
      <xdr:colOff>222250</xdr:colOff>
      <xdr:row>80</xdr:row>
      <xdr:rowOff>107950</xdr:rowOff>
    </xdr:to>
    <xdr:sp macro="" textlink="">
      <xdr:nvSpPr>
        <xdr:cNvPr id="26661285" name="Rectangle 16">
          <a:extLst>
            <a:ext uri="{FF2B5EF4-FFF2-40B4-BE49-F238E27FC236}">
              <a16:creationId xmlns:a16="http://schemas.microsoft.com/office/drawing/2014/main" id="{2DA988CD-C715-D247-A49B-D4FB5B8603D3}"/>
            </a:ext>
          </a:extLst>
        </xdr:cNvPr>
        <xdr:cNvSpPr>
          <a:spLocks noChangeArrowheads="1"/>
        </xdr:cNvSpPr>
      </xdr:nvSpPr>
      <xdr:spPr bwMode="auto">
        <a:xfrm>
          <a:off x="6223000" y="13392150"/>
          <a:ext cx="222250" cy="107950"/>
        </a:xfrm>
        <a:prstGeom prst="rect">
          <a:avLst/>
        </a:prstGeom>
        <a:solidFill>
          <a:srgbClr val="CCCC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3</xdr:row>
      <xdr:rowOff>184150</xdr:rowOff>
    </xdr:from>
    <xdr:to>
      <xdr:col>13</xdr:col>
      <xdr:colOff>781050</xdr:colOff>
      <xdr:row>24</xdr:row>
      <xdr:rowOff>0</xdr:rowOff>
    </xdr:to>
    <xdr:graphicFrame macro="">
      <xdr:nvGraphicFramePr>
        <xdr:cNvPr id="26928437" name="Chart 1">
          <a:extLst>
            <a:ext uri="{FF2B5EF4-FFF2-40B4-BE49-F238E27FC236}">
              <a16:creationId xmlns:a16="http://schemas.microsoft.com/office/drawing/2014/main" id="{95F38FD9-4EEF-A897-D222-B014892D90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419894</xdr:colOff>
      <xdr:row>3</xdr:row>
      <xdr:rowOff>105886</xdr:rowOff>
    </xdr:from>
    <xdr:to>
      <xdr:col>1</xdr:col>
      <xdr:colOff>43150</xdr:colOff>
      <xdr:row>4</xdr:row>
      <xdr:rowOff>161950</xdr:rowOff>
    </xdr:to>
    <xdr:sp macro="" textlink="">
      <xdr:nvSpPr>
        <xdr:cNvPr id="495618" name="Text Box 2">
          <a:extLst>
            <a:ext uri="{FF2B5EF4-FFF2-40B4-BE49-F238E27FC236}">
              <a16:creationId xmlns:a16="http://schemas.microsoft.com/office/drawing/2014/main" id="{5F0CD62F-F42E-48BB-936A-C50C506DA338}"/>
            </a:ext>
          </a:extLst>
        </xdr:cNvPr>
        <xdr:cNvSpPr txBox="1">
          <a:spLocks noChangeArrowheads="1"/>
        </xdr:cNvSpPr>
      </xdr:nvSpPr>
      <xdr:spPr bwMode="auto">
        <a:xfrm>
          <a:off x="290989" y="646271"/>
          <a:ext cx="426000" cy="20907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明朝"/>
              <a:ea typeface="ＭＳ 明朝"/>
            </a:rPr>
            <a:t>(%)</a:t>
          </a:r>
        </a:p>
      </xdr:txBody>
    </xdr:sp>
    <xdr:clientData/>
  </xdr:twoCellAnchor>
  <xdr:twoCellAnchor>
    <xdr:from>
      <xdr:col>0</xdr:col>
      <xdr:colOff>114300</xdr:colOff>
      <xdr:row>27</xdr:row>
      <xdr:rowOff>19050</xdr:rowOff>
    </xdr:from>
    <xdr:to>
      <xdr:col>14</xdr:col>
      <xdr:colOff>0</xdr:colOff>
      <xdr:row>48</xdr:row>
      <xdr:rowOff>38100</xdr:rowOff>
    </xdr:to>
    <xdr:graphicFrame macro="">
      <xdr:nvGraphicFramePr>
        <xdr:cNvPr id="26928439" name="Chart 3">
          <a:extLst>
            <a:ext uri="{FF2B5EF4-FFF2-40B4-BE49-F238E27FC236}">
              <a16:creationId xmlns:a16="http://schemas.microsoft.com/office/drawing/2014/main" id="{B4D2135F-DE91-8805-CD99-369A1AFC5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52</xdr:row>
      <xdr:rowOff>19050</xdr:rowOff>
    </xdr:from>
    <xdr:to>
      <xdr:col>14</xdr:col>
      <xdr:colOff>38100</xdr:colOff>
      <xdr:row>72</xdr:row>
      <xdr:rowOff>82550</xdr:rowOff>
    </xdr:to>
    <xdr:graphicFrame macro="">
      <xdr:nvGraphicFramePr>
        <xdr:cNvPr id="26928440" name="Chart 4">
          <a:extLst>
            <a:ext uri="{FF2B5EF4-FFF2-40B4-BE49-F238E27FC236}">
              <a16:creationId xmlns:a16="http://schemas.microsoft.com/office/drawing/2014/main" id="{40BCCD46-482A-60C3-41BA-6CFDBC8C5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496454</xdr:colOff>
      <xdr:row>27</xdr:row>
      <xdr:rowOff>42545</xdr:rowOff>
    </xdr:from>
    <xdr:to>
      <xdr:col>1</xdr:col>
      <xdr:colOff>208824</xdr:colOff>
      <xdr:row>28</xdr:row>
      <xdr:rowOff>35101</xdr:rowOff>
    </xdr:to>
    <xdr:sp macro="" textlink="">
      <xdr:nvSpPr>
        <xdr:cNvPr id="495621" name="Text Box 5">
          <a:extLst>
            <a:ext uri="{FF2B5EF4-FFF2-40B4-BE49-F238E27FC236}">
              <a16:creationId xmlns:a16="http://schemas.microsoft.com/office/drawing/2014/main" id="{C59BB3ED-EB81-4662-BF33-EAA41BFE6711}"/>
            </a:ext>
          </a:extLst>
        </xdr:cNvPr>
        <xdr:cNvSpPr txBox="1">
          <a:spLocks noChangeArrowheads="1"/>
        </xdr:cNvSpPr>
      </xdr:nvSpPr>
      <xdr:spPr bwMode="auto">
        <a:xfrm>
          <a:off x="533284" y="4976495"/>
          <a:ext cx="377522" cy="19443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明朝"/>
              <a:ea typeface="ＭＳ 明朝"/>
            </a:rPr>
            <a:t>(%)</a:t>
          </a:r>
        </a:p>
      </xdr:txBody>
    </xdr:sp>
    <xdr:clientData/>
  </xdr:twoCellAnchor>
  <xdr:twoCellAnchor>
    <xdr:from>
      <xdr:col>0</xdr:col>
      <xdr:colOff>436313</xdr:colOff>
      <xdr:row>51</xdr:row>
      <xdr:rowOff>61821</xdr:rowOff>
    </xdr:from>
    <xdr:to>
      <xdr:col>1</xdr:col>
      <xdr:colOff>100909</xdr:colOff>
      <xdr:row>52</xdr:row>
      <xdr:rowOff>78799</xdr:rowOff>
    </xdr:to>
    <xdr:sp macro="" textlink="">
      <xdr:nvSpPr>
        <xdr:cNvPr id="495622" name="Text Box 6">
          <a:extLst>
            <a:ext uri="{FF2B5EF4-FFF2-40B4-BE49-F238E27FC236}">
              <a16:creationId xmlns:a16="http://schemas.microsoft.com/office/drawing/2014/main" id="{BAC3B8C8-B1F6-426A-9C7F-B5F30A6D87A1}"/>
            </a:ext>
          </a:extLst>
        </xdr:cNvPr>
        <xdr:cNvSpPr txBox="1">
          <a:spLocks noChangeArrowheads="1"/>
        </xdr:cNvSpPr>
      </xdr:nvSpPr>
      <xdr:spPr bwMode="auto">
        <a:xfrm>
          <a:off x="426788" y="8667885"/>
          <a:ext cx="289290" cy="17382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明朝"/>
              <a:ea typeface="ＭＳ 明朝"/>
            </a:rPr>
            <a:t>(%)</a:t>
          </a:r>
        </a:p>
      </xdr:txBody>
    </xdr:sp>
    <xdr:clientData/>
  </xdr:twoCellAnchor>
  <xdr:twoCellAnchor>
    <xdr:from>
      <xdr:col>1</xdr:col>
      <xdr:colOff>45879</xdr:colOff>
      <xdr:row>3</xdr:row>
      <xdr:rowOff>106363</xdr:rowOff>
    </xdr:from>
    <xdr:to>
      <xdr:col>2</xdr:col>
      <xdr:colOff>76699</xdr:colOff>
      <xdr:row>5</xdr:row>
      <xdr:rowOff>7257</xdr:rowOff>
    </xdr:to>
    <xdr:sp macro="" textlink="">
      <xdr:nvSpPr>
        <xdr:cNvPr id="495625" name="Text Box 9">
          <a:extLst>
            <a:ext uri="{FF2B5EF4-FFF2-40B4-BE49-F238E27FC236}">
              <a16:creationId xmlns:a16="http://schemas.microsoft.com/office/drawing/2014/main" id="{065A9176-E4D6-4048-AC2D-0AC13B347D83}"/>
            </a:ext>
          </a:extLst>
        </xdr:cNvPr>
        <xdr:cNvSpPr txBox="1">
          <a:spLocks noChangeArrowheads="1"/>
        </xdr:cNvSpPr>
      </xdr:nvSpPr>
      <xdr:spPr bwMode="auto">
        <a:xfrm>
          <a:off x="726236" y="711427"/>
          <a:ext cx="722191" cy="25468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明朝"/>
              <a:ea typeface="ＭＳ 明朝"/>
            </a:rPr>
            <a:t>(×10)</a:t>
          </a:r>
        </a:p>
      </xdr:txBody>
    </xdr:sp>
    <xdr:clientData/>
  </xdr:twoCellAnchor>
  <xdr:twoCellAnchor>
    <xdr:from>
      <xdr:col>1</xdr:col>
      <xdr:colOff>120765</xdr:colOff>
      <xdr:row>27</xdr:row>
      <xdr:rowOff>37927</xdr:rowOff>
    </xdr:from>
    <xdr:to>
      <xdr:col>2</xdr:col>
      <xdr:colOff>136752</xdr:colOff>
      <xdr:row>28</xdr:row>
      <xdr:rowOff>129720</xdr:rowOff>
    </xdr:to>
    <xdr:sp macro="" textlink="">
      <xdr:nvSpPr>
        <xdr:cNvPr id="495626" name="Text Box 10">
          <a:extLst>
            <a:ext uri="{FF2B5EF4-FFF2-40B4-BE49-F238E27FC236}">
              <a16:creationId xmlns:a16="http://schemas.microsoft.com/office/drawing/2014/main" id="{FB7771E1-2C7F-4347-8C07-183A26207426}"/>
            </a:ext>
          </a:extLst>
        </xdr:cNvPr>
        <xdr:cNvSpPr txBox="1">
          <a:spLocks noChangeArrowheads="1"/>
        </xdr:cNvSpPr>
      </xdr:nvSpPr>
      <xdr:spPr bwMode="auto">
        <a:xfrm>
          <a:off x="813954" y="5031913"/>
          <a:ext cx="678699" cy="29767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明朝"/>
              <a:ea typeface="ＭＳ 明朝"/>
            </a:rPr>
            <a:t>(×10)</a:t>
          </a:r>
        </a:p>
      </xdr:txBody>
    </xdr:sp>
    <xdr:clientData/>
  </xdr:twoCellAnchor>
  <xdr:twoCellAnchor>
    <xdr:from>
      <xdr:col>1</xdr:col>
      <xdr:colOff>46355</xdr:colOff>
      <xdr:row>51</xdr:row>
      <xdr:rowOff>73025</xdr:rowOff>
    </xdr:from>
    <xdr:to>
      <xdr:col>2</xdr:col>
      <xdr:colOff>72289</xdr:colOff>
      <xdr:row>53</xdr:row>
      <xdr:rowOff>-1</xdr:rowOff>
    </xdr:to>
    <xdr:sp macro="" textlink="">
      <xdr:nvSpPr>
        <xdr:cNvPr id="495627" name="Text Box 11">
          <a:extLst>
            <a:ext uri="{FF2B5EF4-FFF2-40B4-BE49-F238E27FC236}">
              <a16:creationId xmlns:a16="http://schemas.microsoft.com/office/drawing/2014/main" id="{FF898A68-CE5D-4329-BD73-2052B06C31DE}"/>
            </a:ext>
          </a:extLst>
        </xdr:cNvPr>
        <xdr:cNvSpPr txBox="1">
          <a:spLocks noChangeArrowheads="1"/>
        </xdr:cNvSpPr>
      </xdr:nvSpPr>
      <xdr:spPr bwMode="auto">
        <a:xfrm>
          <a:off x="726712" y="9489168"/>
          <a:ext cx="717093" cy="26715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明朝"/>
              <a:ea typeface="ＭＳ 明朝"/>
            </a:rPr>
            <a:t>(×10</a:t>
          </a:r>
          <a:r>
            <a:rPr lang="en-US" altLang="ja-JP" sz="1000" b="0" i="0" strike="noStrike">
              <a:solidFill>
                <a:srgbClr val="000000"/>
              </a:solidFill>
              <a:latin typeface="ＭＳ Ｐゴシック"/>
              <a:ea typeface="ＭＳ Ｐゴシック"/>
            </a:rPr>
            <a:t>)</a:t>
          </a:r>
        </a:p>
        <a:p>
          <a:pPr algn="l" rtl="0">
            <a:defRPr sz="1000"/>
          </a:pPr>
          <a:endParaRPr lang="en-US" altLang="ja-JP" sz="1000" b="0" i="0" strike="noStrike">
            <a:solidFill>
              <a:srgbClr val="000000"/>
            </a:solidFill>
            <a:latin typeface="ＭＳ Ｐゴシック"/>
            <a:ea typeface="ＭＳ Ｐゴシック"/>
          </a:endParaRPr>
        </a:p>
        <a:p>
          <a:pPr algn="l" rtl="0">
            <a:defRPr sz="1000"/>
          </a:pPr>
          <a:r>
            <a:rPr lang="en-US" altLang="ja-JP" sz="1000" b="0" i="0" strike="noStrike">
              <a:solidFill>
                <a:srgbClr val="000000"/>
              </a:solidFill>
              <a:latin typeface="ＭＳ Ｐゴシック"/>
              <a:ea typeface="ＭＳ Ｐゴシック"/>
            </a:rPr>
            <a:t>)</a:t>
          </a:r>
        </a:p>
      </xdr:txBody>
    </xdr:sp>
    <xdr:clientData/>
  </xdr:twoCellAnchor>
  <xdr:twoCellAnchor>
    <xdr:from>
      <xdr:col>9</xdr:col>
      <xdr:colOff>355600</xdr:colOff>
      <xdr:row>75</xdr:row>
      <xdr:rowOff>144780</xdr:rowOff>
    </xdr:from>
    <xdr:to>
      <xdr:col>14</xdr:col>
      <xdr:colOff>1323</xdr:colOff>
      <xdr:row>76</xdr:row>
      <xdr:rowOff>144868</xdr:rowOff>
    </xdr:to>
    <xdr:sp macro="" textlink="">
      <xdr:nvSpPr>
        <xdr:cNvPr id="22" name="Text Box 15">
          <a:extLst>
            <a:ext uri="{FF2B5EF4-FFF2-40B4-BE49-F238E27FC236}">
              <a16:creationId xmlns:a16="http://schemas.microsoft.com/office/drawing/2014/main" id="{AD1F244C-0FCF-4264-8FA1-969B9162903D}"/>
            </a:ext>
          </a:extLst>
        </xdr:cNvPr>
        <xdr:cNvSpPr txBox="1">
          <a:spLocks noChangeArrowheads="1"/>
        </xdr:cNvSpPr>
      </xdr:nvSpPr>
      <xdr:spPr bwMode="auto">
        <a:xfrm>
          <a:off x="6334125" y="13134975"/>
          <a:ext cx="3048000" cy="17480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　　　　</a:t>
          </a: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注</a:t>
          </a: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　　　　部分は景気後退期を示す。</a:t>
          </a:r>
        </a:p>
      </xdr:txBody>
    </xdr:sp>
    <xdr:clientData/>
  </xdr:twoCellAnchor>
  <xdr:twoCellAnchor>
    <xdr:from>
      <xdr:col>11</xdr:col>
      <xdr:colOff>114300</xdr:colOff>
      <xdr:row>76</xdr:row>
      <xdr:rowOff>19050</xdr:rowOff>
    </xdr:from>
    <xdr:to>
      <xdr:col>11</xdr:col>
      <xdr:colOff>317500</xdr:colOff>
      <xdr:row>76</xdr:row>
      <xdr:rowOff>82550</xdr:rowOff>
    </xdr:to>
    <xdr:sp macro="" textlink="">
      <xdr:nvSpPr>
        <xdr:cNvPr id="26928447" name="Rectangle 16">
          <a:extLst>
            <a:ext uri="{FF2B5EF4-FFF2-40B4-BE49-F238E27FC236}">
              <a16:creationId xmlns:a16="http://schemas.microsoft.com/office/drawing/2014/main" id="{D4E79FFF-CF3D-9967-1BC2-9C6BF7E4A5B0}"/>
            </a:ext>
          </a:extLst>
        </xdr:cNvPr>
        <xdr:cNvSpPr>
          <a:spLocks noChangeArrowheads="1"/>
        </xdr:cNvSpPr>
      </xdr:nvSpPr>
      <xdr:spPr bwMode="auto">
        <a:xfrm>
          <a:off x="6959600" y="12909550"/>
          <a:ext cx="203200" cy="63500"/>
        </a:xfrm>
        <a:prstGeom prst="rect">
          <a:avLst/>
        </a:prstGeom>
        <a:solidFill>
          <a:srgbClr val="CCCC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hyperlink" Target="https://www.kwansei.ac.jp/i_industria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J22"/>
  <sheetViews>
    <sheetView workbookViewId="0">
      <pane xSplit="2" ySplit="2" topLeftCell="C3" activePane="bottomRight" state="frozen"/>
      <selection pane="topRight" activeCell="C1" sqref="C1"/>
      <selection pane="bottomLeft" activeCell="A3" sqref="A3"/>
      <selection pane="bottomRight"/>
    </sheetView>
  </sheetViews>
  <sheetFormatPr defaultColWidth="8.7265625" defaultRowHeight="13"/>
  <cols>
    <col min="1" max="1" width="4.453125" style="1196" customWidth="1"/>
    <col min="2" max="2" width="24.08984375" style="1196" customWidth="1"/>
    <col min="3" max="3" width="35.6328125" style="1196" customWidth="1"/>
    <col min="4" max="4" width="10.90625" style="1196" customWidth="1"/>
    <col min="5" max="5" width="12.54296875" style="1196" customWidth="1"/>
    <col min="6" max="6" width="24.90625" style="1196" customWidth="1"/>
    <col min="7" max="7" width="16.08984375" style="1757" customWidth="1"/>
    <col min="8" max="8" width="8.7265625" style="1757"/>
    <col min="9" max="9" width="2.08984375" style="1757" customWidth="1"/>
    <col min="10" max="10" width="8.7265625" style="1757"/>
    <col min="11" max="16384" width="8.7265625" style="1196"/>
  </cols>
  <sheetData>
    <row r="1" spans="1:9" ht="14.5" thickBot="1">
      <c r="A1" s="1213" t="s">
        <v>64</v>
      </c>
      <c r="B1" s="883"/>
      <c r="C1" s="883"/>
      <c r="D1" s="883"/>
      <c r="E1" s="1195">
        <v>45989</v>
      </c>
      <c r="F1" s="883"/>
    </row>
    <row r="2" spans="1:9" ht="22.5" customHeight="1" thickBot="1">
      <c r="A2" s="1197"/>
      <c r="B2" s="1198" t="s">
        <v>65</v>
      </c>
      <c r="C2" s="1199" t="s">
        <v>66</v>
      </c>
      <c r="D2" s="1935" t="s">
        <v>67</v>
      </c>
      <c r="E2" s="1935"/>
      <c r="F2" s="1200" t="s">
        <v>68</v>
      </c>
    </row>
    <row r="3" spans="1:9" ht="16.5" customHeight="1">
      <c r="A3" s="1201">
        <v>1</v>
      </c>
      <c r="B3" s="1202" t="s">
        <v>69</v>
      </c>
      <c r="C3" s="1759" t="s">
        <v>70</v>
      </c>
      <c r="D3" s="1760" t="s">
        <v>71</v>
      </c>
      <c r="E3" s="1203" t="s">
        <v>899</v>
      </c>
      <c r="F3" s="1762" t="s">
        <v>72</v>
      </c>
    </row>
    <row r="4" spans="1:9" ht="16.5" customHeight="1">
      <c r="A4" s="1201">
        <v>2</v>
      </c>
      <c r="B4" s="1202" t="s">
        <v>73</v>
      </c>
      <c r="C4" s="1759" t="s">
        <v>811</v>
      </c>
      <c r="D4" s="1760" t="s">
        <v>74</v>
      </c>
      <c r="E4" s="1203" t="s">
        <v>899</v>
      </c>
      <c r="F4" s="1762"/>
      <c r="G4" s="1757" t="s">
        <v>56</v>
      </c>
    </row>
    <row r="5" spans="1:9" ht="16.5" customHeight="1">
      <c r="A5" s="1201">
        <v>3</v>
      </c>
      <c r="B5" s="1202" t="s">
        <v>75</v>
      </c>
      <c r="C5" s="1759" t="s">
        <v>811</v>
      </c>
      <c r="D5" s="1760" t="s">
        <v>74</v>
      </c>
      <c r="E5" s="1203" t="s">
        <v>899</v>
      </c>
      <c r="F5" s="1762"/>
    </row>
    <row r="6" spans="1:9" ht="16.5" customHeight="1">
      <c r="A6" s="1201">
        <v>4</v>
      </c>
      <c r="B6" s="1202" t="s">
        <v>76</v>
      </c>
      <c r="C6" s="1759" t="s">
        <v>811</v>
      </c>
      <c r="D6" s="1760" t="s">
        <v>74</v>
      </c>
      <c r="E6" s="1204" t="s">
        <v>899</v>
      </c>
      <c r="F6" s="1762"/>
      <c r="G6" s="1757" t="s">
        <v>56</v>
      </c>
    </row>
    <row r="7" spans="1:9" ht="16.5" customHeight="1">
      <c r="A7" s="1205">
        <v>5</v>
      </c>
      <c r="B7" s="1206" t="s">
        <v>77</v>
      </c>
      <c r="C7" s="1763" t="s">
        <v>78</v>
      </c>
      <c r="D7" s="1764" t="s">
        <v>79</v>
      </c>
      <c r="E7" s="1203" t="s">
        <v>899</v>
      </c>
      <c r="F7" s="1765"/>
      <c r="G7" s="1757" t="s">
        <v>56</v>
      </c>
    </row>
    <row r="8" spans="1:9" ht="16.5" customHeight="1">
      <c r="A8" s="1201">
        <v>6</v>
      </c>
      <c r="B8" s="1202" t="s">
        <v>80</v>
      </c>
      <c r="C8" s="1759" t="s">
        <v>78</v>
      </c>
      <c r="D8" s="1760" t="s">
        <v>79</v>
      </c>
      <c r="E8" s="1203" t="s">
        <v>899</v>
      </c>
      <c r="F8" s="1762"/>
      <c r="G8" s="1757" t="s">
        <v>88</v>
      </c>
      <c r="H8" s="1757" t="s">
        <v>56</v>
      </c>
    </row>
    <row r="9" spans="1:9" ht="16.5" customHeight="1">
      <c r="A9" s="1201">
        <v>7</v>
      </c>
      <c r="B9" s="1202" t="s">
        <v>81</v>
      </c>
      <c r="C9" s="1759" t="s">
        <v>78</v>
      </c>
      <c r="D9" s="1760" t="s">
        <v>79</v>
      </c>
      <c r="E9" s="1203" t="s">
        <v>899</v>
      </c>
      <c r="F9" s="1762"/>
    </row>
    <row r="10" spans="1:9" ht="16.5" customHeight="1">
      <c r="A10" s="1205">
        <v>8</v>
      </c>
      <c r="B10" s="1206" t="s">
        <v>82</v>
      </c>
      <c r="C10" s="1763" t="s">
        <v>83</v>
      </c>
      <c r="D10" s="1764" t="s">
        <v>84</v>
      </c>
      <c r="E10" s="1766" t="s">
        <v>85</v>
      </c>
      <c r="F10" s="1765" t="s">
        <v>86</v>
      </c>
      <c r="G10" s="1758" t="s">
        <v>56</v>
      </c>
    </row>
    <row r="11" spans="1:9" ht="16.5" customHeight="1">
      <c r="A11" s="1201">
        <v>9</v>
      </c>
      <c r="B11" s="1202" t="s">
        <v>719</v>
      </c>
      <c r="C11" s="1759" t="s">
        <v>796</v>
      </c>
      <c r="D11" s="1760" t="s">
        <v>797</v>
      </c>
      <c r="E11" s="1761" t="s">
        <v>814</v>
      </c>
      <c r="F11" s="1762" t="s">
        <v>815</v>
      </c>
      <c r="G11" s="1758"/>
      <c r="I11" s="1757" t="s">
        <v>88</v>
      </c>
    </row>
    <row r="12" spans="1:9" ht="16.5" customHeight="1">
      <c r="A12" s="1201">
        <v>10</v>
      </c>
      <c r="B12" s="1202" t="s">
        <v>720</v>
      </c>
      <c r="C12" s="1759" t="s">
        <v>720</v>
      </c>
      <c r="D12" s="1760" t="s">
        <v>810</v>
      </c>
      <c r="E12" s="1203" t="s">
        <v>899</v>
      </c>
      <c r="F12" s="1762"/>
      <c r="G12" s="1758"/>
    </row>
    <row r="13" spans="1:9" ht="16.5" customHeight="1">
      <c r="A13" s="1205">
        <v>11</v>
      </c>
      <c r="B13" s="1206" t="s">
        <v>99</v>
      </c>
      <c r="C13" s="1763" t="s">
        <v>799</v>
      </c>
      <c r="D13" s="1764" t="s">
        <v>94</v>
      </c>
      <c r="E13" s="1271" t="s">
        <v>899</v>
      </c>
      <c r="F13" s="1765" t="s">
        <v>802</v>
      </c>
    </row>
    <row r="14" spans="1:9" ht="16.5" customHeight="1">
      <c r="A14" s="1201">
        <v>12</v>
      </c>
      <c r="B14" s="1202" t="s">
        <v>87</v>
      </c>
      <c r="C14" s="1759" t="s">
        <v>70</v>
      </c>
      <c r="D14" s="1760" t="s">
        <v>800</v>
      </c>
      <c r="E14" s="1203" t="s">
        <v>899</v>
      </c>
      <c r="F14" s="1762"/>
      <c r="G14" s="1757" t="s">
        <v>88</v>
      </c>
      <c r="H14" s="1757" t="s">
        <v>56</v>
      </c>
      <c r="I14" s="1757" t="s">
        <v>56</v>
      </c>
    </row>
    <row r="15" spans="1:9" ht="16.5" customHeight="1">
      <c r="A15" s="1201">
        <v>13</v>
      </c>
      <c r="B15" s="1202" t="s">
        <v>89</v>
      </c>
      <c r="C15" s="1759" t="s">
        <v>803</v>
      </c>
      <c r="D15" s="1760" t="s">
        <v>800</v>
      </c>
      <c r="E15" s="1203" t="s">
        <v>899</v>
      </c>
      <c r="F15" s="1762"/>
      <c r="G15" s="1757" t="s">
        <v>56</v>
      </c>
    </row>
    <row r="16" spans="1:9" ht="16.5" customHeight="1">
      <c r="A16" s="1201">
        <v>14</v>
      </c>
      <c r="B16" s="1202" t="s">
        <v>90</v>
      </c>
      <c r="C16" s="1759" t="s">
        <v>91</v>
      </c>
      <c r="D16" s="1760" t="s">
        <v>800</v>
      </c>
      <c r="E16" s="1203" t="s">
        <v>899</v>
      </c>
      <c r="F16" s="1762"/>
    </row>
    <row r="17" spans="1:6" ht="16.5" customHeight="1">
      <c r="A17" s="1201">
        <v>15</v>
      </c>
      <c r="B17" s="1202" t="s">
        <v>92</v>
      </c>
      <c r="C17" s="1759" t="s">
        <v>70</v>
      </c>
      <c r="D17" s="1760" t="s">
        <v>800</v>
      </c>
      <c r="E17" s="1203" t="s">
        <v>899</v>
      </c>
      <c r="F17" s="1762" t="s">
        <v>56</v>
      </c>
    </row>
    <row r="18" spans="1:6" ht="16.5" customHeight="1">
      <c r="A18" s="1207">
        <v>16</v>
      </c>
      <c r="B18" s="1208" t="s">
        <v>93</v>
      </c>
      <c r="C18" s="1767" t="s">
        <v>70</v>
      </c>
      <c r="D18" s="1768" t="s">
        <v>800</v>
      </c>
      <c r="E18" s="1204" t="s">
        <v>899</v>
      </c>
      <c r="F18" s="1769"/>
    </row>
    <row r="19" spans="1:6" ht="16.5" customHeight="1">
      <c r="A19" s="1201">
        <v>17</v>
      </c>
      <c r="B19" s="1202" t="s">
        <v>793</v>
      </c>
      <c r="C19" s="1759" t="s">
        <v>95</v>
      </c>
      <c r="D19" s="1760" t="s">
        <v>96</v>
      </c>
      <c r="E19" s="1203" t="s">
        <v>899</v>
      </c>
      <c r="F19" s="1770" t="s">
        <v>847</v>
      </c>
    </row>
    <row r="20" spans="1:6" ht="16.5" customHeight="1" thickBot="1">
      <c r="A20" s="1209">
        <v>18</v>
      </c>
      <c r="B20" s="1210" t="s">
        <v>794</v>
      </c>
      <c r="C20" s="1771" t="s">
        <v>97</v>
      </c>
      <c r="D20" s="1772" t="s">
        <v>71</v>
      </c>
      <c r="E20" s="1211" t="s">
        <v>899</v>
      </c>
      <c r="F20" s="1773" t="s">
        <v>718</v>
      </c>
    </row>
    <row r="21" spans="1:6" ht="17" customHeight="1">
      <c r="A21" s="1196" t="s">
        <v>98</v>
      </c>
    </row>
    <row r="22" spans="1:6" ht="17" customHeight="1">
      <c r="C22" s="1268" t="s">
        <v>798</v>
      </c>
    </row>
  </sheetData>
  <mergeCells count="1">
    <mergeCell ref="D2:E2"/>
  </mergeCells>
  <phoneticPr fontId="1"/>
  <hyperlinks>
    <hyperlink ref="B3" location="'1国県CI'!A1" display="兵庫CI・全国CI" xr:uid="{00000000-0004-0000-0000-000000000000}"/>
    <hyperlink ref="B4" location="'2先行個別'!A1" display="県先行指数" xr:uid="{00000000-0004-0000-0000-000001000000}"/>
    <hyperlink ref="B5" location="'3一致個別'!A1" display="県一致指数" xr:uid="{00000000-0004-0000-0000-000002000000}"/>
    <hyperlink ref="B6" location="'4遅行個別'!A1" display="県遅行指数" xr:uid="{00000000-0004-0000-0000-000003000000}"/>
    <hyperlink ref="B7" location="'5先行長期'!A1" display="先行個別指標長期時系列" xr:uid="{00000000-0004-0000-0000-000004000000}"/>
    <hyperlink ref="B8" location="'6一致長期'!A1" display="一致個別指標長期時系列" xr:uid="{00000000-0004-0000-0000-000005000000}"/>
    <hyperlink ref="B9" location="'7遅行長期'!A1" display="遅行個別指標長期時系列" xr:uid="{00000000-0004-0000-0000-000006000000}"/>
    <hyperlink ref="B10" location="'8景気基準日付'!A1" display="景気基準日付" xr:uid="{00000000-0004-0000-0000-000007000000}"/>
    <hyperlink ref="B11" location="'9経済指標比較'!A1" display="経済指標比較" xr:uid="{00000000-0004-0000-0000-000008000000}"/>
    <hyperlink ref="B12" location="'10基調判断資料'!A1" display="基調判断基準" xr:uid="{00000000-0004-0000-0000-000009000000}"/>
    <hyperlink ref="B13" location="'11グラフデータ'!A1" display="グラフデータ" xr:uid="{00000000-0004-0000-0000-00000A000000}"/>
    <hyperlink ref="B14" location="'12ciグラフ'!A1" display="兵庫CIグラフ1" xr:uid="{00000000-0004-0000-0000-00000B000000}"/>
    <hyperlink ref="B15" location="'13diグラフ'!A1" display="兵庫CIグラフ2" xr:uid="{00000000-0004-0000-0000-00000C000000}"/>
    <hyperlink ref="B16" location="'14ci移動平均グラフ'!A1" display="兵庫CIグラフ3" xr:uid="{00000000-0004-0000-0000-00000D000000}"/>
    <hyperlink ref="B17" location="'15国県ciグラフ'!A1" display="兵庫DIグラフ" xr:uid="{00000000-0004-0000-0000-00000E000000}"/>
    <hyperlink ref="B18" location="'16累積diグラフ'!A1" display="累積DIグラフ" xr:uid="{00000000-0004-0000-0000-00000F000000}"/>
    <hyperlink ref="B19" location="'17兵庫CLI2020'!A1" display="兵庫CLI2020" xr:uid="{00000000-0004-0000-0000-000010000000}"/>
    <hyperlink ref="B20" location="'18兵庫CLI2015'!A1" display="兵庫CLI2015" xr:uid="{00000000-0004-0000-0000-000011000000}"/>
    <hyperlink ref="C22" r:id="rId1" display="https://www.kwansei.ac.jp/i_industrial" xr:uid="{00000000-0004-0000-0000-00001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8"/>
  <sheetViews>
    <sheetView zoomScale="90" zoomScaleNormal="90" workbookViewId="0"/>
  </sheetViews>
  <sheetFormatPr defaultRowHeight="13"/>
  <cols>
    <col min="1" max="1" width="15.08984375" customWidth="1"/>
    <col min="2" max="2" width="11" customWidth="1"/>
    <col min="3" max="3" width="11.08984375" customWidth="1"/>
    <col min="4" max="4" width="7.90625" customWidth="1"/>
    <col min="5" max="5" width="11.08984375" customWidth="1"/>
    <col min="6" max="6" width="7.90625" customWidth="1"/>
    <col min="7" max="7" width="12.453125" customWidth="1"/>
    <col min="8" max="8" width="7.6328125" customWidth="1"/>
    <col min="10" max="10" width="7.90625" customWidth="1"/>
    <col min="11" max="11" width="6.6328125" customWidth="1"/>
    <col min="12" max="12" width="3.90625" customWidth="1"/>
    <col min="13" max="13" width="6.7265625" customWidth="1"/>
    <col min="250" max="250" width="16.36328125" customWidth="1"/>
    <col min="251" max="252" width="11.08984375" customWidth="1"/>
    <col min="253" max="253" width="7.90625" customWidth="1"/>
    <col min="254" max="254" width="11.08984375" customWidth="1"/>
    <col min="255" max="255" width="9.453125" customWidth="1"/>
    <col min="256" max="256" width="12.453125" customWidth="1"/>
    <col min="257" max="257" width="8.08984375" customWidth="1"/>
    <col min="506" max="506" width="16.36328125" customWidth="1"/>
    <col min="507" max="508" width="11.08984375" customWidth="1"/>
    <col min="509" max="509" width="7.90625" customWidth="1"/>
    <col min="510" max="510" width="11.08984375" customWidth="1"/>
    <col min="511" max="511" width="9.453125" customWidth="1"/>
    <col min="512" max="512" width="12.453125" customWidth="1"/>
    <col min="513" max="513" width="8.08984375" customWidth="1"/>
    <col min="762" max="762" width="16.36328125" customWidth="1"/>
    <col min="763" max="764" width="11.08984375" customWidth="1"/>
    <col min="765" max="765" width="7.90625" customWidth="1"/>
    <col min="766" max="766" width="11.08984375" customWidth="1"/>
    <col min="767" max="767" width="9.453125" customWidth="1"/>
    <col min="768" max="768" width="12.453125" customWidth="1"/>
    <col min="769" max="769" width="8.08984375" customWidth="1"/>
    <col min="1018" max="1018" width="16.36328125" customWidth="1"/>
    <col min="1019" max="1020" width="11.08984375" customWidth="1"/>
    <col min="1021" max="1021" width="7.90625" customWidth="1"/>
    <col min="1022" max="1022" width="11.08984375" customWidth="1"/>
    <col min="1023" max="1023" width="9.453125" customWidth="1"/>
    <col min="1024" max="1024" width="12.453125" customWidth="1"/>
    <col min="1025" max="1025" width="8.08984375" customWidth="1"/>
    <col min="1274" max="1274" width="16.36328125" customWidth="1"/>
    <col min="1275" max="1276" width="11.08984375" customWidth="1"/>
    <col min="1277" max="1277" width="7.90625" customWidth="1"/>
    <col min="1278" max="1278" width="11.08984375" customWidth="1"/>
    <col min="1279" max="1279" width="9.453125" customWidth="1"/>
    <col min="1280" max="1280" width="12.453125" customWidth="1"/>
    <col min="1281" max="1281" width="8.08984375" customWidth="1"/>
    <col min="1530" max="1530" width="16.36328125" customWidth="1"/>
    <col min="1531" max="1532" width="11.08984375" customWidth="1"/>
    <col min="1533" max="1533" width="7.90625" customWidth="1"/>
    <col min="1534" max="1534" width="11.08984375" customWidth="1"/>
    <col min="1535" max="1535" width="9.453125" customWidth="1"/>
    <col min="1536" max="1536" width="12.453125" customWidth="1"/>
    <col min="1537" max="1537" width="8.08984375" customWidth="1"/>
    <col min="1786" max="1786" width="16.36328125" customWidth="1"/>
    <col min="1787" max="1788" width="11.08984375" customWidth="1"/>
    <col min="1789" max="1789" width="7.90625" customWidth="1"/>
    <col min="1790" max="1790" width="11.08984375" customWidth="1"/>
    <col min="1791" max="1791" width="9.453125" customWidth="1"/>
    <col min="1792" max="1792" width="12.453125" customWidth="1"/>
    <col min="1793" max="1793" width="8.08984375" customWidth="1"/>
    <col min="2042" max="2042" width="16.36328125" customWidth="1"/>
    <col min="2043" max="2044" width="11.08984375" customWidth="1"/>
    <col min="2045" max="2045" width="7.90625" customWidth="1"/>
    <col min="2046" max="2046" width="11.08984375" customWidth="1"/>
    <col min="2047" max="2047" width="9.453125" customWidth="1"/>
    <col min="2048" max="2048" width="12.453125" customWidth="1"/>
    <col min="2049" max="2049" width="8.08984375" customWidth="1"/>
    <col min="2298" max="2298" width="16.36328125" customWidth="1"/>
    <col min="2299" max="2300" width="11.08984375" customWidth="1"/>
    <col min="2301" max="2301" width="7.90625" customWidth="1"/>
    <col min="2302" max="2302" width="11.08984375" customWidth="1"/>
    <col min="2303" max="2303" width="9.453125" customWidth="1"/>
    <col min="2304" max="2304" width="12.453125" customWidth="1"/>
    <col min="2305" max="2305" width="8.08984375" customWidth="1"/>
    <col min="2554" max="2554" width="16.36328125" customWidth="1"/>
    <col min="2555" max="2556" width="11.08984375" customWidth="1"/>
    <col min="2557" max="2557" width="7.90625" customWidth="1"/>
    <col min="2558" max="2558" width="11.08984375" customWidth="1"/>
    <col min="2559" max="2559" width="9.453125" customWidth="1"/>
    <col min="2560" max="2560" width="12.453125" customWidth="1"/>
    <col min="2561" max="2561" width="8.08984375" customWidth="1"/>
    <col min="2810" max="2810" width="16.36328125" customWidth="1"/>
    <col min="2811" max="2812" width="11.08984375" customWidth="1"/>
    <col min="2813" max="2813" width="7.90625" customWidth="1"/>
    <col min="2814" max="2814" width="11.08984375" customWidth="1"/>
    <col min="2815" max="2815" width="9.453125" customWidth="1"/>
    <col min="2816" max="2816" width="12.453125" customWidth="1"/>
    <col min="2817" max="2817" width="8.08984375" customWidth="1"/>
    <col min="3066" max="3066" width="16.36328125" customWidth="1"/>
    <col min="3067" max="3068" width="11.08984375" customWidth="1"/>
    <col min="3069" max="3069" width="7.90625" customWidth="1"/>
    <col min="3070" max="3070" width="11.08984375" customWidth="1"/>
    <col min="3071" max="3071" width="9.453125" customWidth="1"/>
    <col min="3072" max="3072" width="12.453125" customWidth="1"/>
    <col min="3073" max="3073" width="8.08984375" customWidth="1"/>
    <col min="3322" max="3322" width="16.36328125" customWidth="1"/>
    <col min="3323" max="3324" width="11.08984375" customWidth="1"/>
    <col min="3325" max="3325" width="7.90625" customWidth="1"/>
    <col min="3326" max="3326" width="11.08984375" customWidth="1"/>
    <col min="3327" max="3327" width="9.453125" customWidth="1"/>
    <col min="3328" max="3328" width="12.453125" customWidth="1"/>
    <col min="3329" max="3329" width="8.08984375" customWidth="1"/>
    <col min="3578" max="3578" width="16.36328125" customWidth="1"/>
    <col min="3579" max="3580" width="11.08984375" customWidth="1"/>
    <col min="3581" max="3581" width="7.90625" customWidth="1"/>
    <col min="3582" max="3582" width="11.08984375" customWidth="1"/>
    <col min="3583" max="3583" width="9.453125" customWidth="1"/>
    <col min="3584" max="3584" width="12.453125" customWidth="1"/>
    <col min="3585" max="3585" width="8.08984375" customWidth="1"/>
    <col min="3834" max="3834" width="16.36328125" customWidth="1"/>
    <col min="3835" max="3836" width="11.08984375" customWidth="1"/>
    <col min="3837" max="3837" width="7.90625" customWidth="1"/>
    <col min="3838" max="3838" width="11.08984375" customWidth="1"/>
    <col min="3839" max="3839" width="9.453125" customWidth="1"/>
    <col min="3840" max="3840" width="12.453125" customWidth="1"/>
    <col min="3841" max="3841" width="8.08984375" customWidth="1"/>
    <col min="4090" max="4090" width="16.36328125" customWidth="1"/>
    <col min="4091" max="4092" width="11.08984375" customWidth="1"/>
    <col min="4093" max="4093" width="7.90625" customWidth="1"/>
    <col min="4094" max="4094" width="11.08984375" customWidth="1"/>
    <col min="4095" max="4095" width="9.453125" customWidth="1"/>
    <col min="4096" max="4096" width="12.453125" customWidth="1"/>
    <col min="4097" max="4097" width="8.08984375" customWidth="1"/>
    <col min="4346" max="4346" width="16.36328125" customWidth="1"/>
    <col min="4347" max="4348" width="11.08984375" customWidth="1"/>
    <col min="4349" max="4349" width="7.90625" customWidth="1"/>
    <col min="4350" max="4350" width="11.08984375" customWidth="1"/>
    <col min="4351" max="4351" width="9.453125" customWidth="1"/>
    <col min="4352" max="4352" width="12.453125" customWidth="1"/>
    <col min="4353" max="4353" width="8.08984375" customWidth="1"/>
    <col min="4602" max="4602" width="16.36328125" customWidth="1"/>
    <col min="4603" max="4604" width="11.08984375" customWidth="1"/>
    <col min="4605" max="4605" width="7.90625" customWidth="1"/>
    <col min="4606" max="4606" width="11.08984375" customWidth="1"/>
    <col min="4607" max="4607" width="9.453125" customWidth="1"/>
    <col min="4608" max="4608" width="12.453125" customWidth="1"/>
    <col min="4609" max="4609" width="8.08984375" customWidth="1"/>
    <col min="4858" max="4858" width="16.36328125" customWidth="1"/>
    <col min="4859" max="4860" width="11.08984375" customWidth="1"/>
    <col min="4861" max="4861" width="7.90625" customWidth="1"/>
    <col min="4862" max="4862" width="11.08984375" customWidth="1"/>
    <col min="4863" max="4863" width="9.453125" customWidth="1"/>
    <col min="4864" max="4864" width="12.453125" customWidth="1"/>
    <col min="4865" max="4865" width="8.08984375" customWidth="1"/>
    <col min="5114" max="5114" width="16.36328125" customWidth="1"/>
    <col min="5115" max="5116" width="11.08984375" customWidth="1"/>
    <col min="5117" max="5117" width="7.90625" customWidth="1"/>
    <col min="5118" max="5118" width="11.08984375" customWidth="1"/>
    <col min="5119" max="5119" width="9.453125" customWidth="1"/>
    <col min="5120" max="5120" width="12.453125" customWidth="1"/>
    <col min="5121" max="5121" width="8.08984375" customWidth="1"/>
    <col min="5370" max="5370" width="16.36328125" customWidth="1"/>
    <col min="5371" max="5372" width="11.08984375" customWidth="1"/>
    <col min="5373" max="5373" width="7.90625" customWidth="1"/>
    <col min="5374" max="5374" width="11.08984375" customWidth="1"/>
    <col min="5375" max="5375" width="9.453125" customWidth="1"/>
    <col min="5376" max="5376" width="12.453125" customWidth="1"/>
    <col min="5377" max="5377" width="8.08984375" customWidth="1"/>
    <col min="5626" max="5626" width="16.36328125" customWidth="1"/>
    <col min="5627" max="5628" width="11.08984375" customWidth="1"/>
    <col min="5629" max="5629" width="7.90625" customWidth="1"/>
    <col min="5630" max="5630" width="11.08984375" customWidth="1"/>
    <col min="5631" max="5631" width="9.453125" customWidth="1"/>
    <col min="5632" max="5632" width="12.453125" customWidth="1"/>
    <col min="5633" max="5633" width="8.08984375" customWidth="1"/>
    <col min="5882" max="5882" width="16.36328125" customWidth="1"/>
    <col min="5883" max="5884" width="11.08984375" customWidth="1"/>
    <col min="5885" max="5885" width="7.90625" customWidth="1"/>
    <col min="5886" max="5886" width="11.08984375" customWidth="1"/>
    <col min="5887" max="5887" width="9.453125" customWidth="1"/>
    <col min="5888" max="5888" width="12.453125" customWidth="1"/>
    <col min="5889" max="5889" width="8.08984375" customWidth="1"/>
    <col min="6138" max="6138" width="16.36328125" customWidth="1"/>
    <col min="6139" max="6140" width="11.08984375" customWidth="1"/>
    <col min="6141" max="6141" width="7.90625" customWidth="1"/>
    <col min="6142" max="6142" width="11.08984375" customWidth="1"/>
    <col min="6143" max="6143" width="9.453125" customWidth="1"/>
    <col min="6144" max="6144" width="12.453125" customWidth="1"/>
    <col min="6145" max="6145" width="8.08984375" customWidth="1"/>
    <col min="6394" max="6394" width="16.36328125" customWidth="1"/>
    <col min="6395" max="6396" width="11.08984375" customWidth="1"/>
    <col min="6397" max="6397" width="7.90625" customWidth="1"/>
    <col min="6398" max="6398" width="11.08984375" customWidth="1"/>
    <col min="6399" max="6399" width="9.453125" customWidth="1"/>
    <col min="6400" max="6400" width="12.453125" customWidth="1"/>
    <col min="6401" max="6401" width="8.08984375" customWidth="1"/>
    <col min="6650" max="6650" width="16.36328125" customWidth="1"/>
    <col min="6651" max="6652" width="11.08984375" customWidth="1"/>
    <col min="6653" max="6653" width="7.90625" customWidth="1"/>
    <col min="6654" max="6654" width="11.08984375" customWidth="1"/>
    <col min="6655" max="6655" width="9.453125" customWidth="1"/>
    <col min="6656" max="6656" width="12.453125" customWidth="1"/>
    <col min="6657" max="6657" width="8.08984375" customWidth="1"/>
    <col min="6906" max="6906" width="16.36328125" customWidth="1"/>
    <col min="6907" max="6908" width="11.08984375" customWidth="1"/>
    <col min="6909" max="6909" width="7.90625" customWidth="1"/>
    <col min="6910" max="6910" width="11.08984375" customWidth="1"/>
    <col min="6911" max="6911" width="9.453125" customWidth="1"/>
    <col min="6912" max="6912" width="12.453125" customWidth="1"/>
    <col min="6913" max="6913" width="8.08984375" customWidth="1"/>
    <col min="7162" max="7162" width="16.36328125" customWidth="1"/>
    <col min="7163" max="7164" width="11.08984375" customWidth="1"/>
    <col min="7165" max="7165" width="7.90625" customWidth="1"/>
    <col min="7166" max="7166" width="11.08984375" customWidth="1"/>
    <col min="7167" max="7167" width="9.453125" customWidth="1"/>
    <col min="7168" max="7168" width="12.453125" customWidth="1"/>
    <col min="7169" max="7169" width="8.08984375" customWidth="1"/>
    <col min="7418" max="7418" width="16.36328125" customWidth="1"/>
    <col min="7419" max="7420" width="11.08984375" customWidth="1"/>
    <col min="7421" max="7421" width="7.90625" customWidth="1"/>
    <col min="7422" max="7422" width="11.08984375" customWidth="1"/>
    <col min="7423" max="7423" width="9.453125" customWidth="1"/>
    <col min="7424" max="7424" width="12.453125" customWidth="1"/>
    <col min="7425" max="7425" width="8.08984375" customWidth="1"/>
    <col min="7674" max="7674" width="16.36328125" customWidth="1"/>
    <col min="7675" max="7676" width="11.08984375" customWidth="1"/>
    <col min="7677" max="7677" width="7.90625" customWidth="1"/>
    <col min="7678" max="7678" width="11.08984375" customWidth="1"/>
    <col min="7679" max="7679" width="9.453125" customWidth="1"/>
    <col min="7680" max="7680" width="12.453125" customWidth="1"/>
    <col min="7681" max="7681" width="8.08984375" customWidth="1"/>
    <col min="7930" max="7930" width="16.36328125" customWidth="1"/>
    <col min="7931" max="7932" width="11.08984375" customWidth="1"/>
    <col min="7933" max="7933" width="7.90625" customWidth="1"/>
    <col min="7934" max="7934" width="11.08984375" customWidth="1"/>
    <col min="7935" max="7935" width="9.453125" customWidth="1"/>
    <col min="7936" max="7936" width="12.453125" customWidth="1"/>
    <col min="7937" max="7937" width="8.08984375" customWidth="1"/>
    <col min="8186" max="8186" width="16.36328125" customWidth="1"/>
    <col min="8187" max="8188" width="11.08984375" customWidth="1"/>
    <col min="8189" max="8189" width="7.90625" customWidth="1"/>
    <col min="8190" max="8190" width="11.08984375" customWidth="1"/>
    <col min="8191" max="8191" width="9.453125" customWidth="1"/>
    <col min="8192" max="8192" width="12.453125" customWidth="1"/>
    <col min="8193" max="8193" width="8.08984375" customWidth="1"/>
    <col min="8442" max="8442" width="16.36328125" customWidth="1"/>
    <col min="8443" max="8444" width="11.08984375" customWidth="1"/>
    <col min="8445" max="8445" width="7.90625" customWidth="1"/>
    <col min="8446" max="8446" width="11.08984375" customWidth="1"/>
    <col min="8447" max="8447" width="9.453125" customWidth="1"/>
    <col min="8448" max="8448" width="12.453125" customWidth="1"/>
    <col min="8449" max="8449" width="8.08984375" customWidth="1"/>
    <col min="8698" max="8698" width="16.36328125" customWidth="1"/>
    <col min="8699" max="8700" width="11.08984375" customWidth="1"/>
    <col min="8701" max="8701" width="7.90625" customWidth="1"/>
    <col min="8702" max="8702" width="11.08984375" customWidth="1"/>
    <col min="8703" max="8703" width="9.453125" customWidth="1"/>
    <col min="8704" max="8704" width="12.453125" customWidth="1"/>
    <col min="8705" max="8705" width="8.08984375" customWidth="1"/>
    <col min="8954" max="8954" width="16.36328125" customWidth="1"/>
    <col min="8955" max="8956" width="11.08984375" customWidth="1"/>
    <col min="8957" max="8957" width="7.90625" customWidth="1"/>
    <col min="8958" max="8958" width="11.08984375" customWidth="1"/>
    <col min="8959" max="8959" width="9.453125" customWidth="1"/>
    <col min="8960" max="8960" width="12.453125" customWidth="1"/>
    <col min="8961" max="8961" width="8.08984375" customWidth="1"/>
    <col min="9210" max="9210" width="16.36328125" customWidth="1"/>
    <col min="9211" max="9212" width="11.08984375" customWidth="1"/>
    <col min="9213" max="9213" width="7.90625" customWidth="1"/>
    <col min="9214" max="9214" width="11.08984375" customWidth="1"/>
    <col min="9215" max="9215" width="9.453125" customWidth="1"/>
    <col min="9216" max="9216" width="12.453125" customWidth="1"/>
    <col min="9217" max="9217" width="8.08984375" customWidth="1"/>
    <col min="9466" max="9466" width="16.36328125" customWidth="1"/>
    <col min="9467" max="9468" width="11.08984375" customWidth="1"/>
    <col min="9469" max="9469" width="7.90625" customWidth="1"/>
    <col min="9470" max="9470" width="11.08984375" customWidth="1"/>
    <col min="9471" max="9471" width="9.453125" customWidth="1"/>
    <col min="9472" max="9472" width="12.453125" customWidth="1"/>
    <col min="9473" max="9473" width="8.08984375" customWidth="1"/>
    <col min="9722" max="9722" width="16.36328125" customWidth="1"/>
    <col min="9723" max="9724" width="11.08984375" customWidth="1"/>
    <col min="9725" max="9725" width="7.90625" customWidth="1"/>
    <col min="9726" max="9726" width="11.08984375" customWidth="1"/>
    <col min="9727" max="9727" width="9.453125" customWidth="1"/>
    <col min="9728" max="9728" width="12.453125" customWidth="1"/>
    <col min="9729" max="9729" width="8.08984375" customWidth="1"/>
    <col min="9978" max="9978" width="16.36328125" customWidth="1"/>
    <col min="9979" max="9980" width="11.08984375" customWidth="1"/>
    <col min="9981" max="9981" width="7.90625" customWidth="1"/>
    <col min="9982" max="9982" width="11.08984375" customWidth="1"/>
    <col min="9983" max="9983" width="9.453125" customWidth="1"/>
    <col min="9984" max="9984" width="12.453125" customWidth="1"/>
    <col min="9985" max="9985" width="8.08984375" customWidth="1"/>
    <col min="10234" max="10234" width="16.36328125" customWidth="1"/>
    <col min="10235" max="10236" width="11.08984375" customWidth="1"/>
    <col min="10237" max="10237" width="7.90625" customWidth="1"/>
    <col min="10238" max="10238" width="11.08984375" customWidth="1"/>
    <col min="10239" max="10239" width="9.453125" customWidth="1"/>
    <col min="10240" max="10240" width="12.453125" customWidth="1"/>
    <col min="10241" max="10241" width="8.08984375" customWidth="1"/>
    <col min="10490" max="10490" width="16.36328125" customWidth="1"/>
    <col min="10491" max="10492" width="11.08984375" customWidth="1"/>
    <col min="10493" max="10493" width="7.90625" customWidth="1"/>
    <col min="10494" max="10494" width="11.08984375" customWidth="1"/>
    <col min="10495" max="10495" width="9.453125" customWidth="1"/>
    <col min="10496" max="10496" width="12.453125" customWidth="1"/>
    <col min="10497" max="10497" width="8.08984375" customWidth="1"/>
    <col min="10746" max="10746" width="16.36328125" customWidth="1"/>
    <col min="10747" max="10748" width="11.08984375" customWidth="1"/>
    <col min="10749" max="10749" width="7.90625" customWidth="1"/>
    <col min="10750" max="10750" width="11.08984375" customWidth="1"/>
    <col min="10751" max="10751" width="9.453125" customWidth="1"/>
    <col min="10752" max="10752" width="12.453125" customWidth="1"/>
    <col min="10753" max="10753" width="8.08984375" customWidth="1"/>
    <col min="11002" max="11002" width="16.36328125" customWidth="1"/>
    <col min="11003" max="11004" width="11.08984375" customWidth="1"/>
    <col min="11005" max="11005" width="7.90625" customWidth="1"/>
    <col min="11006" max="11006" width="11.08984375" customWidth="1"/>
    <col min="11007" max="11007" width="9.453125" customWidth="1"/>
    <col min="11008" max="11008" width="12.453125" customWidth="1"/>
    <col min="11009" max="11009" width="8.08984375" customWidth="1"/>
    <col min="11258" max="11258" width="16.36328125" customWidth="1"/>
    <col min="11259" max="11260" width="11.08984375" customWidth="1"/>
    <col min="11261" max="11261" width="7.90625" customWidth="1"/>
    <col min="11262" max="11262" width="11.08984375" customWidth="1"/>
    <col min="11263" max="11263" width="9.453125" customWidth="1"/>
    <col min="11264" max="11264" width="12.453125" customWidth="1"/>
    <col min="11265" max="11265" width="8.08984375" customWidth="1"/>
    <col min="11514" max="11514" width="16.36328125" customWidth="1"/>
    <col min="11515" max="11516" width="11.08984375" customWidth="1"/>
    <col min="11517" max="11517" width="7.90625" customWidth="1"/>
    <col min="11518" max="11518" width="11.08984375" customWidth="1"/>
    <col min="11519" max="11519" width="9.453125" customWidth="1"/>
    <col min="11520" max="11520" width="12.453125" customWidth="1"/>
    <col min="11521" max="11521" width="8.08984375" customWidth="1"/>
    <col min="11770" max="11770" width="16.36328125" customWidth="1"/>
    <col min="11771" max="11772" width="11.08984375" customWidth="1"/>
    <col min="11773" max="11773" width="7.90625" customWidth="1"/>
    <col min="11774" max="11774" width="11.08984375" customWidth="1"/>
    <col min="11775" max="11775" width="9.453125" customWidth="1"/>
    <col min="11776" max="11776" width="12.453125" customWidth="1"/>
    <col min="11777" max="11777" width="8.08984375" customWidth="1"/>
    <col min="12026" max="12026" width="16.36328125" customWidth="1"/>
    <col min="12027" max="12028" width="11.08984375" customWidth="1"/>
    <col min="12029" max="12029" width="7.90625" customWidth="1"/>
    <col min="12030" max="12030" width="11.08984375" customWidth="1"/>
    <col min="12031" max="12031" width="9.453125" customWidth="1"/>
    <col min="12032" max="12032" width="12.453125" customWidth="1"/>
    <col min="12033" max="12033" width="8.08984375" customWidth="1"/>
    <col min="12282" max="12282" width="16.36328125" customWidth="1"/>
    <col min="12283" max="12284" width="11.08984375" customWidth="1"/>
    <col min="12285" max="12285" width="7.90625" customWidth="1"/>
    <col min="12286" max="12286" width="11.08984375" customWidth="1"/>
    <col min="12287" max="12287" width="9.453125" customWidth="1"/>
    <col min="12288" max="12288" width="12.453125" customWidth="1"/>
    <col min="12289" max="12289" width="8.08984375" customWidth="1"/>
    <col min="12538" max="12538" width="16.36328125" customWidth="1"/>
    <col min="12539" max="12540" width="11.08984375" customWidth="1"/>
    <col min="12541" max="12541" width="7.90625" customWidth="1"/>
    <col min="12542" max="12542" width="11.08984375" customWidth="1"/>
    <col min="12543" max="12543" width="9.453125" customWidth="1"/>
    <col min="12544" max="12544" width="12.453125" customWidth="1"/>
    <col min="12545" max="12545" width="8.08984375" customWidth="1"/>
    <col min="12794" max="12794" width="16.36328125" customWidth="1"/>
    <col min="12795" max="12796" width="11.08984375" customWidth="1"/>
    <col min="12797" max="12797" width="7.90625" customWidth="1"/>
    <col min="12798" max="12798" width="11.08984375" customWidth="1"/>
    <col min="12799" max="12799" width="9.453125" customWidth="1"/>
    <col min="12800" max="12800" width="12.453125" customWidth="1"/>
    <col min="12801" max="12801" width="8.08984375" customWidth="1"/>
    <col min="13050" max="13050" width="16.36328125" customWidth="1"/>
    <col min="13051" max="13052" width="11.08984375" customWidth="1"/>
    <col min="13053" max="13053" width="7.90625" customWidth="1"/>
    <col min="13054" max="13054" width="11.08984375" customWidth="1"/>
    <col min="13055" max="13055" width="9.453125" customWidth="1"/>
    <col min="13056" max="13056" width="12.453125" customWidth="1"/>
    <col min="13057" max="13057" width="8.08984375" customWidth="1"/>
    <col min="13306" max="13306" width="16.36328125" customWidth="1"/>
    <col min="13307" max="13308" width="11.08984375" customWidth="1"/>
    <col min="13309" max="13309" width="7.90625" customWidth="1"/>
    <col min="13310" max="13310" width="11.08984375" customWidth="1"/>
    <col min="13311" max="13311" width="9.453125" customWidth="1"/>
    <col min="13312" max="13312" width="12.453125" customWidth="1"/>
    <col min="13313" max="13313" width="8.08984375" customWidth="1"/>
    <col min="13562" max="13562" width="16.36328125" customWidth="1"/>
    <col min="13563" max="13564" width="11.08984375" customWidth="1"/>
    <col min="13565" max="13565" width="7.90625" customWidth="1"/>
    <col min="13566" max="13566" width="11.08984375" customWidth="1"/>
    <col min="13567" max="13567" width="9.453125" customWidth="1"/>
    <col min="13568" max="13568" width="12.453125" customWidth="1"/>
    <col min="13569" max="13569" width="8.08984375" customWidth="1"/>
    <col min="13818" max="13818" width="16.36328125" customWidth="1"/>
    <col min="13819" max="13820" width="11.08984375" customWidth="1"/>
    <col min="13821" max="13821" width="7.90625" customWidth="1"/>
    <col min="13822" max="13822" width="11.08984375" customWidth="1"/>
    <col min="13823" max="13823" width="9.453125" customWidth="1"/>
    <col min="13824" max="13824" width="12.453125" customWidth="1"/>
    <col min="13825" max="13825" width="8.08984375" customWidth="1"/>
    <col min="14074" max="14074" width="16.36328125" customWidth="1"/>
    <col min="14075" max="14076" width="11.08984375" customWidth="1"/>
    <col min="14077" max="14077" width="7.90625" customWidth="1"/>
    <col min="14078" max="14078" width="11.08984375" customWidth="1"/>
    <col min="14079" max="14079" width="9.453125" customWidth="1"/>
    <col min="14080" max="14080" width="12.453125" customWidth="1"/>
    <col min="14081" max="14081" width="8.08984375" customWidth="1"/>
    <col min="14330" max="14330" width="16.36328125" customWidth="1"/>
    <col min="14331" max="14332" width="11.08984375" customWidth="1"/>
    <col min="14333" max="14333" width="7.90625" customWidth="1"/>
    <col min="14334" max="14334" width="11.08984375" customWidth="1"/>
    <col min="14335" max="14335" width="9.453125" customWidth="1"/>
    <col min="14336" max="14336" width="12.453125" customWidth="1"/>
    <col min="14337" max="14337" width="8.08984375" customWidth="1"/>
    <col min="14586" max="14586" width="16.36328125" customWidth="1"/>
    <col min="14587" max="14588" width="11.08984375" customWidth="1"/>
    <col min="14589" max="14589" width="7.90625" customWidth="1"/>
    <col min="14590" max="14590" width="11.08984375" customWidth="1"/>
    <col min="14591" max="14591" width="9.453125" customWidth="1"/>
    <col min="14592" max="14592" width="12.453125" customWidth="1"/>
    <col min="14593" max="14593" width="8.08984375" customWidth="1"/>
    <col min="14842" max="14842" width="16.36328125" customWidth="1"/>
    <col min="14843" max="14844" width="11.08984375" customWidth="1"/>
    <col min="14845" max="14845" width="7.90625" customWidth="1"/>
    <col min="14846" max="14846" width="11.08984375" customWidth="1"/>
    <col min="14847" max="14847" width="9.453125" customWidth="1"/>
    <col min="14848" max="14848" width="12.453125" customWidth="1"/>
    <col min="14849" max="14849" width="8.08984375" customWidth="1"/>
    <col min="15098" max="15098" width="16.36328125" customWidth="1"/>
    <col min="15099" max="15100" width="11.08984375" customWidth="1"/>
    <col min="15101" max="15101" width="7.90625" customWidth="1"/>
    <col min="15102" max="15102" width="11.08984375" customWidth="1"/>
    <col min="15103" max="15103" width="9.453125" customWidth="1"/>
    <col min="15104" max="15104" width="12.453125" customWidth="1"/>
    <col min="15105" max="15105" width="8.08984375" customWidth="1"/>
    <col min="15354" max="15354" width="16.36328125" customWidth="1"/>
    <col min="15355" max="15356" width="11.08984375" customWidth="1"/>
    <col min="15357" max="15357" width="7.90625" customWidth="1"/>
    <col min="15358" max="15358" width="11.08984375" customWidth="1"/>
    <col min="15359" max="15359" width="9.453125" customWidth="1"/>
    <col min="15360" max="15360" width="12.453125" customWidth="1"/>
    <col min="15361" max="15361" width="8.08984375" customWidth="1"/>
    <col min="15610" max="15610" width="16.36328125" customWidth="1"/>
    <col min="15611" max="15612" width="11.08984375" customWidth="1"/>
    <col min="15613" max="15613" width="7.90625" customWidth="1"/>
    <col min="15614" max="15614" width="11.08984375" customWidth="1"/>
    <col min="15615" max="15615" width="9.453125" customWidth="1"/>
    <col min="15616" max="15616" width="12.453125" customWidth="1"/>
    <col min="15617" max="15617" width="8.08984375" customWidth="1"/>
    <col min="15866" max="15866" width="16.36328125" customWidth="1"/>
    <col min="15867" max="15868" width="11.08984375" customWidth="1"/>
    <col min="15869" max="15869" width="7.90625" customWidth="1"/>
    <col min="15870" max="15870" width="11.08984375" customWidth="1"/>
    <col min="15871" max="15871" width="9.453125" customWidth="1"/>
    <col min="15872" max="15872" width="12.453125" customWidth="1"/>
    <col min="15873" max="15873" width="8.08984375" customWidth="1"/>
    <col min="16122" max="16122" width="16.36328125" customWidth="1"/>
    <col min="16123" max="16124" width="11.08984375" customWidth="1"/>
    <col min="16125" max="16125" width="7.90625" customWidth="1"/>
    <col min="16126" max="16126" width="11.08984375" customWidth="1"/>
    <col min="16127" max="16127" width="9.453125" customWidth="1"/>
    <col min="16128" max="16128" width="12.453125" customWidth="1"/>
    <col min="16129" max="16129" width="8.08984375" customWidth="1"/>
  </cols>
  <sheetData>
    <row r="1" spans="1:15" ht="15" customHeight="1">
      <c r="A1" s="844" t="s">
        <v>639</v>
      </c>
      <c r="B1" s="13"/>
      <c r="C1" s="13"/>
      <c r="D1" s="13"/>
      <c r="E1" s="13" t="s">
        <v>640</v>
      </c>
      <c r="F1" s="13"/>
      <c r="G1" s="13"/>
      <c r="H1" s="13"/>
      <c r="I1" s="13"/>
      <c r="J1" s="13"/>
      <c r="K1" s="13"/>
      <c r="L1" s="13"/>
      <c r="M1" s="13"/>
    </row>
    <row r="2" spans="1:15" ht="15" customHeight="1">
      <c r="A2" s="1982" t="s">
        <v>641</v>
      </c>
      <c r="B2" s="1982" t="s">
        <v>642</v>
      </c>
      <c r="C2" s="1986" t="s">
        <v>643</v>
      </c>
      <c r="D2" s="1987"/>
      <c r="E2" s="1986" t="s">
        <v>644</v>
      </c>
      <c r="F2" s="1987"/>
      <c r="G2" s="845" t="s">
        <v>645</v>
      </c>
      <c r="H2" s="11"/>
      <c r="I2" s="13"/>
      <c r="J2" s="13"/>
      <c r="K2" s="13"/>
      <c r="L2" s="13"/>
      <c r="M2" s="13"/>
    </row>
    <row r="3" spans="1:15" ht="24">
      <c r="A3" s="1983"/>
      <c r="B3" s="1983"/>
      <c r="C3" s="846" t="s">
        <v>646</v>
      </c>
      <c r="D3" s="847" t="s">
        <v>647</v>
      </c>
      <c r="E3" s="848" t="s">
        <v>646</v>
      </c>
      <c r="F3" s="847" t="s">
        <v>647</v>
      </c>
      <c r="G3" s="849" t="s">
        <v>648</v>
      </c>
      <c r="H3" s="850" t="s">
        <v>649</v>
      </c>
      <c r="I3" s="13"/>
      <c r="J3" s="13"/>
      <c r="K3" s="13"/>
      <c r="L3" s="13"/>
      <c r="M3" s="13"/>
    </row>
    <row r="4" spans="1:15" ht="15" customHeight="1">
      <c r="A4" s="851" t="s">
        <v>605</v>
      </c>
      <c r="B4" s="9" t="s">
        <v>664</v>
      </c>
      <c r="C4" s="852">
        <v>209775.9</v>
      </c>
      <c r="D4" s="1430">
        <f>ABS((C5-C4)/C4)^(1/2)*SIGN((C5-C4)/C4)</f>
        <v>-0.14301121067360567</v>
      </c>
      <c r="E4" s="854">
        <v>208860.64</v>
      </c>
      <c r="F4" s="853">
        <f>((E5-E4)/E4)^(1/2)</f>
        <v>4.4111709686201372E-2</v>
      </c>
      <c r="G4" s="855">
        <v>39873</v>
      </c>
      <c r="H4" s="9" t="s">
        <v>822</v>
      </c>
      <c r="I4" s="13"/>
      <c r="J4" s="13"/>
      <c r="K4" s="13"/>
      <c r="L4" s="13"/>
      <c r="M4" s="13">
        <v>2008</v>
      </c>
    </row>
    <row r="5" spans="1:15" ht="15" customHeight="1">
      <c r="A5" s="1443" t="s">
        <v>832</v>
      </c>
      <c r="B5" s="856" t="s">
        <v>824</v>
      </c>
      <c r="C5" s="857">
        <v>205485.52</v>
      </c>
      <c r="D5" s="858" t="s">
        <v>56</v>
      </c>
      <c r="E5" s="859">
        <v>209267.05</v>
      </c>
      <c r="F5" s="858" t="s">
        <v>56</v>
      </c>
      <c r="G5" s="860">
        <v>40575</v>
      </c>
      <c r="H5" s="856" t="s">
        <v>56</v>
      </c>
      <c r="I5" s="13"/>
      <c r="J5" s="13" t="s">
        <v>88</v>
      </c>
      <c r="K5" s="13"/>
      <c r="L5" s="12" t="s">
        <v>665</v>
      </c>
      <c r="M5" s="13">
        <v>2010</v>
      </c>
    </row>
    <row r="6" spans="1:15" ht="15" customHeight="1">
      <c r="A6" s="861" t="s">
        <v>651</v>
      </c>
      <c r="B6" s="862" t="s">
        <v>652</v>
      </c>
      <c r="C6" s="863">
        <v>204600.2</v>
      </c>
      <c r="D6" s="864">
        <f>((C7-C6)/C6)^(1/5)</f>
        <v>0.60744853173357805</v>
      </c>
      <c r="E6" s="865">
        <v>212243</v>
      </c>
      <c r="F6" s="864">
        <f>((E7-E6)/E6)^(1/5)</f>
        <v>0.53546439049949968</v>
      </c>
      <c r="G6" s="866">
        <v>41306</v>
      </c>
      <c r="H6" s="862" t="s">
        <v>630</v>
      </c>
      <c r="I6" s="13"/>
      <c r="J6" s="13"/>
      <c r="K6" s="13"/>
      <c r="L6" s="13"/>
      <c r="M6" s="13">
        <v>2013</v>
      </c>
      <c r="O6" t="s">
        <v>56</v>
      </c>
    </row>
    <row r="7" spans="1:15" ht="15" customHeight="1">
      <c r="A7" s="867" t="s">
        <v>653</v>
      </c>
      <c r="B7" s="10" t="s">
        <v>654</v>
      </c>
      <c r="C7" s="1429">
        <v>221522.27</v>
      </c>
      <c r="D7" s="869"/>
      <c r="E7" s="870">
        <v>221586</v>
      </c>
      <c r="F7" s="869"/>
      <c r="G7" s="871">
        <v>43405</v>
      </c>
      <c r="H7" s="10"/>
      <c r="I7" s="13"/>
      <c r="J7" s="13"/>
      <c r="K7" s="13"/>
      <c r="L7" s="12" t="s">
        <v>650</v>
      </c>
      <c r="M7" s="13">
        <v>2018</v>
      </c>
    </row>
    <row r="8" spans="1:15" ht="15" customHeight="1">
      <c r="A8" s="13" t="s">
        <v>655</v>
      </c>
      <c r="B8" s="13"/>
      <c r="C8" s="852"/>
      <c r="D8" s="852"/>
      <c r="E8" s="852"/>
      <c r="F8" s="852"/>
      <c r="G8" s="13"/>
      <c r="H8" s="13"/>
      <c r="I8" s="13"/>
      <c r="J8" s="13"/>
      <c r="K8" s="13"/>
      <c r="L8" s="13"/>
      <c r="M8" s="13"/>
      <c r="O8" t="s">
        <v>56</v>
      </c>
    </row>
    <row r="9" spans="1:15">
      <c r="A9" s="13"/>
      <c r="B9" s="13"/>
      <c r="C9" s="13"/>
      <c r="D9" s="13"/>
      <c r="E9" s="13"/>
      <c r="F9" s="13"/>
      <c r="G9" s="13"/>
      <c r="H9" s="13"/>
      <c r="I9" s="13"/>
      <c r="J9" s="13"/>
      <c r="K9" s="13"/>
      <c r="L9" s="13"/>
      <c r="M9" s="13"/>
      <c r="O9" t="s">
        <v>56</v>
      </c>
    </row>
    <row r="10" spans="1:15">
      <c r="A10" s="13"/>
      <c r="B10" s="13"/>
      <c r="C10" s="13"/>
      <c r="D10" s="13"/>
      <c r="E10" s="13"/>
      <c r="F10" s="13"/>
      <c r="G10" s="13"/>
      <c r="H10" s="13"/>
      <c r="I10" s="13"/>
      <c r="J10" s="13"/>
      <c r="K10" s="13"/>
      <c r="L10" s="13"/>
      <c r="M10" s="13"/>
    </row>
    <row r="11" spans="1:15">
      <c r="A11" s="844" t="s">
        <v>656</v>
      </c>
      <c r="B11" s="13"/>
      <c r="C11" s="13"/>
      <c r="D11" s="13"/>
      <c r="E11" s="13"/>
      <c r="F11" s="13"/>
      <c r="G11" s="13"/>
      <c r="H11" s="13"/>
      <c r="I11" s="13" t="s">
        <v>640</v>
      </c>
      <c r="J11" s="13"/>
      <c r="K11" s="13"/>
      <c r="L11" s="13"/>
      <c r="M11" s="13"/>
    </row>
    <row r="12" spans="1:15" ht="15" customHeight="1">
      <c r="A12" s="1982" t="s">
        <v>641</v>
      </c>
      <c r="B12" s="1982" t="s">
        <v>642</v>
      </c>
      <c r="C12" s="1984" t="s">
        <v>657</v>
      </c>
      <c r="D12" s="1985"/>
      <c r="E12" s="1986" t="s">
        <v>658</v>
      </c>
      <c r="F12" s="1987"/>
      <c r="G12" s="1986" t="s">
        <v>659</v>
      </c>
      <c r="H12" s="1987"/>
      <c r="I12" s="1992" t="s">
        <v>660</v>
      </c>
      <c r="J12" s="1980" t="s">
        <v>661</v>
      </c>
      <c r="K12" s="872"/>
      <c r="L12" s="13"/>
      <c r="M12" s="13"/>
    </row>
    <row r="13" spans="1:15" ht="36">
      <c r="A13" s="1983"/>
      <c r="B13" s="1983"/>
      <c r="C13" s="846" t="s">
        <v>646</v>
      </c>
      <c r="D13" s="847" t="s">
        <v>647</v>
      </c>
      <c r="E13" s="848" t="s">
        <v>646</v>
      </c>
      <c r="F13" s="847" t="s">
        <v>647</v>
      </c>
      <c r="G13" s="848" t="s">
        <v>646</v>
      </c>
      <c r="H13" s="847" t="s">
        <v>647</v>
      </c>
      <c r="I13" s="1993"/>
      <c r="J13" s="1981"/>
      <c r="K13" s="873" t="s">
        <v>647</v>
      </c>
      <c r="L13" s="13"/>
      <c r="M13" s="13"/>
    </row>
    <row r="14" spans="1:15">
      <c r="A14" s="851" t="s">
        <v>605</v>
      </c>
      <c r="B14" s="9" t="s">
        <v>664</v>
      </c>
      <c r="C14" s="852">
        <v>125870.49</v>
      </c>
      <c r="D14" s="874">
        <f>((C15-C14)/C14)^(1/2)</f>
        <v>0.79530840117946522</v>
      </c>
      <c r="E14" s="854">
        <v>36113.599999999999</v>
      </c>
      <c r="F14" s="1430">
        <f>ABS((E15-E14)/E14)^(1/2)*SIGN((E15-E14)/E14)</f>
        <v>-0.22220928427575237</v>
      </c>
      <c r="G14" s="1433">
        <v>109989.55</v>
      </c>
      <c r="H14" s="1430">
        <f>ABS((G15-G14)/G14)^(1/2)*SIGN((G15-G14)/G14)</f>
        <v>-0.25189884485178482</v>
      </c>
      <c r="I14" s="1434">
        <v>4.2</v>
      </c>
      <c r="J14" s="1434">
        <v>95.9</v>
      </c>
      <c r="K14" s="1430">
        <f>ABS((J15-J14)/J14)^(1/2)*SIGN((J15-J14)/J14)</f>
        <v>-0.12506515507348873</v>
      </c>
      <c r="L14" s="13"/>
      <c r="M14" s="13">
        <v>2008</v>
      </c>
    </row>
    <row r="15" spans="1:15">
      <c r="A15" s="1443" t="s">
        <v>832</v>
      </c>
      <c r="B15" s="856" t="s">
        <v>824</v>
      </c>
      <c r="C15" s="852">
        <v>205485.52</v>
      </c>
      <c r="D15" s="875" t="s">
        <v>88</v>
      </c>
      <c r="E15" s="859">
        <v>34330.42</v>
      </c>
      <c r="F15" s="875" t="s">
        <v>88</v>
      </c>
      <c r="G15" s="1435">
        <v>103010.38</v>
      </c>
      <c r="H15" s="1436" t="s">
        <v>88</v>
      </c>
      <c r="I15" s="1437">
        <v>5.3</v>
      </c>
      <c r="J15" s="1434">
        <v>94.4</v>
      </c>
      <c r="K15" s="875" t="s">
        <v>88</v>
      </c>
      <c r="L15" s="12" t="s">
        <v>665</v>
      </c>
      <c r="M15" s="13">
        <v>2010</v>
      </c>
    </row>
    <row r="16" spans="1:15">
      <c r="A16" s="861" t="s">
        <v>651</v>
      </c>
      <c r="B16" s="862" t="s">
        <v>652</v>
      </c>
      <c r="C16" s="863">
        <v>131204</v>
      </c>
      <c r="D16" s="876">
        <f>((C17-C16)/C16)^(1/5)</f>
        <v>0.47289741497276594</v>
      </c>
      <c r="E16" s="865">
        <v>35239.11</v>
      </c>
      <c r="F16" s="876">
        <f>((E17-E16)/E16)^(1/5)</f>
        <v>0.58581416089755345</v>
      </c>
      <c r="G16" s="865">
        <v>107619.03</v>
      </c>
      <c r="H16" s="876">
        <f>((G17-G16)/G16)^(1/5)</f>
        <v>0.56276954102096954</v>
      </c>
      <c r="I16" s="877">
        <v>4.0999999999999996</v>
      </c>
      <c r="J16" s="1440">
        <v>94.8</v>
      </c>
      <c r="K16" s="876">
        <f>((J17-J16)/J16)^(1/5)</f>
        <v>0.52826429002184905</v>
      </c>
      <c r="L16" s="13"/>
      <c r="M16" s="13">
        <v>2013</v>
      </c>
    </row>
    <row r="17" spans="1:13">
      <c r="A17" s="867" t="s">
        <v>653</v>
      </c>
      <c r="B17" s="10" t="s">
        <v>654</v>
      </c>
      <c r="C17" s="868">
        <v>134307</v>
      </c>
      <c r="D17" s="878"/>
      <c r="E17" s="870">
        <v>37670.33</v>
      </c>
      <c r="F17" s="878"/>
      <c r="G17" s="870">
        <v>113693.97</v>
      </c>
      <c r="H17" s="878"/>
      <c r="I17" s="879">
        <v>2.6</v>
      </c>
      <c r="J17" s="879">
        <v>98.7</v>
      </c>
      <c r="K17" s="878"/>
      <c r="L17" s="12" t="s">
        <v>650</v>
      </c>
      <c r="M17" s="13">
        <v>2018</v>
      </c>
    </row>
    <row r="18" spans="1:13">
      <c r="A18" s="13" t="s">
        <v>830</v>
      </c>
      <c r="B18" s="13"/>
      <c r="C18" s="13"/>
      <c r="D18" s="13"/>
      <c r="E18" s="13"/>
      <c r="F18" s="13"/>
      <c r="G18" s="13"/>
      <c r="H18" s="13"/>
      <c r="I18" s="13"/>
      <c r="J18" s="13"/>
      <c r="K18" s="13"/>
      <c r="L18" s="13"/>
      <c r="M18" s="13"/>
    </row>
    <row r="19" spans="1:13">
      <c r="A19" s="13"/>
      <c r="B19" s="13"/>
      <c r="C19" s="13"/>
      <c r="D19" s="13"/>
      <c r="E19" s="13"/>
      <c r="F19" s="13"/>
      <c r="G19" s="13"/>
      <c r="H19" s="13"/>
      <c r="I19" s="13"/>
      <c r="J19" s="13"/>
      <c r="K19" s="13"/>
      <c r="L19" s="13"/>
      <c r="M19" s="13"/>
    </row>
    <row r="20" spans="1:13">
      <c r="A20" s="13"/>
      <c r="B20" s="13"/>
      <c r="C20" s="13"/>
      <c r="D20" s="13"/>
      <c r="E20" s="13"/>
      <c r="F20" s="13"/>
      <c r="G20" s="13"/>
      <c r="H20" s="13"/>
      <c r="I20" s="13"/>
      <c r="J20" s="13"/>
      <c r="K20" s="13"/>
      <c r="L20" s="13"/>
      <c r="M20" s="13"/>
    </row>
    <row r="21" spans="1:13">
      <c r="A21" s="844" t="s">
        <v>662</v>
      </c>
      <c r="B21" s="13"/>
      <c r="C21" s="13"/>
      <c r="D21" s="13"/>
      <c r="E21" s="13" t="s">
        <v>640</v>
      </c>
      <c r="F21" s="13"/>
      <c r="G21" s="13"/>
      <c r="H21" s="13"/>
      <c r="I21" s="13"/>
      <c r="J21" s="13"/>
      <c r="K21" s="13"/>
      <c r="L21" s="13"/>
      <c r="M21" s="13"/>
    </row>
    <row r="22" spans="1:13">
      <c r="A22" s="1982" t="s">
        <v>641</v>
      </c>
      <c r="B22" s="1982" t="s">
        <v>642</v>
      </c>
      <c r="C22" s="1986" t="s">
        <v>643</v>
      </c>
      <c r="D22" s="1987"/>
      <c r="E22" s="1986" t="s">
        <v>644</v>
      </c>
      <c r="F22" s="1987"/>
      <c r="G22" s="845" t="s">
        <v>645</v>
      </c>
      <c r="H22" s="11"/>
      <c r="I22" s="13"/>
      <c r="J22" s="13"/>
      <c r="K22" s="13"/>
      <c r="L22" s="13"/>
      <c r="M22" s="13"/>
    </row>
    <row r="23" spans="1:13" ht="24">
      <c r="A23" s="1983"/>
      <c r="B23" s="1983"/>
      <c r="C23" s="846" t="s">
        <v>646</v>
      </c>
      <c r="D23" s="847" t="s">
        <v>647</v>
      </c>
      <c r="E23" s="848" t="s">
        <v>646</v>
      </c>
      <c r="F23" s="847" t="s">
        <v>647</v>
      </c>
      <c r="G23" s="849" t="s">
        <v>825</v>
      </c>
      <c r="H23" s="850" t="s">
        <v>663</v>
      </c>
      <c r="I23" s="13"/>
      <c r="J23" s="13"/>
      <c r="K23" s="13"/>
      <c r="L23" s="13"/>
      <c r="M23" s="13"/>
    </row>
    <row r="24" spans="1:13" ht="15" customHeight="1">
      <c r="A24" s="851" t="s">
        <v>605</v>
      </c>
      <c r="B24" s="9" t="s">
        <v>824</v>
      </c>
      <c r="C24" s="852">
        <v>205485.52</v>
      </c>
      <c r="D24" s="874">
        <f>(C25-C24)/C24*100</f>
        <v>-3.5054392153763358</v>
      </c>
      <c r="E24" s="854">
        <v>209267.05</v>
      </c>
      <c r="F24" s="1430">
        <f>ABS((E25-E24)/E24)^(1/2)*SIGN((E25-E24)/E24)</f>
        <v>-0.1360231292428476</v>
      </c>
      <c r="G24" s="855">
        <v>40575</v>
      </c>
      <c r="H24" s="9" t="s">
        <v>826</v>
      </c>
      <c r="I24" s="13"/>
      <c r="J24" s="13"/>
      <c r="K24" s="13"/>
      <c r="L24" s="13"/>
      <c r="M24" s="13">
        <v>2010</v>
      </c>
    </row>
    <row r="25" spans="1:13" ht="15" customHeight="1">
      <c r="A25" s="1443" t="s">
        <v>833</v>
      </c>
      <c r="B25" s="856" t="s">
        <v>829</v>
      </c>
      <c r="C25" s="857">
        <v>198282.35</v>
      </c>
      <c r="D25" s="858" t="s">
        <v>56</v>
      </c>
      <c r="E25" s="859">
        <v>205395.13</v>
      </c>
      <c r="F25" s="858" t="s">
        <v>56</v>
      </c>
      <c r="G25" s="860">
        <v>41306</v>
      </c>
      <c r="H25" s="856" t="s">
        <v>56</v>
      </c>
      <c r="I25" s="13"/>
      <c r="J25" s="13" t="s">
        <v>88</v>
      </c>
      <c r="K25" s="13"/>
      <c r="L25" s="12" t="s">
        <v>665</v>
      </c>
      <c r="M25" s="13">
        <v>2012</v>
      </c>
    </row>
    <row r="26" spans="1:13">
      <c r="A26" s="861" t="s">
        <v>651</v>
      </c>
      <c r="B26" s="862" t="s">
        <v>275</v>
      </c>
      <c r="C26" s="863">
        <v>222604</v>
      </c>
      <c r="D26" s="876">
        <f>(C27-C26)/C26*100</f>
        <v>-1.8728324738099944</v>
      </c>
      <c r="E26" s="865">
        <v>221630</v>
      </c>
      <c r="F26" s="876">
        <f>(E27-E26)/E26*100</f>
        <v>-2.8944637458827778</v>
      </c>
      <c r="G26" s="866">
        <v>43405</v>
      </c>
      <c r="H26" s="862" t="s">
        <v>821</v>
      </c>
      <c r="I26" s="13"/>
      <c r="J26" s="13"/>
      <c r="K26" s="13"/>
      <c r="L26" s="13"/>
      <c r="M26" s="13">
        <v>2019</v>
      </c>
    </row>
    <row r="27" spans="1:13">
      <c r="A27" s="867" t="s">
        <v>666</v>
      </c>
      <c r="B27" s="10" t="s">
        <v>276</v>
      </c>
      <c r="C27" s="868">
        <v>218435</v>
      </c>
      <c r="D27" s="880"/>
      <c r="E27" s="870">
        <v>215215</v>
      </c>
      <c r="F27" s="880"/>
      <c r="G27" s="871">
        <v>43952</v>
      </c>
      <c r="H27" s="10"/>
      <c r="I27" s="13"/>
      <c r="J27" s="13"/>
      <c r="K27" s="13"/>
      <c r="L27" s="12" t="s">
        <v>827</v>
      </c>
      <c r="M27" s="13">
        <v>2020</v>
      </c>
    </row>
    <row r="28" spans="1:13">
      <c r="A28" s="13" t="s">
        <v>655</v>
      </c>
      <c r="B28" s="13"/>
      <c r="C28" s="852"/>
      <c r="D28" s="852"/>
      <c r="E28" s="852"/>
      <c r="F28" s="852"/>
      <c r="G28" s="13"/>
      <c r="H28" s="13"/>
      <c r="I28" s="13"/>
      <c r="J28" s="13"/>
      <c r="K28" s="13"/>
      <c r="L28" s="13"/>
      <c r="M28" s="13"/>
    </row>
    <row r="29" spans="1:13">
      <c r="A29" s="13"/>
      <c r="B29" s="13"/>
      <c r="C29" s="13"/>
      <c r="D29" s="13"/>
      <c r="E29" s="13"/>
      <c r="F29" s="13"/>
      <c r="G29" s="13"/>
      <c r="H29" s="13"/>
      <c r="I29" s="13"/>
      <c r="J29" s="13"/>
      <c r="K29" s="13"/>
      <c r="L29" s="13"/>
      <c r="M29" s="13"/>
    </row>
    <row r="30" spans="1:13">
      <c r="A30" s="13"/>
      <c r="B30" s="13"/>
      <c r="C30" s="13"/>
      <c r="D30" s="13"/>
      <c r="E30" s="13"/>
      <c r="F30" s="13"/>
      <c r="G30" s="13"/>
      <c r="H30" s="13"/>
      <c r="I30" s="13"/>
      <c r="J30" s="13"/>
      <c r="K30" s="13"/>
      <c r="L30" s="13"/>
      <c r="M30" s="13"/>
    </row>
    <row r="31" spans="1:13">
      <c r="A31" s="844" t="s">
        <v>667</v>
      </c>
      <c r="B31" s="13"/>
      <c r="C31" s="13"/>
      <c r="D31" s="13"/>
      <c r="E31" s="13"/>
      <c r="F31" s="13"/>
      <c r="H31" s="13"/>
      <c r="I31" s="13" t="s">
        <v>640</v>
      </c>
      <c r="J31" s="13"/>
      <c r="K31" s="13"/>
      <c r="L31" s="13"/>
      <c r="M31" s="13"/>
    </row>
    <row r="32" spans="1:13">
      <c r="A32" s="1982" t="s">
        <v>641</v>
      </c>
      <c r="B32" s="1982" t="s">
        <v>642</v>
      </c>
      <c r="C32" s="1984" t="s">
        <v>657</v>
      </c>
      <c r="D32" s="1985"/>
      <c r="E32" s="1986" t="s">
        <v>658</v>
      </c>
      <c r="F32" s="1987"/>
      <c r="G32" s="1988" t="s">
        <v>659</v>
      </c>
      <c r="H32" s="1989"/>
      <c r="I32" s="1990" t="s">
        <v>660</v>
      </c>
      <c r="J32" s="1980" t="s">
        <v>661</v>
      </c>
      <c r="K32" s="872"/>
      <c r="L32" s="13"/>
      <c r="M32" s="13"/>
    </row>
    <row r="33" spans="1:13" ht="36">
      <c r="A33" s="1983"/>
      <c r="B33" s="1983"/>
      <c r="C33" s="846" t="s">
        <v>646</v>
      </c>
      <c r="D33" s="847" t="s">
        <v>647</v>
      </c>
      <c r="E33" s="848" t="s">
        <v>646</v>
      </c>
      <c r="F33" s="847" t="s">
        <v>647</v>
      </c>
      <c r="G33" s="1431" t="s">
        <v>646</v>
      </c>
      <c r="H33" s="1432" t="s">
        <v>647</v>
      </c>
      <c r="I33" s="1991"/>
      <c r="J33" s="1981"/>
      <c r="K33" s="873" t="s">
        <v>647</v>
      </c>
      <c r="L33" s="13"/>
      <c r="M33" s="13"/>
    </row>
    <row r="34" spans="1:13">
      <c r="A34" s="851" t="s">
        <v>605</v>
      </c>
      <c r="B34" s="9" t="s">
        <v>823</v>
      </c>
      <c r="C34" s="852">
        <v>129251.99</v>
      </c>
      <c r="D34" s="874">
        <f>(C35-C34)/C34*100</f>
        <v>1.6672470574727685</v>
      </c>
      <c r="E34" s="854">
        <v>34330.400000000001</v>
      </c>
      <c r="F34" s="1430">
        <f>((E35-E34)/E34)^(1/2)</f>
        <v>0.10508975294537386</v>
      </c>
      <c r="G34" s="1438">
        <v>103010.38</v>
      </c>
      <c r="H34" s="1430">
        <f>((G35-G34)/G34)^(1/2)</f>
        <v>0.15353900549713109</v>
      </c>
      <c r="I34" s="1434">
        <v>5.3</v>
      </c>
      <c r="J34" s="1439">
        <v>94.5</v>
      </c>
      <c r="K34" s="874">
        <f>(J35-J34)/J34*100</f>
        <v>-0.63492063492062889</v>
      </c>
      <c r="L34" s="13"/>
      <c r="M34" s="13">
        <v>2008</v>
      </c>
    </row>
    <row r="35" spans="1:13">
      <c r="A35" s="1443" t="s">
        <v>833</v>
      </c>
      <c r="B35" s="856" t="s">
        <v>828</v>
      </c>
      <c r="C35" s="857">
        <v>131406.94</v>
      </c>
      <c r="D35" s="875" t="s">
        <v>88</v>
      </c>
      <c r="E35" s="859">
        <v>34709.54</v>
      </c>
      <c r="F35" s="875" t="s">
        <v>88</v>
      </c>
      <c r="G35" s="1435">
        <v>105438.77</v>
      </c>
      <c r="H35" s="1436" t="s">
        <v>88</v>
      </c>
      <c r="I35" s="1437">
        <v>4.7</v>
      </c>
      <c r="J35" s="1439">
        <v>93.9</v>
      </c>
      <c r="K35" s="875" t="s">
        <v>88</v>
      </c>
      <c r="L35" s="12" t="s">
        <v>665</v>
      </c>
      <c r="M35" s="13">
        <v>2009</v>
      </c>
    </row>
    <row r="36" spans="1:13">
      <c r="A36" s="861" t="s">
        <v>651</v>
      </c>
      <c r="B36" s="862" t="s">
        <v>275</v>
      </c>
      <c r="C36" s="863">
        <v>133392</v>
      </c>
      <c r="D36" s="876">
        <f>(C37-C36)/C36*100</f>
        <v>-4.4627863739954421</v>
      </c>
      <c r="E36" s="865">
        <v>37736.36</v>
      </c>
      <c r="F36" s="876">
        <f>(E37-E36)/E36*100</f>
        <v>-4.761720526304078</v>
      </c>
      <c r="G36" s="865">
        <v>118720.01</v>
      </c>
      <c r="H36" s="876">
        <f>(G37-G36)/G36*100</f>
        <v>-1.0744439795785072</v>
      </c>
      <c r="I36" s="877">
        <v>2.2999999999999998</v>
      </c>
      <c r="J36" s="1441">
        <v>99.6</v>
      </c>
      <c r="K36" s="876">
        <f>(J37-J36)/J36*100</f>
        <v>0.4016064257028169</v>
      </c>
      <c r="L36" s="881"/>
      <c r="M36" s="13">
        <v>2019</v>
      </c>
    </row>
    <row r="37" spans="1:13">
      <c r="A37" s="867" t="s">
        <v>666</v>
      </c>
      <c r="B37" s="10" t="s">
        <v>276</v>
      </c>
      <c r="C37" s="868">
        <v>127439</v>
      </c>
      <c r="D37" s="878"/>
      <c r="E37" s="870">
        <v>35939.46</v>
      </c>
      <c r="F37" s="878"/>
      <c r="G37" s="870">
        <v>117444.43</v>
      </c>
      <c r="H37" s="878"/>
      <c r="I37" s="879">
        <v>2.7</v>
      </c>
      <c r="J37" s="1442">
        <v>100</v>
      </c>
      <c r="K37" s="878"/>
      <c r="L37" s="12" t="s">
        <v>827</v>
      </c>
      <c r="M37" s="13">
        <v>2020</v>
      </c>
    </row>
    <row r="38" spans="1:13">
      <c r="A38" s="13" t="s">
        <v>831</v>
      </c>
      <c r="B38" s="13"/>
      <c r="C38" s="13"/>
      <c r="D38" s="13"/>
      <c r="E38" s="13"/>
      <c r="F38" s="13"/>
      <c r="G38" s="13"/>
      <c r="H38" s="13"/>
      <c r="I38" s="13"/>
      <c r="J38" s="13"/>
      <c r="K38" s="13"/>
      <c r="L38" s="13"/>
      <c r="M38" s="13"/>
    </row>
  </sheetData>
  <mergeCells count="22">
    <mergeCell ref="A2:A3"/>
    <mergeCell ref="B2:B3"/>
    <mergeCell ref="C2:D2"/>
    <mergeCell ref="E2:F2"/>
    <mergeCell ref="A12:A13"/>
    <mergeCell ref="B12:B13"/>
    <mergeCell ref="C12:D12"/>
    <mergeCell ref="E12:F12"/>
    <mergeCell ref="G12:H12"/>
    <mergeCell ref="I12:I13"/>
    <mergeCell ref="J12:J13"/>
    <mergeCell ref="A22:A23"/>
    <mergeCell ref="B22:B23"/>
    <mergeCell ref="C22:D22"/>
    <mergeCell ref="E22:F22"/>
    <mergeCell ref="J32:J33"/>
    <mergeCell ref="A32:A33"/>
    <mergeCell ref="B32:B33"/>
    <mergeCell ref="C32:D32"/>
    <mergeCell ref="E32:F32"/>
    <mergeCell ref="G32:H32"/>
    <mergeCell ref="I32:I33"/>
  </mergeCells>
  <phoneticPr fontId="1"/>
  <pageMargins left="0.7" right="0.7" top="0.75" bottom="0.75" header="0.3" footer="0.3"/>
  <pageSetup paperSize="9" scale="74"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749992370372631"/>
  </sheetPr>
  <dimension ref="A1:T210"/>
  <sheetViews>
    <sheetView showGridLines="0" zoomScale="85" zoomScaleNormal="85" workbookViewId="0">
      <pane xSplit="3" ySplit="7" topLeftCell="D195" activePane="bottomRight" state="frozen"/>
      <selection pane="topRight" activeCell="D1" sqref="D1"/>
      <selection pane="bottomLeft" activeCell="A8" sqref="A8"/>
      <selection pane="bottomRight" activeCell="C211" sqref="C211"/>
    </sheetView>
  </sheetViews>
  <sheetFormatPr defaultColWidth="8" defaultRowHeight="13"/>
  <cols>
    <col min="1" max="1" width="5" style="1236" customWidth="1"/>
    <col min="2" max="3" width="3.6328125" style="1236" customWidth="1"/>
    <col min="4" max="4" width="9.36328125" style="1528" customWidth="1"/>
    <col min="5" max="5" width="9.36328125" style="1236" customWidth="1"/>
    <col min="6" max="6" width="4.08984375" style="1237" customWidth="1"/>
    <col min="7" max="8" width="3.6328125" style="1236" customWidth="1"/>
    <col min="9" max="16" width="9.36328125" style="1236" customWidth="1"/>
    <col min="17" max="17" width="2.36328125" style="1236" customWidth="1"/>
    <col min="18" max="18" width="22.08984375" style="1236" customWidth="1"/>
    <col min="19" max="19" width="46.6328125" style="1236" hidden="1" customWidth="1"/>
    <col min="20" max="20" width="25.7265625" style="1236" hidden="1" customWidth="1"/>
    <col min="21" max="16384" width="8" style="1236"/>
  </cols>
  <sheetData>
    <row r="1" spans="1:20" ht="18" customHeight="1">
      <c r="B1" s="1266" t="s">
        <v>807</v>
      </c>
      <c r="P1" s="1236" t="s">
        <v>721</v>
      </c>
      <c r="R1" s="1236" t="s">
        <v>721</v>
      </c>
    </row>
    <row r="2" spans="1:20" ht="10.5" customHeight="1"/>
    <row r="3" spans="1:20" ht="13.5" customHeight="1">
      <c r="D3" s="1529" t="s">
        <v>914</v>
      </c>
      <c r="E3" s="1264">
        <v>2.6703900852230076</v>
      </c>
      <c r="I3" s="1263" t="s">
        <v>914</v>
      </c>
      <c r="J3" s="1264">
        <v>1.4494431022037526</v>
      </c>
      <c r="M3" s="1263" t="s">
        <v>914</v>
      </c>
      <c r="N3" s="1264">
        <v>1.2037558972354538</v>
      </c>
    </row>
    <row r="4" spans="1:20" ht="3.75" customHeight="1"/>
    <row r="5" spans="1:20" ht="18" customHeight="1">
      <c r="B5" s="1238"/>
      <c r="C5" s="1238"/>
      <c r="D5" s="1530"/>
      <c r="E5" s="1238"/>
      <c r="F5" s="1239"/>
      <c r="G5" s="1238"/>
      <c r="H5" s="1238"/>
      <c r="I5" s="1238" t="s">
        <v>722</v>
      </c>
      <c r="J5" s="1238" t="s">
        <v>723</v>
      </c>
      <c r="K5" s="1238"/>
      <c r="L5" s="1238"/>
      <c r="M5" s="1240" t="s">
        <v>724</v>
      </c>
      <c r="N5" s="1240" t="s">
        <v>725</v>
      </c>
      <c r="O5" s="1238"/>
      <c r="P5" s="1238"/>
      <c r="R5" s="1269" t="s">
        <v>812</v>
      </c>
      <c r="S5" s="1241"/>
    </row>
    <row r="6" spans="1:20" ht="18" customHeight="1">
      <c r="D6" s="1528" t="s">
        <v>726</v>
      </c>
      <c r="E6" s="1236" t="s">
        <v>727</v>
      </c>
      <c r="F6" s="1237" t="s">
        <v>728</v>
      </c>
      <c r="I6" s="1242" t="s">
        <v>729</v>
      </c>
      <c r="J6" s="1242" t="s">
        <v>730</v>
      </c>
      <c r="K6" s="1242" t="s">
        <v>731</v>
      </c>
      <c r="L6" s="1242" t="s">
        <v>732</v>
      </c>
      <c r="M6" s="1242" t="s">
        <v>729</v>
      </c>
      <c r="N6" s="1242" t="s">
        <v>730</v>
      </c>
      <c r="O6" s="1242" t="s">
        <v>731</v>
      </c>
      <c r="P6" s="1242" t="s">
        <v>732</v>
      </c>
      <c r="R6" s="1995" t="s">
        <v>813</v>
      </c>
      <c r="S6" s="1244"/>
      <c r="T6" s="1994" t="s">
        <v>733</v>
      </c>
    </row>
    <row r="7" spans="1:20" ht="18" customHeight="1">
      <c r="B7" s="1241"/>
      <c r="C7" s="1241"/>
      <c r="D7" s="1531"/>
      <c r="E7" s="1241"/>
      <c r="F7" s="1245"/>
      <c r="G7" s="1241"/>
      <c r="H7" s="1241"/>
      <c r="I7" s="1241"/>
      <c r="J7" s="1241"/>
      <c r="K7" s="1241"/>
      <c r="L7" s="1241"/>
      <c r="M7" s="1241"/>
      <c r="N7" s="1241"/>
      <c r="O7" s="1241"/>
      <c r="P7" s="1241"/>
      <c r="R7" s="1996"/>
      <c r="S7" s="1265" t="s">
        <v>734</v>
      </c>
      <c r="T7" s="1994"/>
    </row>
    <row r="8" spans="1:20" ht="18" hidden="1" customHeight="1">
      <c r="A8" s="1236">
        <v>2009</v>
      </c>
      <c r="B8" s="1236" t="s">
        <v>735</v>
      </c>
      <c r="C8" s="1236">
        <v>1</v>
      </c>
      <c r="D8" s="1532">
        <v>97.34</v>
      </c>
      <c r="E8" s="1254"/>
      <c r="G8" s="1236" t="s">
        <v>862</v>
      </c>
      <c r="H8" s="1236">
        <v>1</v>
      </c>
      <c r="I8" s="1535">
        <v>105.47</v>
      </c>
      <c r="J8" s="1255"/>
      <c r="K8" s="1255"/>
      <c r="L8" s="1255"/>
      <c r="M8" s="1535">
        <v>111.96</v>
      </c>
      <c r="N8" s="1255"/>
      <c r="O8" s="1255"/>
      <c r="P8" s="1255"/>
      <c r="R8" s="1267"/>
      <c r="S8" s="1246"/>
    </row>
    <row r="9" spans="1:20" ht="18" hidden="1" customHeight="1">
      <c r="C9" s="1236">
        <v>2</v>
      </c>
      <c r="D9" s="1532">
        <v>92.27</v>
      </c>
      <c r="E9" s="1254">
        <v>-5.0700000000000074</v>
      </c>
      <c r="H9" s="1236">
        <v>2</v>
      </c>
      <c r="I9" s="1535">
        <v>98.87</v>
      </c>
      <c r="J9" s="1255">
        <v>-6.5999999999999943</v>
      </c>
      <c r="K9" s="1255"/>
      <c r="L9" s="1255"/>
      <c r="M9" s="1535">
        <v>106.08</v>
      </c>
      <c r="N9" s="1255">
        <v>-5.8799999999999955</v>
      </c>
      <c r="O9" s="1255"/>
      <c r="P9" s="1255"/>
      <c r="R9" s="1267"/>
      <c r="S9" s="1246"/>
    </row>
    <row r="10" spans="1:20" ht="18" hidden="1" customHeight="1">
      <c r="C10" s="1236">
        <v>3</v>
      </c>
      <c r="D10" s="1532">
        <v>92.78</v>
      </c>
      <c r="E10" s="1254">
        <v>0.51000000000000512</v>
      </c>
      <c r="H10" s="1236">
        <v>3</v>
      </c>
      <c r="I10" s="1535">
        <v>94.13</v>
      </c>
      <c r="J10" s="1255">
        <v>-4.7400000000000091</v>
      </c>
      <c r="K10" s="1255">
        <v>-11.340000000000003</v>
      </c>
      <c r="L10" s="1255"/>
      <c r="M10" s="1535">
        <v>100.29</v>
      </c>
      <c r="N10" s="1255">
        <v>-5.789999999999992</v>
      </c>
      <c r="O10" s="1255">
        <v>-11.669999999999987</v>
      </c>
      <c r="P10" s="1255"/>
      <c r="R10" s="1267"/>
      <c r="S10" s="1246"/>
    </row>
    <row r="11" spans="1:20" ht="18" hidden="1" customHeight="1">
      <c r="C11" s="1236">
        <v>4</v>
      </c>
      <c r="D11" s="1532">
        <v>92.46</v>
      </c>
      <c r="E11" s="1254">
        <v>-0.32000000000000739</v>
      </c>
      <c r="H11" s="1236">
        <v>4</v>
      </c>
      <c r="I11" s="1535">
        <v>92.5</v>
      </c>
      <c r="J11" s="1255">
        <v>-1.6299999999999955</v>
      </c>
      <c r="K11" s="1255">
        <v>-6.3700000000000045</v>
      </c>
      <c r="L11" s="1255">
        <v>-12.969999999999999</v>
      </c>
      <c r="M11" s="1535">
        <v>96.37</v>
      </c>
      <c r="N11" s="1255">
        <v>-3.9200000000000017</v>
      </c>
      <c r="O11" s="1255">
        <v>-9.7099999999999937</v>
      </c>
      <c r="P11" s="1255">
        <v>-15.589999999999989</v>
      </c>
      <c r="R11" s="1538" t="s">
        <v>863</v>
      </c>
      <c r="S11" s="1247" t="s">
        <v>737</v>
      </c>
    </row>
    <row r="12" spans="1:20" ht="18" hidden="1" customHeight="1">
      <c r="C12" s="1236">
        <v>5</v>
      </c>
      <c r="D12" s="1532">
        <v>90.79</v>
      </c>
      <c r="E12" s="1254">
        <v>-1.6699999999999875</v>
      </c>
      <c r="H12" s="1236">
        <v>5</v>
      </c>
      <c r="I12" s="1535">
        <v>92.01</v>
      </c>
      <c r="J12" s="1255">
        <v>-0.48999999999999488</v>
      </c>
      <c r="K12" s="1255">
        <v>-2.1199999999999903</v>
      </c>
      <c r="L12" s="1255">
        <v>-6.8599999999999994</v>
      </c>
      <c r="M12" s="1535">
        <v>93.13</v>
      </c>
      <c r="N12" s="1255">
        <v>-3.2400000000000091</v>
      </c>
      <c r="O12" s="1255">
        <v>-7.1600000000000108</v>
      </c>
      <c r="P12" s="1255">
        <v>-12.950000000000003</v>
      </c>
      <c r="R12" s="1538" t="s">
        <v>863</v>
      </c>
      <c r="S12" s="1247" t="s">
        <v>738</v>
      </c>
    </row>
    <row r="13" spans="1:20" ht="18" hidden="1" customHeight="1">
      <c r="C13" s="1236">
        <v>6</v>
      </c>
      <c r="D13" s="1532">
        <v>92.86</v>
      </c>
      <c r="E13" s="1254">
        <v>2.0699999999999932</v>
      </c>
      <c r="H13" s="1236">
        <v>6</v>
      </c>
      <c r="I13" s="1535">
        <v>92.04</v>
      </c>
      <c r="J13" s="1255">
        <v>3.0000000000001137E-2</v>
      </c>
      <c r="K13" s="1255">
        <v>-0.45999999999999375</v>
      </c>
      <c r="L13" s="1255">
        <v>-2.0899999999999892</v>
      </c>
      <c r="M13" s="1535">
        <v>92.23</v>
      </c>
      <c r="N13" s="1255">
        <v>-0.89999999999999147</v>
      </c>
      <c r="O13" s="1255">
        <v>-4.1400000000000006</v>
      </c>
      <c r="P13" s="1255">
        <v>-8.0600000000000023</v>
      </c>
      <c r="R13" s="1538" t="s">
        <v>864</v>
      </c>
      <c r="S13" s="1247" t="s">
        <v>740</v>
      </c>
    </row>
    <row r="14" spans="1:20" ht="18" hidden="1" customHeight="1">
      <c r="C14" s="1236">
        <v>7</v>
      </c>
      <c r="D14" s="1532">
        <v>92.76</v>
      </c>
      <c r="E14" s="1254">
        <v>-9.9999999999994316E-2</v>
      </c>
      <c r="H14" s="1236">
        <v>7</v>
      </c>
      <c r="I14" s="1535">
        <v>92.14</v>
      </c>
      <c r="J14" s="1255">
        <v>9.9999999999994316E-2</v>
      </c>
      <c r="K14" s="1255">
        <v>0.12999999999999545</v>
      </c>
      <c r="L14" s="1255">
        <v>-0.35999999999999943</v>
      </c>
      <c r="M14" s="1535">
        <v>92.33</v>
      </c>
      <c r="N14" s="1255">
        <v>9.9999999999994316E-2</v>
      </c>
      <c r="O14" s="1255">
        <v>-0.79999999999999716</v>
      </c>
      <c r="P14" s="1255">
        <v>-4.0400000000000063</v>
      </c>
      <c r="R14" s="1538" t="s">
        <v>864</v>
      </c>
      <c r="S14" s="1247" t="s">
        <v>738</v>
      </c>
    </row>
    <row r="15" spans="1:20" ht="18" hidden="1" customHeight="1">
      <c r="C15" s="1236">
        <v>8</v>
      </c>
      <c r="D15" s="1532">
        <v>93.37</v>
      </c>
      <c r="E15" s="1254">
        <v>0.60999999999999943</v>
      </c>
      <c r="H15" s="1236">
        <v>8</v>
      </c>
      <c r="I15" s="1535">
        <v>93</v>
      </c>
      <c r="J15" s="1255">
        <v>0.85999999999999943</v>
      </c>
      <c r="K15" s="1255">
        <v>0.95999999999999375</v>
      </c>
      <c r="L15" s="1255">
        <v>0.98999999999999488</v>
      </c>
      <c r="M15" s="1535">
        <v>92.45</v>
      </c>
      <c r="N15" s="1255">
        <v>0.12000000000000455</v>
      </c>
      <c r="O15" s="1255">
        <v>0.21999999999999886</v>
      </c>
      <c r="P15" s="1255">
        <v>-0.67999999999999261</v>
      </c>
      <c r="R15" s="1538" t="s">
        <v>865</v>
      </c>
      <c r="S15" s="1247" t="s">
        <v>741</v>
      </c>
    </row>
    <row r="16" spans="1:20" ht="18" hidden="1" customHeight="1">
      <c r="C16" s="1236">
        <v>9</v>
      </c>
      <c r="D16" s="1532">
        <v>94.68</v>
      </c>
      <c r="E16" s="1254">
        <v>1.3100000000000023</v>
      </c>
      <c r="H16" s="1236">
        <v>9</v>
      </c>
      <c r="I16" s="1535">
        <v>93.6</v>
      </c>
      <c r="J16" s="1255">
        <v>0.59999999999999432</v>
      </c>
      <c r="K16" s="1255">
        <v>1.4599999999999937</v>
      </c>
      <c r="L16" s="1255">
        <v>1.5599999999999881</v>
      </c>
      <c r="M16" s="1535">
        <v>92.89</v>
      </c>
      <c r="N16" s="1255">
        <v>0.43999999999999773</v>
      </c>
      <c r="O16" s="1255">
        <v>0.56000000000000227</v>
      </c>
      <c r="P16" s="1255">
        <v>0.65999999999999659</v>
      </c>
      <c r="R16" s="1538" t="s">
        <v>865</v>
      </c>
      <c r="S16" s="1247" t="s">
        <v>738</v>
      </c>
    </row>
    <row r="17" spans="1:19" ht="18" hidden="1" customHeight="1">
      <c r="C17" s="1236">
        <v>10</v>
      </c>
      <c r="D17" s="1532">
        <v>96.46</v>
      </c>
      <c r="E17" s="1254">
        <v>1.7799999999999869</v>
      </c>
      <c r="H17" s="1236">
        <v>10</v>
      </c>
      <c r="I17" s="1535">
        <v>94.84</v>
      </c>
      <c r="J17" s="1255">
        <v>1.2400000000000091</v>
      </c>
      <c r="K17" s="1255">
        <v>1.8400000000000034</v>
      </c>
      <c r="L17" s="1255">
        <v>2.7000000000000028</v>
      </c>
      <c r="M17" s="1535">
        <v>94.03</v>
      </c>
      <c r="N17" s="1255">
        <v>1.1400000000000006</v>
      </c>
      <c r="O17" s="1255">
        <v>1.5799999999999983</v>
      </c>
      <c r="P17" s="1255">
        <v>1.7000000000000028</v>
      </c>
      <c r="R17" s="1538" t="s">
        <v>866</v>
      </c>
      <c r="S17" s="1247" t="s">
        <v>742</v>
      </c>
    </row>
    <row r="18" spans="1:19" ht="18" hidden="1" customHeight="1">
      <c r="C18" s="1236">
        <v>11</v>
      </c>
      <c r="D18" s="1532">
        <v>97.48</v>
      </c>
      <c r="E18" s="1254">
        <v>1.0200000000000102</v>
      </c>
      <c r="H18" s="1236">
        <v>11</v>
      </c>
      <c r="I18" s="1535">
        <v>96.21</v>
      </c>
      <c r="J18" s="1255">
        <v>1.3699999999999903</v>
      </c>
      <c r="K18" s="1255">
        <v>2.6099999999999994</v>
      </c>
      <c r="L18" s="1255">
        <v>3.2099999999999937</v>
      </c>
      <c r="M18" s="1535">
        <v>94.95</v>
      </c>
      <c r="N18" s="1255">
        <v>0.92000000000000171</v>
      </c>
      <c r="O18" s="1255">
        <v>2.0600000000000023</v>
      </c>
      <c r="P18" s="1255">
        <v>2.5</v>
      </c>
      <c r="R18" s="1538" t="s">
        <v>867</v>
      </c>
      <c r="S18" s="1247" t="s">
        <v>744</v>
      </c>
    </row>
    <row r="19" spans="1:19" ht="18" hidden="1" customHeight="1">
      <c r="B19" s="1241"/>
      <c r="C19" s="1241">
        <v>12</v>
      </c>
      <c r="D19" s="1533">
        <v>98.62</v>
      </c>
      <c r="E19" s="1256">
        <v>1.1400000000000006</v>
      </c>
      <c r="F19" s="1245"/>
      <c r="G19" s="1241"/>
      <c r="H19" s="1241">
        <v>12</v>
      </c>
      <c r="I19" s="1536">
        <v>97.52</v>
      </c>
      <c r="J19" s="1257">
        <v>1.3100000000000023</v>
      </c>
      <c r="K19" s="1257">
        <v>2.6799999999999926</v>
      </c>
      <c r="L19" s="1257">
        <v>3.9200000000000017</v>
      </c>
      <c r="M19" s="1536">
        <v>96.12</v>
      </c>
      <c r="N19" s="1257">
        <v>1.1700000000000017</v>
      </c>
      <c r="O19" s="1257">
        <v>2.0900000000000034</v>
      </c>
      <c r="P19" s="1257">
        <v>3.230000000000004</v>
      </c>
      <c r="R19" s="1538" t="s">
        <v>867</v>
      </c>
      <c r="S19" s="1247" t="s">
        <v>738</v>
      </c>
    </row>
    <row r="20" spans="1:19" ht="18" hidden="1" customHeight="1">
      <c r="A20" s="1236">
        <v>2010</v>
      </c>
      <c r="B20" s="1236" t="s">
        <v>745</v>
      </c>
      <c r="C20" s="1236">
        <v>1</v>
      </c>
      <c r="D20" s="1532">
        <v>100.91</v>
      </c>
      <c r="E20" s="1254">
        <v>2.289999999999992</v>
      </c>
      <c r="G20" s="1236" t="s">
        <v>868</v>
      </c>
      <c r="H20" s="1236">
        <v>1</v>
      </c>
      <c r="I20" s="1535">
        <v>99</v>
      </c>
      <c r="J20" s="1255">
        <v>1.480000000000004</v>
      </c>
      <c r="K20" s="1255">
        <v>2.7900000000000063</v>
      </c>
      <c r="L20" s="1255">
        <v>4.1599999999999966</v>
      </c>
      <c r="M20" s="1535">
        <v>97.63</v>
      </c>
      <c r="N20" s="1255">
        <v>1.5099999999999909</v>
      </c>
      <c r="O20" s="1255">
        <v>2.6799999999999926</v>
      </c>
      <c r="P20" s="1255">
        <v>3.5999999999999943</v>
      </c>
      <c r="R20" s="1538" t="s">
        <v>867</v>
      </c>
      <c r="S20" s="1247" t="s">
        <v>738</v>
      </c>
    </row>
    <row r="21" spans="1:19" ht="18" hidden="1" customHeight="1">
      <c r="C21" s="1236">
        <v>2</v>
      </c>
      <c r="D21" s="1532">
        <v>101.11</v>
      </c>
      <c r="E21" s="1254">
        <v>0.20000000000000284</v>
      </c>
      <c r="H21" s="1236">
        <v>2</v>
      </c>
      <c r="I21" s="1535">
        <v>100.21</v>
      </c>
      <c r="J21" s="1255">
        <v>1.2099999999999937</v>
      </c>
      <c r="K21" s="1255">
        <v>2.6899999999999977</v>
      </c>
      <c r="L21" s="1255">
        <v>4</v>
      </c>
      <c r="M21" s="1535">
        <v>98.92</v>
      </c>
      <c r="N21" s="1255">
        <v>1.2900000000000063</v>
      </c>
      <c r="O21" s="1255">
        <v>2.7999999999999972</v>
      </c>
      <c r="P21" s="1255">
        <v>3.9699999999999989</v>
      </c>
      <c r="R21" s="1538" t="s">
        <v>867</v>
      </c>
      <c r="S21" s="1247" t="s">
        <v>738</v>
      </c>
    </row>
    <row r="22" spans="1:19" ht="18" hidden="1" customHeight="1">
      <c r="C22" s="1236">
        <v>3</v>
      </c>
      <c r="D22" s="1532">
        <v>102.51</v>
      </c>
      <c r="E22" s="1254">
        <v>1.4000000000000057</v>
      </c>
      <c r="F22" s="1237" t="s">
        <v>861</v>
      </c>
      <c r="H22" s="1236">
        <v>3</v>
      </c>
      <c r="I22" s="1535">
        <v>101.51</v>
      </c>
      <c r="J22" s="1255">
        <v>1.3000000000000114</v>
      </c>
      <c r="K22" s="1255">
        <v>2.5100000000000051</v>
      </c>
      <c r="L22" s="1255">
        <v>3.9900000000000091</v>
      </c>
      <c r="M22" s="1535">
        <v>100.13</v>
      </c>
      <c r="N22" s="1255">
        <v>1.2099999999999937</v>
      </c>
      <c r="O22" s="1255">
        <v>2.5</v>
      </c>
      <c r="P22" s="1255">
        <v>4.0099999999999909</v>
      </c>
      <c r="R22" s="1538" t="s">
        <v>867</v>
      </c>
      <c r="S22" s="1247" t="s">
        <v>738</v>
      </c>
    </row>
    <row r="23" spans="1:19" ht="18" hidden="1" customHeight="1">
      <c r="C23" s="1236">
        <v>4</v>
      </c>
      <c r="D23" s="1532">
        <v>104.76</v>
      </c>
      <c r="E23" s="1254">
        <v>2.25</v>
      </c>
      <c r="F23" s="1237" t="s">
        <v>861</v>
      </c>
      <c r="H23" s="1236">
        <v>4</v>
      </c>
      <c r="I23" s="1535">
        <v>102.79</v>
      </c>
      <c r="J23" s="1255">
        <v>1.2800000000000011</v>
      </c>
      <c r="K23" s="1255">
        <v>2.5800000000000125</v>
      </c>
      <c r="L23" s="1255">
        <v>3.7900000000000063</v>
      </c>
      <c r="M23" s="1535">
        <v>101.58</v>
      </c>
      <c r="N23" s="1255">
        <v>1.4500000000000028</v>
      </c>
      <c r="O23" s="1255">
        <v>2.6599999999999966</v>
      </c>
      <c r="P23" s="1255">
        <v>3.9500000000000028</v>
      </c>
      <c r="R23" s="1539" t="s">
        <v>867</v>
      </c>
      <c r="S23" s="1247" t="s">
        <v>738</v>
      </c>
    </row>
    <row r="24" spans="1:19" ht="18" hidden="1" customHeight="1">
      <c r="C24" s="1236">
        <v>5</v>
      </c>
      <c r="D24" s="1532">
        <v>106.34</v>
      </c>
      <c r="E24" s="1254">
        <v>1.5799999999999983</v>
      </c>
      <c r="F24" s="1237" t="s">
        <v>861</v>
      </c>
      <c r="H24" s="1236">
        <v>5</v>
      </c>
      <c r="I24" s="1535">
        <v>104.54</v>
      </c>
      <c r="J24" s="1255">
        <v>1.75</v>
      </c>
      <c r="K24" s="1255">
        <v>3.0300000000000011</v>
      </c>
      <c r="L24" s="1255">
        <v>4.3300000000000125</v>
      </c>
      <c r="M24" s="1535">
        <v>103.13</v>
      </c>
      <c r="N24" s="1255">
        <v>1.5499999999999972</v>
      </c>
      <c r="O24" s="1255">
        <v>3</v>
      </c>
      <c r="P24" s="1255">
        <v>4.2099999999999937</v>
      </c>
      <c r="R24" s="1539" t="s">
        <v>867</v>
      </c>
      <c r="S24" s="1247" t="s">
        <v>738</v>
      </c>
    </row>
    <row r="25" spans="1:19" ht="18" hidden="1" customHeight="1">
      <c r="C25" s="1236">
        <v>6</v>
      </c>
      <c r="D25" s="1532">
        <v>107.35</v>
      </c>
      <c r="E25" s="1254">
        <v>1.0099999999999909</v>
      </c>
      <c r="F25" s="1237" t="s">
        <v>861</v>
      </c>
      <c r="H25" s="1236">
        <v>6</v>
      </c>
      <c r="I25" s="1535">
        <v>106.15</v>
      </c>
      <c r="J25" s="1255">
        <v>1.6099999999999994</v>
      </c>
      <c r="K25" s="1255">
        <v>3.3599999999999994</v>
      </c>
      <c r="L25" s="1255">
        <v>4.6400000000000006</v>
      </c>
      <c r="M25" s="1535">
        <v>104.41</v>
      </c>
      <c r="N25" s="1255">
        <v>1.2800000000000011</v>
      </c>
      <c r="O25" s="1255">
        <v>2.8299999999999983</v>
      </c>
      <c r="P25" s="1255">
        <v>4.2800000000000011</v>
      </c>
      <c r="R25" s="1539" t="s">
        <v>867</v>
      </c>
      <c r="S25" s="1247" t="s">
        <v>738</v>
      </c>
    </row>
    <row r="26" spans="1:19" ht="18" hidden="1" customHeight="1">
      <c r="C26" s="1236">
        <v>7</v>
      </c>
      <c r="D26" s="1532">
        <v>109.41</v>
      </c>
      <c r="E26" s="1254">
        <v>2.0600000000000023</v>
      </c>
      <c r="F26" s="1237" t="s">
        <v>861</v>
      </c>
      <c r="H26" s="1236">
        <v>7</v>
      </c>
      <c r="I26" s="1535">
        <v>107.7</v>
      </c>
      <c r="J26" s="1255">
        <v>1.5499999999999972</v>
      </c>
      <c r="K26" s="1255">
        <v>3.1599999999999966</v>
      </c>
      <c r="L26" s="1255">
        <v>4.9099999999999966</v>
      </c>
      <c r="M26" s="1535">
        <v>106.07</v>
      </c>
      <c r="N26" s="1255">
        <v>1.6599999999999966</v>
      </c>
      <c r="O26" s="1255">
        <v>2.9399999999999977</v>
      </c>
      <c r="P26" s="1255">
        <v>4.4899999999999949</v>
      </c>
      <c r="R26" s="1539" t="s">
        <v>867</v>
      </c>
      <c r="S26" s="1247" t="s">
        <v>738</v>
      </c>
    </row>
    <row r="27" spans="1:19" ht="18" hidden="1" customHeight="1">
      <c r="C27" s="1236">
        <v>8</v>
      </c>
      <c r="D27" s="1532">
        <v>110.91</v>
      </c>
      <c r="E27" s="1254">
        <v>1.5</v>
      </c>
      <c r="F27" s="1237" t="s">
        <v>861</v>
      </c>
      <c r="H27" s="1236">
        <v>8</v>
      </c>
      <c r="I27" s="1535">
        <v>109.22</v>
      </c>
      <c r="J27" s="1255">
        <v>1.519999999999996</v>
      </c>
      <c r="K27" s="1255">
        <v>3.0699999999999932</v>
      </c>
      <c r="L27" s="1255">
        <v>4.6799999999999926</v>
      </c>
      <c r="M27" s="1535">
        <v>107.75</v>
      </c>
      <c r="N27" s="1255">
        <v>1.6800000000000068</v>
      </c>
      <c r="O27" s="1255">
        <v>3.3400000000000034</v>
      </c>
      <c r="P27" s="1255">
        <v>4.6200000000000045</v>
      </c>
      <c r="R27" s="1539" t="s">
        <v>867</v>
      </c>
      <c r="S27" s="1247" t="s">
        <v>738</v>
      </c>
    </row>
    <row r="28" spans="1:19" ht="18" hidden="1" customHeight="1">
      <c r="C28" s="1236">
        <v>9</v>
      </c>
      <c r="D28" s="1532">
        <v>112.46</v>
      </c>
      <c r="E28" s="1254">
        <v>1.5499999999999972</v>
      </c>
      <c r="F28" s="1237" t="s">
        <v>861</v>
      </c>
      <c r="H28" s="1236">
        <v>9</v>
      </c>
      <c r="I28" s="1535">
        <v>110.93</v>
      </c>
      <c r="J28" s="1255">
        <v>1.710000000000008</v>
      </c>
      <c r="K28" s="1255">
        <v>3.230000000000004</v>
      </c>
      <c r="L28" s="1255">
        <v>4.7800000000000011</v>
      </c>
      <c r="M28" s="1535">
        <v>109.29</v>
      </c>
      <c r="N28" s="1255">
        <v>1.5400000000000063</v>
      </c>
      <c r="O28" s="1255">
        <v>3.2200000000000131</v>
      </c>
      <c r="P28" s="1255">
        <v>4.8800000000000097</v>
      </c>
      <c r="R28" s="1539" t="s">
        <v>867</v>
      </c>
      <c r="S28" s="1247" t="s">
        <v>738</v>
      </c>
    </row>
    <row r="29" spans="1:19" ht="18" hidden="1" customHeight="1">
      <c r="C29" s="1236">
        <v>10</v>
      </c>
      <c r="D29" s="1532">
        <v>112.16</v>
      </c>
      <c r="E29" s="1254">
        <v>-0.29999999999999716</v>
      </c>
      <c r="F29" s="1237" t="s">
        <v>860</v>
      </c>
      <c r="H29" s="1236">
        <v>10</v>
      </c>
      <c r="I29" s="1535">
        <v>111.84</v>
      </c>
      <c r="J29" s="1255">
        <v>0.90999999999999659</v>
      </c>
      <c r="K29" s="1255">
        <v>2.6200000000000045</v>
      </c>
      <c r="L29" s="1255">
        <v>4.1400000000000006</v>
      </c>
      <c r="M29" s="1535">
        <v>110.46</v>
      </c>
      <c r="N29" s="1255">
        <v>1.1699999999999875</v>
      </c>
      <c r="O29" s="1255">
        <v>2.7099999999999937</v>
      </c>
      <c r="P29" s="1255">
        <v>4.3900000000000006</v>
      </c>
      <c r="R29" s="1539" t="s">
        <v>869</v>
      </c>
      <c r="S29" s="1247" t="s">
        <v>740</v>
      </c>
    </row>
    <row r="30" spans="1:19" ht="18" hidden="1" customHeight="1">
      <c r="C30" s="1236">
        <v>11</v>
      </c>
      <c r="D30" s="1532">
        <v>110.89</v>
      </c>
      <c r="E30" s="1254">
        <v>-1.269999999999996</v>
      </c>
      <c r="F30" s="1237" t="s">
        <v>860</v>
      </c>
      <c r="H30" s="1236">
        <v>11</v>
      </c>
      <c r="I30" s="1535">
        <v>111.84</v>
      </c>
      <c r="J30" s="1255">
        <v>0</v>
      </c>
      <c r="K30" s="1255">
        <v>0.90999999999999659</v>
      </c>
      <c r="L30" s="1255">
        <v>2.6200000000000045</v>
      </c>
      <c r="M30" s="1535">
        <v>111.17</v>
      </c>
      <c r="N30" s="1255">
        <v>0.71000000000000796</v>
      </c>
      <c r="O30" s="1255">
        <v>1.8799999999999955</v>
      </c>
      <c r="P30" s="1255">
        <v>3.4200000000000017</v>
      </c>
      <c r="R30" s="1539" t="s">
        <v>869</v>
      </c>
      <c r="S30" s="1247" t="s">
        <v>738</v>
      </c>
    </row>
    <row r="31" spans="1:19" ht="18" hidden="1" customHeight="1">
      <c r="B31" s="1241"/>
      <c r="C31" s="1241">
        <v>12</v>
      </c>
      <c r="D31" s="1533">
        <v>113.04</v>
      </c>
      <c r="E31" s="1256">
        <v>2.1500000000000057</v>
      </c>
      <c r="F31" s="1245" t="s">
        <v>861</v>
      </c>
      <c r="G31" s="1241"/>
      <c r="H31" s="1241">
        <v>12</v>
      </c>
      <c r="I31" s="1536">
        <v>112.03</v>
      </c>
      <c r="J31" s="1257">
        <v>0.18999999999999773</v>
      </c>
      <c r="K31" s="1257">
        <v>0.18999999999999773</v>
      </c>
      <c r="L31" s="1257">
        <v>1.0999999999999943</v>
      </c>
      <c r="M31" s="1536">
        <v>111.89</v>
      </c>
      <c r="N31" s="1257">
        <v>0.71999999999999886</v>
      </c>
      <c r="O31" s="1257">
        <v>1.4300000000000068</v>
      </c>
      <c r="P31" s="1257">
        <v>2.5999999999999943</v>
      </c>
      <c r="R31" s="1539" t="s">
        <v>869</v>
      </c>
      <c r="S31" s="1247" t="s">
        <v>738</v>
      </c>
    </row>
    <row r="32" spans="1:19" ht="18" hidden="1" customHeight="1">
      <c r="A32" s="1236">
        <v>2011</v>
      </c>
      <c r="B32" s="1236" t="s">
        <v>747</v>
      </c>
      <c r="C32" s="1236">
        <v>1</v>
      </c>
      <c r="D32" s="1532">
        <v>113.1</v>
      </c>
      <c r="E32" s="1254">
        <v>5.9999999999988063E-2</v>
      </c>
      <c r="F32" s="1237" t="s">
        <v>861</v>
      </c>
      <c r="G32" s="1236" t="s">
        <v>870</v>
      </c>
      <c r="H32" s="1236">
        <v>1</v>
      </c>
      <c r="I32" s="1535">
        <v>112.34</v>
      </c>
      <c r="J32" s="1255">
        <v>0.31000000000000227</v>
      </c>
      <c r="K32" s="1255">
        <v>0.5</v>
      </c>
      <c r="L32" s="1255">
        <v>0.5</v>
      </c>
      <c r="M32" s="1535">
        <v>112.33</v>
      </c>
      <c r="N32" s="1255">
        <v>0.43999999999999773</v>
      </c>
      <c r="O32" s="1255">
        <v>1.1599999999999966</v>
      </c>
      <c r="P32" s="1255">
        <v>1.8700000000000045</v>
      </c>
      <c r="R32" s="1539" t="s">
        <v>869</v>
      </c>
      <c r="S32" s="1247" t="s">
        <v>738</v>
      </c>
    </row>
    <row r="33" spans="1:19" ht="18" hidden="1" customHeight="1">
      <c r="C33" s="1236">
        <v>2</v>
      </c>
      <c r="D33" s="1532">
        <v>117.23</v>
      </c>
      <c r="E33" s="1254">
        <v>4.1300000000000097</v>
      </c>
      <c r="F33" s="1237" t="s">
        <v>861</v>
      </c>
      <c r="H33" s="1236">
        <v>2</v>
      </c>
      <c r="I33" s="1535">
        <v>114.46</v>
      </c>
      <c r="J33" s="1255">
        <v>2.1199999999999903</v>
      </c>
      <c r="K33" s="1255">
        <v>2.4299999999999926</v>
      </c>
      <c r="L33" s="1255">
        <v>2.6199999999999903</v>
      </c>
      <c r="M33" s="1535">
        <v>113.28</v>
      </c>
      <c r="N33" s="1255">
        <v>0.95000000000000284</v>
      </c>
      <c r="O33" s="1255">
        <v>1.3900000000000006</v>
      </c>
      <c r="P33" s="1255">
        <v>2.1099999999999994</v>
      </c>
      <c r="R33" s="1539" t="s">
        <v>869</v>
      </c>
      <c r="S33" s="1247" t="s">
        <v>738</v>
      </c>
    </row>
    <row r="34" spans="1:19" ht="18" hidden="1" customHeight="1">
      <c r="C34" s="1236">
        <v>3</v>
      </c>
      <c r="D34" s="1532">
        <v>114.78</v>
      </c>
      <c r="E34" s="1254">
        <v>-2.4500000000000028</v>
      </c>
      <c r="F34" s="1237" t="s">
        <v>860</v>
      </c>
      <c r="H34" s="1236">
        <v>3</v>
      </c>
      <c r="I34" s="1535">
        <v>115.04</v>
      </c>
      <c r="J34" s="1255">
        <v>0.58000000000001251</v>
      </c>
      <c r="K34" s="1255">
        <v>2.7000000000000028</v>
      </c>
      <c r="L34" s="1255">
        <v>3.0100000000000051</v>
      </c>
      <c r="M34" s="1535">
        <v>113.81</v>
      </c>
      <c r="N34" s="1255">
        <v>0.53000000000000114</v>
      </c>
      <c r="O34" s="1255">
        <v>1.480000000000004</v>
      </c>
      <c r="P34" s="1255">
        <v>1.9200000000000017</v>
      </c>
      <c r="R34" s="1539" t="s">
        <v>867</v>
      </c>
      <c r="S34" s="1247" t="s">
        <v>744</v>
      </c>
    </row>
    <row r="35" spans="1:19" ht="18" hidden="1" customHeight="1">
      <c r="C35" s="1236">
        <v>4</v>
      </c>
      <c r="D35" s="1532">
        <v>115.12</v>
      </c>
      <c r="E35" s="1254">
        <v>0.34000000000000341</v>
      </c>
      <c r="F35" s="1237" t="s">
        <v>861</v>
      </c>
      <c r="H35" s="1236">
        <v>4</v>
      </c>
      <c r="I35" s="1535">
        <v>115.71</v>
      </c>
      <c r="J35" s="1255">
        <v>0.66999999999998749</v>
      </c>
      <c r="K35" s="1255">
        <v>1.25</v>
      </c>
      <c r="L35" s="1255">
        <v>3.3699999999999903</v>
      </c>
      <c r="M35" s="1535">
        <v>114.65</v>
      </c>
      <c r="N35" s="1255">
        <v>0.84000000000000341</v>
      </c>
      <c r="O35" s="1255">
        <v>1.3700000000000045</v>
      </c>
      <c r="P35" s="1255">
        <v>2.3200000000000074</v>
      </c>
      <c r="R35" s="1539" t="s">
        <v>867</v>
      </c>
      <c r="S35" s="1247" t="s">
        <v>738</v>
      </c>
    </row>
    <row r="36" spans="1:19" ht="18" hidden="1" customHeight="1">
      <c r="C36" s="1236">
        <v>5</v>
      </c>
      <c r="D36" s="1532">
        <v>115.27</v>
      </c>
      <c r="E36" s="1254">
        <v>0.14999999999999147</v>
      </c>
      <c r="F36" s="1237" t="s">
        <v>861</v>
      </c>
      <c r="H36" s="1236">
        <v>5</v>
      </c>
      <c r="I36" s="1535">
        <v>115.06</v>
      </c>
      <c r="J36" s="1255">
        <v>-0.64999999999999147</v>
      </c>
      <c r="K36" s="1255">
        <v>1.9999999999996021E-2</v>
      </c>
      <c r="L36" s="1255">
        <v>0.60000000000000853</v>
      </c>
      <c r="M36" s="1535">
        <v>115.1</v>
      </c>
      <c r="N36" s="1255">
        <v>0.44999999999998863</v>
      </c>
      <c r="O36" s="1255">
        <v>1.289999999999992</v>
      </c>
      <c r="P36" s="1255">
        <v>1.8199999999999932</v>
      </c>
      <c r="R36" s="1539" t="s">
        <v>867</v>
      </c>
      <c r="S36" s="1247" t="s">
        <v>738</v>
      </c>
    </row>
    <row r="37" spans="1:19" ht="18" hidden="1" customHeight="1">
      <c r="C37" s="1236">
        <v>6</v>
      </c>
      <c r="D37" s="1532">
        <v>115.65</v>
      </c>
      <c r="E37" s="1254">
        <v>0.38000000000000966</v>
      </c>
      <c r="F37" s="1237" t="s">
        <v>861</v>
      </c>
      <c r="H37" s="1236">
        <v>6</v>
      </c>
      <c r="I37" s="1535">
        <v>115.35</v>
      </c>
      <c r="J37" s="1255">
        <v>0.28999999999999204</v>
      </c>
      <c r="K37" s="1255">
        <v>-0.35999999999999943</v>
      </c>
      <c r="L37" s="1255">
        <v>0.30999999999998806</v>
      </c>
      <c r="M37" s="1535">
        <v>115.61</v>
      </c>
      <c r="N37" s="1255">
        <v>0.51000000000000512</v>
      </c>
      <c r="O37" s="1255">
        <v>0.95999999999999375</v>
      </c>
      <c r="P37" s="1255">
        <v>1.7999999999999972</v>
      </c>
      <c r="R37" s="1539" t="s">
        <v>867</v>
      </c>
      <c r="S37" s="1247" t="s">
        <v>738</v>
      </c>
    </row>
    <row r="38" spans="1:19" ht="18" hidden="1" customHeight="1">
      <c r="C38" s="1236">
        <v>7</v>
      </c>
      <c r="D38" s="1532">
        <v>115.79</v>
      </c>
      <c r="E38" s="1254">
        <v>0.14000000000000057</v>
      </c>
      <c r="F38" s="1237" t="s">
        <v>861</v>
      </c>
      <c r="H38" s="1236">
        <v>7</v>
      </c>
      <c r="I38" s="1535">
        <v>115.57</v>
      </c>
      <c r="J38" s="1255">
        <v>0.21999999999999886</v>
      </c>
      <c r="K38" s="1255">
        <v>0.50999999999999091</v>
      </c>
      <c r="L38" s="1255">
        <v>-0.14000000000000057</v>
      </c>
      <c r="M38" s="1535">
        <v>115.32</v>
      </c>
      <c r="N38" s="1255">
        <v>-0.29000000000000625</v>
      </c>
      <c r="O38" s="1255">
        <v>0.21999999999999886</v>
      </c>
      <c r="P38" s="1255">
        <v>0.66999999999998749</v>
      </c>
      <c r="R38" s="1539" t="s">
        <v>867</v>
      </c>
      <c r="S38" s="1247" t="s">
        <v>738</v>
      </c>
    </row>
    <row r="39" spans="1:19" ht="18" hidden="1" customHeight="1">
      <c r="C39" s="1236">
        <v>8</v>
      </c>
      <c r="D39" s="1532">
        <v>115.86</v>
      </c>
      <c r="E39" s="1254">
        <v>6.9999999999993179E-2</v>
      </c>
      <c r="F39" s="1237" t="s">
        <v>861</v>
      </c>
      <c r="H39" s="1236">
        <v>8</v>
      </c>
      <c r="I39" s="1535">
        <v>115.77</v>
      </c>
      <c r="J39" s="1255">
        <v>0.20000000000000284</v>
      </c>
      <c r="K39" s="1255">
        <v>0.42000000000000171</v>
      </c>
      <c r="L39" s="1255">
        <v>0.70999999999999375</v>
      </c>
      <c r="M39" s="1535">
        <v>115.54</v>
      </c>
      <c r="N39" s="1255">
        <v>0.22000000000001307</v>
      </c>
      <c r="O39" s="1255">
        <v>-6.9999999999993179E-2</v>
      </c>
      <c r="P39" s="1255">
        <v>0.44000000000001194</v>
      </c>
      <c r="R39" s="1539" t="s">
        <v>869</v>
      </c>
      <c r="S39" s="1247" t="s">
        <v>740</v>
      </c>
    </row>
    <row r="40" spans="1:19" ht="18" hidden="1" customHeight="1">
      <c r="C40" s="1236">
        <v>9</v>
      </c>
      <c r="D40" s="1532">
        <v>113.49</v>
      </c>
      <c r="E40" s="1254">
        <v>-2.3700000000000045</v>
      </c>
      <c r="F40" s="1237" t="s">
        <v>860</v>
      </c>
      <c r="H40" s="1236">
        <v>9</v>
      </c>
      <c r="I40" s="1535">
        <v>115.05</v>
      </c>
      <c r="J40" s="1255">
        <v>-0.71999999999999886</v>
      </c>
      <c r="K40" s="1255">
        <v>-0.51999999999999602</v>
      </c>
      <c r="L40" s="1255">
        <v>-0.29999999999999716</v>
      </c>
      <c r="M40" s="1535">
        <v>115.21</v>
      </c>
      <c r="N40" s="1255">
        <v>-0.33000000000001251</v>
      </c>
      <c r="O40" s="1255">
        <v>-0.10999999999999943</v>
      </c>
      <c r="P40" s="1255">
        <v>-0.40000000000000568</v>
      </c>
      <c r="R40" s="1539" t="s">
        <v>869</v>
      </c>
      <c r="S40" s="1247" t="s">
        <v>738</v>
      </c>
    </row>
    <row r="41" spans="1:19" ht="18" hidden="1" customHeight="1">
      <c r="C41" s="1236">
        <v>10</v>
      </c>
      <c r="D41" s="1532">
        <v>116.01</v>
      </c>
      <c r="E41" s="1254">
        <v>2.5200000000000102</v>
      </c>
      <c r="F41" s="1237" t="s">
        <v>861</v>
      </c>
      <c r="H41" s="1236">
        <v>10</v>
      </c>
      <c r="I41" s="1535">
        <v>115.12</v>
      </c>
      <c r="J41" s="1255">
        <v>7.000000000000739E-2</v>
      </c>
      <c r="K41" s="1255">
        <v>-0.64999999999999147</v>
      </c>
      <c r="L41" s="1255">
        <v>-0.44999999999998863</v>
      </c>
      <c r="M41" s="1535">
        <v>115.36</v>
      </c>
      <c r="N41" s="1255">
        <v>0.15000000000000568</v>
      </c>
      <c r="O41" s="1255">
        <v>-0.18000000000000682</v>
      </c>
      <c r="P41" s="1255">
        <v>4.0000000000006253E-2</v>
      </c>
      <c r="R41" s="1539" t="s">
        <v>869</v>
      </c>
      <c r="S41" s="1247" t="s">
        <v>738</v>
      </c>
    </row>
    <row r="42" spans="1:19" ht="18" hidden="1" customHeight="1">
      <c r="C42" s="1236">
        <v>11</v>
      </c>
      <c r="D42" s="1532">
        <v>116.92</v>
      </c>
      <c r="E42" s="1254">
        <v>0.90999999999999659</v>
      </c>
      <c r="F42" s="1237" t="s">
        <v>861</v>
      </c>
      <c r="H42" s="1236">
        <v>11</v>
      </c>
      <c r="I42" s="1535">
        <v>115.47</v>
      </c>
      <c r="J42" s="1255">
        <v>0.34999999999999432</v>
      </c>
      <c r="K42" s="1255">
        <v>0.42000000000000171</v>
      </c>
      <c r="L42" s="1255">
        <v>-0.29999999999999716</v>
      </c>
      <c r="M42" s="1535">
        <v>115.61</v>
      </c>
      <c r="N42" s="1255">
        <v>0.25</v>
      </c>
      <c r="O42" s="1255">
        <v>0.40000000000000568</v>
      </c>
      <c r="P42" s="1255">
        <v>6.9999999999993179E-2</v>
      </c>
      <c r="R42" s="1539" t="s">
        <v>869</v>
      </c>
      <c r="S42" s="1247" t="s">
        <v>738</v>
      </c>
    </row>
    <row r="43" spans="1:19" ht="18" hidden="1" customHeight="1">
      <c r="B43" s="1241"/>
      <c r="C43" s="1241">
        <v>12</v>
      </c>
      <c r="D43" s="1533">
        <v>116.43</v>
      </c>
      <c r="E43" s="1256">
        <v>-0.48999999999999488</v>
      </c>
      <c r="F43" s="1245" t="s">
        <v>860</v>
      </c>
      <c r="G43" s="1241"/>
      <c r="H43" s="1241">
        <v>12</v>
      </c>
      <c r="I43" s="1536">
        <v>116.45</v>
      </c>
      <c r="J43" s="1257">
        <v>0.98000000000000398</v>
      </c>
      <c r="K43" s="1257">
        <v>1.3299999999999983</v>
      </c>
      <c r="L43" s="1257">
        <v>1.4000000000000057</v>
      </c>
      <c r="M43" s="1536">
        <v>115.74</v>
      </c>
      <c r="N43" s="1257">
        <v>0.12999999999999545</v>
      </c>
      <c r="O43" s="1257">
        <v>0.37999999999999545</v>
      </c>
      <c r="P43" s="1257">
        <v>0.53000000000000114</v>
      </c>
      <c r="R43" s="1539" t="s">
        <v>869</v>
      </c>
      <c r="S43" s="1247" t="s">
        <v>738</v>
      </c>
    </row>
    <row r="44" spans="1:19" ht="18" hidden="1" customHeight="1">
      <c r="A44" s="1236">
        <v>2012</v>
      </c>
      <c r="B44" s="1236" t="s">
        <v>748</v>
      </c>
      <c r="C44" s="1236">
        <v>1</v>
      </c>
      <c r="D44" s="1532">
        <v>119.28</v>
      </c>
      <c r="E44" s="1254">
        <v>2.8499999999999943</v>
      </c>
      <c r="F44" s="1237" t="s">
        <v>861</v>
      </c>
      <c r="G44" s="1236" t="s">
        <v>871</v>
      </c>
      <c r="H44" s="1236">
        <v>1</v>
      </c>
      <c r="I44" s="1535">
        <v>117.54</v>
      </c>
      <c r="J44" s="1255">
        <v>1.0900000000000034</v>
      </c>
      <c r="K44" s="1255">
        <v>2.0700000000000074</v>
      </c>
      <c r="L44" s="1255">
        <v>2.4200000000000017</v>
      </c>
      <c r="M44" s="1535">
        <v>116.43</v>
      </c>
      <c r="N44" s="1255">
        <v>0.69000000000001194</v>
      </c>
      <c r="O44" s="1255">
        <v>0.82000000000000739</v>
      </c>
      <c r="P44" s="1255">
        <v>1.0700000000000074</v>
      </c>
      <c r="R44" s="1539" t="s">
        <v>867</v>
      </c>
      <c r="S44" s="1247" t="s">
        <v>744</v>
      </c>
    </row>
    <row r="45" spans="1:19" ht="18" hidden="1" customHeight="1">
      <c r="C45" s="1236">
        <v>2</v>
      </c>
      <c r="D45" s="1532">
        <v>119.45</v>
      </c>
      <c r="E45" s="1254">
        <v>0.17000000000000171</v>
      </c>
      <c r="F45" s="1237" t="s">
        <v>861</v>
      </c>
      <c r="H45" s="1236">
        <v>2</v>
      </c>
      <c r="I45" s="1535">
        <v>118.39</v>
      </c>
      <c r="J45" s="1255">
        <v>0.84999999999999432</v>
      </c>
      <c r="K45" s="1255">
        <v>1.9399999999999977</v>
      </c>
      <c r="L45" s="1255">
        <v>2.9200000000000017</v>
      </c>
      <c r="M45" s="1535">
        <v>117.62</v>
      </c>
      <c r="N45" s="1255">
        <v>1.1899999999999977</v>
      </c>
      <c r="O45" s="1255">
        <v>1.8800000000000097</v>
      </c>
      <c r="P45" s="1255">
        <v>2.0100000000000051</v>
      </c>
      <c r="R45" s="1539" t="s">
        <v>867</v>
      </c>
      <c r="S45" s="1247" t="s">
        <v>738</v>
      </c>
    </row>
    <row r="46" spans="1:19" ht="18" hidden="1" customHeight="1">
      <c r="C46" s="1236">
        <v>3</v>
      </c>
      <c r="D46" s="1532">
        <v>118.14</v>
      </c>
      <c r="E46" s="1254">
        <v>-1.3100000000000023</v>
      </c>
      <c r="F46" s="1237" t="s">
        <v>860</v>
      </c>
      <c r="H46" s="1236">
        <v>3</v>
      </c>
      <c r="I46" s="1535">
        <v>118.96</v>
      </c>
      <c r="J46" s="1255">
        <v>0.56999999999999318</v>
      </c>
      <c r="K46" s="1255">
        <v>1.4199999999999875</v>
      </c>
      <c r="L46" s="1255">
        <v>2.5099999999999909</v>
      </c>
      <c r="M46" s="1535">
        <v>118.04</v>
      </c>
      <c r="N46" s="1255">
        <v>0.42000000000000171</v>
      </c>
      <c r="O46" s="1255">
        <v>1.6099999999999994</v>
      </c>
      <c r="P46" s="1255">
        <v>2.3000000000000114</v>
      </c>
      <c r="R46" s="1539" t="s">
        <v>869</v>
      </c>
      <c r="S46" s="1247" t="s">
        <v>740</v>
      </c>
    </row>
    <row r="47" spans="1:19" ht="18" hidden="1" customHeight="1">
      <c r="C47" s="1236">
        <v>4</v>
      </c>
      <c r="D47" s="1532">
        <v>117.2</v>
      </c>
      <c r="E47" s="1254">
        <v>-0.93999999999999773</v>
      </c>
      <c r="F47" s="1237" t="s">
        <v>860</v>
      </c>
      <c r="H47" s="1236">
        <v>4</v>
      </c>
      <c r="I47" s="1535">
        <v>118.26</v>
      </c>
      <c r="J47" s="1255">
        <v>-0.69999999999998863</v>
      </c>
      <c r="K47" s="1255">
        <v>-0.12999999999999545</v>
      </c>
      <c r="L47" s="1255">
        <v>0.71999999999999886</v>
      </c>
      <c r="M47" s="1535">
        <v>118.1</v>
      </c>
      <c r="N47" s="1255">
        <v>5.9999999999988063E-2</v>
      </c>
      <c r="O47" s="1255">
        <v>0.47999999999998977</v>
      </c>
      <c r="P47" s="1255">
        <v>1.6699999999999875</v>
      </c>
      <c r="R47" s="1539" t="s">
        <v>872</v>
      </c>
      <c r="S47" s="1247" t="s">
        <v>741</v>
      </c>
    </row>
    <row r="48" spans="1:19" ht="18" hidden="1" customHeight="1">
      <c r="C48" s="1236">
        <v>5</v>
      </c>
      <c r="D48" s="1532">
        <v>117.49</v>
      </c>
      <c r="E48" s="1254">
        <v>0.28999999999999204</v>
      </c>
      <c r="F48" s="1237" t="s">
        <v>861</v>
      </c>
      <c r="H48" s="1236">
        <v>5</v>
      </c>
      <c r="I48" s="1535">
        <v>117.61</v>
      </c>
      <c r="J48" s="1255">
        <v>-0.65000000000000568</v>
      </c>
      <c r="K48" s="1255">
        <v>-1.3499999999999943</v>
      </c>
      <c r="L48" s="1255">
        <v>-0.78000000000000114</v>
      </c>
      <c r="M48" s="1535">
        <v>118.31</v>
      </c>
      <c r="N48" s="1255">
        <v>0.21000000000000796</v>
      </c>
      <c r="O48" s="1255">
        <v>0.26999999999999602</v>
      </c>
      <c r="P48" s="1255">
        <v>0.68999999999999773</v>
      </c>
      <c r="R48" s="1539" t="s">
        <v>872</v>
      </c>
      <c r="S48" s="1247" t="s">
        <v>738</v>
      </c>
    </row>
    <row r="49" spans="1:20" ht="18" hidden="1" customHeight="1">
      <c r="C49" s="1236">
        <v>6</v>
      </c>
      <c r="D49" s="1532">
        <v>115.61</v>
      </c>
      <c r="E49" s="1254">
        <v>-1.8799999999999955</v>
      </c>
      <c r="F49" s="1237" t="s">
        <v>860</v>
      </c>
      <c r="H49" s="1236">
        <v>6</v>
      </c>
      <c r="I49" s="1535">
        <v>116.77</v>
      </c>
      <c r="J49" s="1255">
        <v>-0.84000000000000341</v>
      </c>
      <c r="K49" s="1255">
        <v>-1.4900000000000091</v>
      </c>
      <c r="L49" s="1255">
        <v>-2.1899999999999977</v>
      </c>
      <c r="M49" s="1535">
        <v>117.58</v>
      </c>
      <c r="N49" s="1255">
        <v>-0.73000000000000398</v>
      </c>
      <c r="O49" s="1255">
        <v>-0.51999999999999602</v>
      </c>
      <c r="P49" s="1255">
        <v>-0.46000000000000796</v>
      </c>
      <c r="R49" s="1539" t="s">
        <v>872</v>
      </c>
      <c r="S49" s="1247" t="s">
        <v>738</v>
      </c>
    </row>
    <row r="50" spans="1:20" ht="18" hidden="1" customHeight="1">
      <c r="C50" s="1236">
        <v>7</v>
      </c>
      <c r="D50" s="1532">
        <v>115.13</v>
      </c>
      <c r="E50" s="1254">
        <v>-0.48000000000000398</v>
      </c>
      <c r="F50" s="1237" t="s">
        <v>860</v>
      </c>
      <c r="H50" s="1236">
        <v>7</v>
      </c>
      <c r="I50" s="1535">
        <v>116.08</v>
      </c>
      <c r="J50" s="1255">
        <v>-0.68999999999999773</v>
      </c>
      <c r="K50" s="1255">
        <v>-1.5300000000000011</v>
      </c>
      <c r="L50" s="1255">
        <v>-2.1800000000000068</v>
      </c>
      <c r="M50" s="1535">
        <v>116.71</v>
      </c>
      <c r="N50" s="1255">
        <v>-0.87000000000000455</v>
      </c>
      <c r="O50" s="1255">
        <v>-1.6000000000000085</v>
      </c>
      <c r="P50" s="1255">
        <v>-1.3900000000000006</v>
      </c>
      <c r="R50" s="1539" t="s">
        <v>872</v>
      </c>
      <c r="S50" s="1247" t="s">
        <v>738</v>
      </c>
    </row>
    <row r="51" spans="1:20" ht="18" hidden="1" customHeight="1">
      <c r="C51" s="1236">
        <v>8</v>
      </c>
      <c r="D51" s="1532">
        <v>115.99</v>
      </c>
      <c r="E51" s="1254">
        <v>0.85999999999999943</v>
      </c>
      <c r="F51" s="1237" t="s">
        <v>861</v>
      </c>
      <c r="H51" s="1236">
        <v>8</v>
      </c>
      <c r="I51" s="1535">
        <v>115.58</v>
      </c>
      <c r="J51" s="1255">
        <v>-0.5</v>
      </c>
      <c r="K51" s="1255">
        <v>-1.1899999999999977</v>
      </c>
      <c r="L51" s="1255">
        <v>-2.0300000000000011</v>
      </c>
      <c r="M51" s="1535">
        <v>116.28</v>
      </c>
      <c r="N51" s="1255">
        <v>-0.42999999999999261</v>
      </c>
      <c r="O51" s="1255">
        <v>-1.2999999999999972</v>
      </c>
      <c r="P51" s="1255">
        <v>-2.0300000000000011</v>
      </c>
      <c r="R51" s="1540" t="s">
        <v>873</v>
      </c>
      <c r="S51" s="1247" t="s">
        <v>742</v>
      </c>
    </row>
    <row r="52" spans="1:20" ht="18" hidden="1" customHeight="1">
      <c r="C52" s="1236">
        <v>9</v>
      </c>
      <c r="D52" s="1532">
        <v>116.22</v>
      </c>
      <c r="E52" s="1254">
        <v>0.23000000000000398</v>
      </c>
      <c r="F52" s="1237" t="s">
        <v>861</v>
      </c>
      <c r="H52" s="1236">
        <v>9</v>
      </c>
      <c r="I52" s="1535">
        <v>115.78</v>
      </c>
      <c r="J52" s="1255">
        <v>0.20000000000000284</v>
      </c>
      <c r="K52" s="1255">
        <v>-0.29999999999999716</v>
      </c>
      <c r="L52" s="1255">
        <v>-0.98999999999999488</v>
      </c>
      <c r="M52" s="1535">
        <v>116.09</v>
      </c>
      <c r="N52" s="1255">
        <v>-0.18999999999999773</v>
      </c>
      <c r="O52" s="1255">
        <v>-0.61999999999999034</v>
      </c>
      <c r="P52" s="1255">
        <v>-1.4899999999999949</v>
      </c>
      <c r="R52" s="1539" t="s">
        <v>863</v>
      </c>
      <c r="S52" s="1247" t="s">
        <v>737</v>
      </c>
    </row>
    <row r="53" spans="1:20" ht="18" hidden="1" customHeight="1">
      <c r="C53" s="1236">
        <v>10</v>
      </c>
      <c r="D53" s="1532">
        <v>112</v>
      </c>
      <c r="E53" s="1254">
        <v>-4.2199999999999989</v>
      </c>
      <c r="F53" s="1237" t="s">
        <v>860</v>
      </c>
      <c r="H53" s="1236">
        <v>10</v>
      </c>
      <c r="I53" s="1535">
        <v>114.74</v>
      </c>
      <c r="J53" s="1255">
        <v>-1.0400000000000063</v>
      </c>
      <c r="K53" s="1255">
        <v>-0.84000000000000341</v>
      </c>
      <c r="L53" s="1255">
        <v>-1.3400000000000034</v>
      </c>
      <c r="M53" s="1535">
        <v>114.99</v>
      </c>
      <c r="N53" s="1255">
        <v>-1.1000000000000085</v>
      </c>
      <c r="O53" s="1255">
        <v>-1.2900000000000063</v>
      </c>
      <c r="P53" s="1255">
        <v>-1.7199999999999989</v>
      </c>
      <c r="R53" s="1539" t="s">
        <v>863</v>
      </c>
      <c r="S53" s="1247" t="s">
        <v>738</v>
      </c>
    </row>
    <row r="54" spans="1:20" ht="18" hidden="1" customHeight="1">
      <c r="C54" s="1236">
        <v>11</v>
      </c>
      <c r="D54" s="1532">
        <v>111.83</v>
      </c>
      <c r="E54" s="1254">
        <v>-0.17000000000000171</v>
      </c>
      <c r="F54" s="1237" t="s">
        <v>860</v>
      </c>
      <c r="H54" s="1236">
        <v>11</v>
      </c>
      <c r="I54" s="1535">
        <v>113.35</v>
      </c>
      <c r="J54" s="1255">
        <v>-1.3900000000000006</v>
      </c>
      <c r="K54" s="1255">
        <v>-2.4300000000000068</v>
      </c>
      <c r="L54" s="1255">
        <v>-2.230000000000004</v>
      </c>
      <c r="M54" s="1535">
        <v>114.23</v>
      </c>
      <c r="N54" s="1255">
        <v>-0.75999999999999091</v>
      </c>
      <c r="O54" s="1255">
        <v>-1.8599999999999994</v>
      </c>
      <c r="P54" s="1255">
        <v>-2.0499999999999972</v>
      </c>
      <c r="R54" s="1539" t="s">
        <v>863</v>
      </c>
      <c r="S54" s="1247" t="s">
        <v>738</v>
      </c>
    </row>
    <row r="55" spans="1:20" ht="18" hidden="1" customHeight="1">
      <c r="B55" s="1241"/>
      <c r="C55" s="1241">
        <v>12</v>
      </c>
      <c r="D55" s="1533">
        <v>113.82</v>
      </c>
      <c r="E55" s="1256">
        <v>1.9899999999999949</v>
      </c>
      <c r="F55" s="1245" t="s">
        <v>861</v>
      </c>
      <c r="G55" s="1241"/>
      <c r="H55" s="1241">
        <v>12</v>
      </c>
      <c r="I55" s="1536">
        <v>112.55</v>
      </c>
      <c r="J55" s="1257">
        <v>-0.79999999999999716</v>
      </c>
      <c r="K55" s="1257">
        <v>-2.1899999999999977</v>
      </c>
      <c r="L55" s="1257">
        <v>-3.230000000000004</v>
      </c>
      <c r="M55" s="1536">
        <v>113.97</v>
      </c>
      <c r="N55" s="1257">
        <v>-0.26000000000000512</v>
      </c>
      <c r="O55" s="1257">
        <v>-1.019999999999996</v>
      </c>
      <c r="P55" s="1257">
        <v>-2.1200000000000045</v>
      </c>
      <c r="R55" s="1539" t="s">
        <v>863</v>
      </c>
      <c r="S55" s="1247" t="s">
        <v>738</v>
      </c>
    </row>
    <row r="56" spans="1:20" ht="18" hidden="1" customHeight="1">
      <c r="A56" s="1236">
        <v>2013</v>
      </c>
      <c r="B56" s="1236" t="s">
        <v>750</v>
      </c>
      <c r="C56" s="1236">
        <v>1</v>
      </c>
      <c r="D56" s="1532">
        <v>111.51</v>
      </c>
      <c r="E56" s="1254">
        <v>-2.3099999999999881</v>
      </c>
      <c r="F56" s="1237" t="s">
        <v>860</v>
      </c>
      <c r="G56" s="1236" t="s">
        <v>874</v>
      </c>
      <c r="H56" s="1236">
        <v>1</v>
      </c>
      <c r="I56" s="1535">
        <v>112.39</v>
      </c>
      <c r="J56" s="1255">
        <v>-0.15999999999999659</v>
      </c>
      <c r="K56" s="1255">
        <v>-0.95999999999999375</v>
      </c>
      <c r="L56" s="1255">
        <v>-2.3499999999999943</v>
      </c>
      <c r="M56" s="1535">
        <v>113.08</v>
      </c>
      <c r="N56" s="1255">
        <v>-0.89000000000000057</v>
      </c>
      <c r="O56" s="1255">
        <v>-1.1500000000000057</v>
      </c>
      <c r="P56" s="1255">
        <v>-1.9099999999999966</v>
      </c>
      <c r="R56" s="1539" t="s">
        <v>864</v>
      </c>
      <c r="S56" s="1247" t="s">
        <v>740</v>
      </c>
    </row>
    <row r="57" spans="1:20" ht="18" hidden="1" customHeight="1">
      <c r="C57" s="1236">
        <v>2</v>
      </c>
      <c r="D57" s="1532">
        <v>110.76</v>
      </c>
      <c r="E57" s="1254">
        <v>-0.75</v>
      </c>
      <c r="F57" s="1237" t="s">
        <v>860</v>
      </c>
      <c r="H57" s="1236">
        <v>2</v>
      </c>
      <c r="I57" s="1535">
        <v>112.03</v>
      </c>
      <c r="J57" s="1255">
        <v>-0.35999999999999943</v>
      </c>
      <c r="K57" s="1255">
        <v>-0.51999999999999602</v>
      </c>
      <c r="L57" s="1255">
        <v>-1.3199999999999932</v>
      </c>
      <c r="M57" s="1535">
        <v>111.98</v>
      </c>
      <c r="N57" s="1255">
        <v>-1.0999999999999943</v>
      </c>
      <c r="O57" s="1255">
        <v>-1.9899999999999949</v>
      </c>
      <c r="P57" s="1255">
        <v>-2.25</v>
      </c>
      <c r="R57" s="1539" t="s">
        <v>864</v>
      </c>
      <c r="S57" s="1247" t="s">
        <v>738</v>
      </c>
    </row>
    <row r="58" spans="1:20" ht="18" hidden="1" customHeight="1">
      <c r="C58" s="1236">
        <v>3</v>
      </c>
      <c r="D58" s="1532">
        <v>115.29</v>
      </c>
      <c r="E58" s="1254">
        <v>4.5300000000000011</v>
      </c>
      <c r="F58" s="1237" t="s">
        <v>861</v>
      </c>
      <c r="H58" s="1236">
        <v>3</v>
      </c>
      <c r="I58" s="1535">
        <v>112.52</v>
      </c>
      <c r="J58" s="1255">
        <v>0.48999999999999488</v>
      </c>
      <c r="K58" s="1255">
        <v>0.12999999999999545</v>
      </c>
      <c r="L58" s="1255">
        <v>-3.0000000000001137E-2</v>
      </c>
      <c r="M58" s="1535">
        <v>112.64</v>
      </c>
      <c r="N58" s="1255">
        <v>0.65999999999999659</v>
      </c>
      <c r="O58" s="1255">
        <v>-0.43999999999999773</v>
      </c>
      <c r="P58" s="1255">
        <v>-1.3299999999999983</v>
      </c>
      <c r="R58" s="1539" t="s">
        <v>865</v>
      </c>
      <c r="S58" s="1247" t="s">
        <v>741</v>
      </c>
    </row>
    <row r="59" spans="1:20" ht="18" hidden="1" customHeight="1">
      <c r="C59" s="1236">
        <v>4</v>
      </c>
      <c r="D59" s="1532">
        <v>113.1</v>
      </c>
      <c r="E59" s="1254">
        <v>-2.1900000000000119</v>
      </c>
      <c r="F59" s="1237" t="s">
        <v>860</v>
      </c>
      <c r="H59" s="1236">
        <v>4</v>
      </c>
      <c r="I59" s="1535">
        <v>113.05</v>
      </c>
      <c r="J59" s="1255">
        <v>0.53000000000000114</v>
      </c>
      <c r="K59" s="1255">
        <v>1.019999999999996</v>
      </c>
      <c r="L59" s="1255">
        <v>0.65999999999999659</v>
      </c>
      <c r="M59" s="1535">
        <v>112.9</v>
      </c>
      <c r="N59" s="1255">
        <v>0.26000000000000512</v>
      </c>
      <c r="O59" s="1255">
        <v>0.92000000000000171</v>
      </c>
      <c r="P59" s="1255">
        <v>-0.17999999999999261</v>
      </c>
      <c r="R59" s="1539" t="s">
        <v>865</v>
      </c>
      <c r="S59" s="1247" t="s">
        <v>738</v>
      </c>
      <c r="T59" s="1994" t="s">
        <v>751</v>
      </c>
    </row>
    <row r="60" spans="1:20" ht="18" hidden="1" customHeight="1">
      <c r="C60" s="1236">
        <v>5</v>
      </c>
      <c r="D60" s="1532">
        <v>115.04</v>
      </c>
      <c r="E60" s="1254">
        <v>1.9400000000000119</v>
      </c>
      <c r="F60" s="1237" t="s">
        <v>861</v>
      </c>
      <c r="H60" s="1236">
        <v>5</v>
      </c>
      <c r="I60" s="1535">
        <v>114.48</v>
      </c>
      <c r="J60" s="1255">
        <v>1.4300000000000068</v>
      </c>
      <c r="K60" s="1255">
        <v>1.960000000000008</v>
      </c>
      <c r="L60" s="1255">
        <v>2.4500000000000028</v>
      </c>
      <c r="M60" s="1535">
        <v>113.14</v>
      </c>
      <c r="N60" s="1255">
        <v>0.23999999999999488</v>
      </c>
      <c r="O60" s="1255">
        <v>0.5</v>
      </c>
      <c r="P60" s="1255">
        <v>1.1599999999999966</v>
      </c>
      <c r="R60" s="1540" t="s">
        <v>866</v>
      </c>
      <c r="S60" s="1247" t="s">
        <v>742</v>
      </c>
      <c r="T60" s="1994"/>
    </row>
    <row r="61" spans="1:20" ht="18" hidden="1" customHeight="1">
      <c r="C61" s="1236">
        <v>6</v>
      </c>
      <c r="D61" s="1532">
        <v>116.02</v>
      </c>
      <c r="E61" s="1254">
        <v>0.97999999999998977</v>
      </c>
      <c r="F61" s="1237" t="s">
        <v>861</v>
      </c>
      <c r="H61" s="1236">
        <v>6</v>
      </c>
      <c r="I61" s="1535">
        <v>114.72</v>
      </c>
      <c r="J61" s="1255">
        <v>0.23999999999999488</v>
      </c>
      <c r="K61" s="1255">
        <v>1.6700000000000017</v>
      </c>
      <c r="L61" s="1255">
        <v>2.2000000000000028</v>
      </c>
      <c r="M61" s="1535">
        <v>114.04</v>
      </c>
      <c r="N61" s="1255">
        <v>0.90000000000000568</v>
      </c>
      <c r="O61" s="1255">
        <v>1.1400000000000006</v>
      </c>
      <c r="P61" s="1255">
        <v>1.4000000000000057</v>
      </c>
      <c r="R61" s="1541" t="s">
        <v>867</v>
      </c>
      <c r="S61" s="1248" t="s">
        <v>744</v>
      </c>
    </row>
    <row r="62" spans="1:20" ht="18" hidden="1" customHeight="1">
      <c r="C62" s="1236">
        <v>7</v>
      </c>
      <c r="D62" s="1532">
        <v>116.48</v>
      </c>
      <c r="E62" s="1254">
        <v>0.46000000000000796</v>
      </c>
      <c r="F62" s="1237" t="s">
        <v>861</v>
      </c>
      <c r="H62" s="1236">
        <v>7</v>
      </c>
      <c r="I62" s="1535">
        <v>115.85</v>
      </c>
      <c r="J62" s="1255">
        <v>1.1299999999999955</v>
      </c>
      <c r="K62" s="1255">
        <v>1.3699999999999903</v>
      </c>
      <c r="L62" s="1255">
        <v>2.7999999999999972</v>
      </c>
      <c r="M62" s="1535">
        <v>115.19</v>
      </c>
      <c r="N62" s="1255">
        <v>1.1499999999999915</v>
      </c>
      <c r="O62" s="1255">
        <v>2.0499999999999972</v>
      </c>
      <c r="P62" s="1255">
        <v>2.289999999999992</v>
      </c>
      <c r="R62" s="1542" t="s">
        <v>867</v>
      </c>
      <c r="S62" s="1247" t="s">
        <v>738</v>
      </c>
      <c r="T62" s="1249" t="s">
        <v>752</v>
      </c>
    </row>
    <row r="63" spans="1:20" ht="18" hidden="1" customHeight="1">
      <c r="C63" s="1236">
        <v>8</v>
      </c>
      <c r="D63" s="1532">
        <v>118.12</v>
      </c>
      <c r="E63" s="1254">
        <v>1.6400000000000006</v>
      </c>
      <c r="F63" s="1237" t="s">
        <v>861</v>
      </c>
      <c r="H63" s="1236">
        <v>8</v>
      </c>
      <c r="I63" s="1535">
        <v>116.87</v>
      </c>
      <c r="J63" s="1255">
        <v>1.0200000000000102</v>
      </c>
      <c r="K63" s="1255">
        <v>2.1500000000000057</v>
      </c>
      <c r="L63" s="1255">
        <v>2.3900000000000006</v>
      </c>
      <c r="M63" s="1535">
        <v>115.75</v>
      </c>
      <c r="N63" s="1255">
        <v>0.56000000000000227</v>
      </c>
      <c r="O63" s="1255">
        <v>1.7099999999999937</v>
      </c>
      <c r="P63" s="1255">
        <v>2.6099999999999994</v>
      </c>
      <c r="R63" s="1541" t="s">
        <v>867</v>
      </c>
      <c r="S63" s="1247" t="s">
        <v>738</v>
      </c>
      <c r="T63" s="1243" t="s">
        <v>746</v>
      </c>
    </row>
    <row r="64" spans="1:20" ht="18" hidden="1" customHeight="1">
      <c r="C64" s="1236">
        <v>9</v>
      </c>
      <c r="D64" s="1532">
        <v>118.1</v>
      </c>
      <c r="E64" s="1254">
        <v>-2.0000000000010232E-2</v>
      </c>
      <c r="F64" s="1237" t="s">
        <v>860</v>
      </c>
      <c r="H64" s="1236">
        <v>9</v>
      </c>
      <c r="I64" s="1535">
        <v>117.57</v>
      </c>
      <c r="J64" s="1255">
        <v>0.69999999999998863</v>
      </c>
      <c r="K64" s="1255">
        <v>1.7199999999999989</v>
      </c>
      <c r="L64" s="1255">
        <v>2.8499999999999943</v>
      </c>
      <c r="M64" s="1535">
        <v>116.75</v>
      </c>
      <c r="N64" s="1255">
        <v>1</v>
      </c>
      <c r="O64" s="1255">
        <v>1.5600000000000023</v>
      </c>
      <c r="P64" s="1255">
        <v>2.7099999999999937</v>
      </c>
      <c r="R64" s="1541" t="s">
        <v>867</v>
      </c>
      <c r="S64" s="1247" t="s">
        <v>738</v>
      </c>
      <c r="T64" s="1249" t="s">
        <v>743</v>
      </c>
    </row>
    <row r="65" spans="1:20" ht="18" hidden="1" customHeight="1">
      <c r="C65" s="1236">
        <v>10</v>
      </c>
      <c r="D65" s="1532">
        <v>120.39</v>
      </c>
      <c r="E65" s="1254">
        <v>2.2900000000000063</v>
      </c>
      <c r="F65" s="1237" t="s">
        <v>861</v>
      </c>
      <c r="H65" s="1236">
        <v>10</v>
      </c>
      <c r="I65" s="1535">
        <v>118.87</v>
      </c>
      <c r="J65" s="1255">
        <v>1.3000000000000114</v>
      </c>
      <c r="K65" s="1255">
        <v>2</v>
      </c>
      <c r="L65" s="1255">
        <v>3.0200000000000102</v>
      </c>
      <c r="M65" s="1535">
        <v>117.82</v>
      </c>
      <c r="N65" s="1255">
        <v>1.0699999999999932</v>
      </c>
      <c r="O65" s="1255">
        <v>2.0699999999999932</v>
      </c>
      <c r="P65" s="1255">
        <v>2.6299999999999955</v>
      </c>
      <c r="R65" s="1541" t="s">
        <v>867</v>
      </c>
      <c r="S65" s="1247" t="s">
        <v>738</v>
      </c>
      <c r="T65" s="1249" t="s">
        <v>743</v>
      </c>
    </row>
    <row r="66" spans="1:20" ht="18" hidden="1" customHeight="1">
      <c r="C66" s="1236">
        <v>11</v>
      </c>
      <c r="D66" s="1532">
        <v>122.38</v>
      </c>
      <c r="E66" s="1254">
        <v>1.9899999999999949</v>
      </c>
      <c r="F66" s="1237" t="s">
        <v>861</v>
      </c>
      <c r="H66" s="1236">
        <v>11</v>
      </c>
      <c r="I66" s="1535">
        <v>120.29</v>
      </c>
      <c r="J66" s="1255">
        <v>1.4200000000000017</v>
      </c>
      <c r="K66" s="1255">
        <v>2.7200000000000131</v>
      </c>
      <c r="L66" s="1255">
        <v>3.4200000000000017</v>
      </c>
      <c r="M66" s="1535">
        <v>119.09</v>
      </c>
      <c r="N66" s="1255">
        <v>1.2700000000000102</v>
      </c>
      <c r="O66" s="1255">
        <v>2.3400000000000034</v>
      </c>
      <c r="P66" s="1255">
        <v>3.3400000000000034</v>
      </c>
      <c r="R66" s="1541" t="s">
        <v>867</v>
      </c>
      <c r="S66" s="1247" t="s">
        <v>738</v>
      </c>
      <c r="T66" s="1249" t="s">
        <v>743</v>
      </c>
    </row>
    <row r="67" spans="1:20" ht="18" hidden="1" customHeight="1">
      <c r="B67" s="1241"/>
      <c r="C67" s="1241">
        <v>12</v>
      </c>
      <c r="D67" s="1533">
        <v>122.85</v>
      </c>
      <c r="E67" s="1256">
        <v>0.46999999999999886</v>
      </c>
      <c r="F67" s="1245" t="s">
        <v>861</v>
      </c>
      <c r="G67" s="1241"/>
      <c r="H67" s="1241">
        <v>12</v>
      </c>
      <c r="I67" s="1536">
        <v>121.87</v>
      </c>
      <c r="J67" s="1257">
        <v>1.5799999999999983</v>
      </c>
      <c r="K67" s="1257">
        <v>3</v>
      </c>
      <c r="L67" s="1257">
        <v>4.3000000000000114</v>
      </c>
      <c r="M67" s="1536">
        <v>120.37</v>
      </c>
      <c r="N67" s="1257">
        <v>1.2800000000000011</v>
      </c>
      <c r="O67" s="1257">
        <v>2.5500000000000114</v>
      </c>
      <c r="P67" s="1257">
        <v>3.6200000000000045</v>
      </c>
      <c r="R67" s="1540" t="s">
        <v>867</v>
      </c>
      <c r="S67" s="1247" t="s">
        <v>738</v>
      </c>
      <c r="T67" s="1249" t="s">
        <v>743</v>
      </c>
    </row>
    <row r="68" spans="1:20" ht="18" hidden="1" customHeight="1">
      <c r="A68" s="1236">
        <v>2014</v>
      </c>
      <c r="B68" s="1236" t="s">
        <v>753</v>
      </c>
      <c r="C68" s="1236">
        <v>1</v>
      </c>
      <c r="D68" s="1532">
        <v>121.62</v>
      </c>
      <c r="E68" s="1254">
        <v>-1.2299999999999898</v>
      </c>
      <c r="F68" s="1237" t="s">
        <v>860</v>
      </c>
      <c r="G68" s="1236" t="s">
        <v>875</v>
      </c>
      <c r="H68" s="1236">
        <v>1</v>
      </c>
      <c r="I68" s="1535">
        <v>122.28</v>
      </c>
      <c r="J68" s="1255">
        <v>0.40999999999999659</v>
      </c>
      <c r="K68" s="1255">
        <v>1.9899999999999949</v>
      </c>
      <c r="L68" s="1255">
        <v>3.4099999999999966</v>
      </c>
      <c r="M68" s="1535">
        <v>121.07</v>
      </c>
      <c r="N68" s="1255">
        <v>0.69999999999998863</v>
      </c>
      <c r="O68" s="1255">
        <v>1.9799999999999898</v>
      </c>
      <c r="P68" s="1255">
        <v>3.25</v>
      </c>
      <c r="R68" s="1540" t="s">
        <v>867</v>
      </c>
      <c r="S68" s="1247" t="s">
        <v>738</v>
      </c>
      <c r="T68" s="1249" t="s">
        <v>743</v>
      </c>
    </row>
    <row r="69" spans="1:20" ht="18" hidden="1" customHeight="1">
      <c r="C69" s="1236">
        <v>2</v>
      </c>
      <c r="D69" s="1532">
        <v>121.89</v>
      </c>
      <c r="E69" s="1254">
        <v>0.26999999999999602</v>
      </c>
      <c r="F69" s="1237" t="s">
        <v>861</v>
      </c>
      <c r="H69" s="1236">
        <v>2</v>
      </c>
      <c r="I69" s="1535">
        <v>122.12</v>
      </c>
      <c r="J69" s="1255">
        <v>-0.15999999999999659</v>
      </c>
      <c r="K69" s="1255">
        <v>0.25</v>
      </c>
      <c r="L69" s="1255">
        <v>1.8299999999999983</v>
      </c>
      <c r="M69" s="1535">
        <v>121.83</v>
      </c>
      <c r="N69" s="1255">
        <v>0.76000000000000512</v>
      </c>
      <c r="O69" s="1255">
        <v>1.4599999999999937</v>
      </c>
      <c r="P69" s="1255">
        <v>2.7399999999999949</v>
      </c>
      <c r="R69" s="1540" t="s">
        <v>867</v>
      </c>
      <c r="S69" s="1247" t="s">
        <v>738</v>
      </c>
      <c r="T69" s="1243" t="s">
        <v>746</v>
      </c>
    </row>
    <row r="70" spans="1:20" ht="18" hidden="1" customHeight="1">
      <c r="C70" s="1236">
        <v>3</v>
      </c>
      <c r="D70" s="1532">
        <v>121.69</v>
      </c>
      <c r="E70" s="1254">
        <v>-0.20000000000000284</v>
      </c>
      <c r="F70" s="1237" t="s">
        <v>860</v>
      </c>
      <c r="H70" s="1236">
        <v>3</v>
      </c>
      <c r="I70" s="1535">
        <v>121.73</v>
      </c>
      <c r="J70" s="1255">
        <v>-0.39000000000000057</v>
      </c>
      <c r="K70" s="1255">
        <v>-0.54999999999999716</v>
      </c>
      <c r="L70" s="1255">
        <v>-0.14000000000000057</v>
      </c>
      <c r="M70" s="1535">
        <v>122.09</v>
      </c>
      <c r="N70" s="1255">
        <v>0.26000000000000512</v>
      </c>
      <c r="O70" s="1255">
        <v>1.0200000000000102</v>
      </c>
      <c r="P70" s="1255">
        <v>1.7199999999999989</v>
      </c>
      <c r="R70" s="1540" t="s">
        <v>867</v>
      </c>
      <c r="S70" s="1247" t="s">
        <v>738</v>
      </c>
      <c r="T70" s="1249" t="s">
        <v>743</v>
      </c>
    </row>
    <row r="71" spans="1:20" ht="18" hidden="1" customHeight="1">
      <c r="C71" s="1236">
        <v>4</v>
      </c>
      <c r="D71" s="1532">
        <v>119.89</v>
      </c>
      <c r="E71" s="1254">
        <v>-1.7999999999999972</v>
      </c>
      <c r="F71" s="1237" t="s">
        <v>860</v>
      </c>
      <c r="H71" s="1236">
        <v>4</v>
      </c>
      <c r="I71" s="1535">
        <v>121.16</v>
      </c>
      <c r="J71" s="1255">
        <v>-0.57000000000000739</v>
      </c>
      <c r="K71" s="1255">
        <v>-0.96000000000000796</v>
      </c>
      <c r="L71" s="1255">
        <v>-1.1200000000000045</v>
      </c>
      <c r="M71" s="1535">
        <v>121.59</v>
      </c>
      <c r="N71" s="1255">
        <v>-0.5</v>
      </c>
      <c r="O71" s="1255">
        <v>-0.23999999999999488</v>
      </c>
      <c r="P71" s="1255">
        <v>0.52000000000001023</v>
      </c>
      <c r="R71" s="1539" t="s">
        <v>867</v>
      </c>
      <c r="S71" s="1247" t="s">
        <v>738</v>
      </c>
      <c r="T71" s="1243" t="s">
        <v>746</v>
      </c>
    </row>
    <row r="72" spans="1:20" ht="18" hidden="1" customHeight="1">
      <c r="C72" s="1236">
        <v>5</v>
      </c>
      <c r="D72" s="1532">
        <v>122.26</v>
      </c>
      <c r="E72" s="1254">
        <v>2.3700000000000045</v>
      </c>
      <c r="F72" s="1237" t="s">
        <v>861</v>
      </c>
      <c r="H72" s="1236">
        <v>5</v>
      </c>
      <c r="I72" s="1535">
        <v>121.28</v>
      </c>
      <c r="J72" s="1255">
        <v>0.12000000000000455</v>
      </c>
      <c r="K72" s="1255">
        <v>-0.45000000000000284</v>
      </c>
      <c r="L72" s="1255">
        <v>-0.84000000000000341</v>
      </c>
      <c r="M72" s="1535">
        <v>121.47</v>
      </c>
      <c r="N72" s="1255">
        <v>-0.12000000000000455</v>
      </c>
      <c r="O72" s="1255">
        <v>-0.62000000000000455</v>
      </c>
      <c r="P72" s="1255">
        <v>-0.35999999999999943</v>
      </c>
      <c r="R72" s="1539" t="s">
        <v>867</v>
      </c>
      <c r="S72" s="1247" t="s">
        <v>738</v>
      </c>
      <c r="T72" s="1243" t="s">
        <v>743</v>
      </c>
    </row>
    <row r="73" spans="1:20" ht="18" hidden="1" customHeight="1">
      <c r="C73" s="1236">
        <v>6</v>
      </c>
      <c r="D73" s="1532">
        <v>120.49</v>
      </c>
      <c r="E73" s="1254">
        <v>-1.7700000000000102</v>
      </c>
      <c r="F73" s="1237" t="s">
        <v>860</v>
      </c>
      <c r="H73" s="1236">
        <v>6</v>
      </c>
      <c r="I73" s="1535">
        <v>120.88</v>
      </c>
      <c r="J73" s="1255">
        <v>-0.40000000000000568</v>
      </c>
      <c r="K73" s="1255">
        <v>-0.28000000000000114</v>
      </c>
      <c r="L73" s="1255">
        <v>-0.85000000000000853</v>
      </c>
      <c r="M73" s="1535">
        <v>121.24</v>
      </c>
      <c r="N73" s="1255">
        <v>-0.23000000000000398</v>
      </c>
      <c r="O73" s="1255">
        <v>-0.35000000000000853</v>
      </c>
      <c r="P73" s="1255">
        <v>-0.85000000000000853</v>
      </c>
      <c r="R73" s="1539" t="s">
        <v>869</v>
      </c>
      <c r="S73" s="1247" t="s">
        <v>740</v>
      </c>
      <c r="T73" s="1243" t="s">
        <v>746</v>
      </c>
    </row>
    <row r="74" spans="1:20" ht="18" hidden="1" customHeight="1">
      <c r="C74" s="1236">
        <v>7</v>
      </c>
      <c r="D74" s="1532">
        <v>119.74</v>
      </c>
      <c r="E74" s="1254">
        <v>-0.75</v>
      </c>
      <c r="F74" s="1237" t="s">
        <v>860</v>
      </c>
      <c r="H74" s="1236">
        <v>7</v>
      </c>
      <c r="I74" s="1535">
        <v>120.83</v>
      </c>
      <c r="J74" s="1255">
        <v>-4.9999999999997158E-2</v>
      </c>
      <c r="K74" s="1255">
        <v>-0.45000000000000284</v>
      </c>
      <c r="L74" s="1255">
        <v>-0.32999999999999829</v>
      </c>
      <c r="M74" s="1535">
        <v>120.81</v>
      </c>
      <c r="N74" s="1255">
        <v>-0.42999999999999261</v>
      </c>
      <c r="O74" s="1255">
        <v>-0.65999999999999659</v>
      </c>
      <c r="P74" s="1255">
        <v>-0.78000000000000114</v>
      </c>
      <c r="R74" s="1539" t="s">
        <v>872</v>
      </c>
      <c r="S74" s="1247" t="s">
        <v>741</v>
      </c>
      <c r="T74" s="1243" t="s">
        <v>746</v>
      </c>
    </row>
    <row r="75" spans="1:20" ht="18" hidden="1" customHeight="1">
      <c r="C75" s="1236">
        <v>8</v>
      </c>
      <c r="D75" s="1532">
        <v>119.46</v>
      </c>
      <c r="E75" s="1254">
        <v>-0.28000000000000114</v>
      </c>
      <c r="F75" s="1237" t="s">
        <v>860</v>
      </c>
      <c r="H75" s="1236">
        <v>8</v>
      </c>
      <c r="I75" s="1535">
        <v>119.9</v>
      </c>
      <c r="J75" s="1255">
        <v>-0.92999999999999261</v>
      </c>
      <c r="K75" s="1255">
        <v>-0.97999999999998977</v>
      </c>
      <c r="L75" s="1255">
        <v>-1.3799999999999955</v>
      </c>
      <c r="M75" s="1535">
        <v>120.37</v>
      </c>
      <c r="N75" s="1255">
        <v>-0.43999999999999773</v>
      </c>
      <c r="O75" s="1255">
        <v>-0.86999999999999034</v>
      </c>
      <c r="P75" s="1255">
        <v>-1.0999999999999943</v>
      </c>
      <c r="R75" s="1539" t="s">
        <v>876</v>
      </c>
      <c r="S75" s="1247" t="s">
        <v>738</v>
      </c>
      <c r="T75" s="1243" t="s">
        <v>746</v>
      </c>
    </row>
    <row r="76" spans="1:20" ht="18" hidden="1" customHeight="1">
      <c r="C76" s="1236">
        <v>9</v>
      </c>
      <c r="D76" s="1532">
        <v>119.97</v>
      </c>
      <c r="E76" s="1254">
        <v>0.51000000000000512</v>
      </c>
      <c r="F76" s="1237" t="s">
        <v>861</v>
      </c>
      <c r="H76" s="1236">
        <v>9</v>
      </c>
      <c r="I76" s="1535">
        <v>119.72</v>
      </c>
      <c r="J76" s="1255">
        <v>-0.18000000000000682</v>
      </c>
      <c r="K76" s="1255">
        <v>-1.1099999999999994</v>
      </c>
      <c r="L76" s="1255">
        <v>-1.1599999999999966</v>
      </c>
      <c r="M76" s="1535">
        <v>120.38</v>
      </c>
      <c r="N76" s="1255">
        <v>9.9999999999909051E-3</v>
      </c>
      <c r="O76" s="1255">
        <v>-0.43000000000000682</v>
      </c>
      <c r="P76" s="1255">
        <v>-0.85999999999999943</v>
      </c>
      <c r="R76" s="1539" t="s">
        <v>872</v>
      </c>
      <c r="S76" s="1247" t="s">
        <v>738</v>
      </c>
      <c r="T76" s="1250" t="s">
        <v>754</v>
      </c>
    </row>
    <row r="77" spans="1:20" ht="18" hidden="1" customHeight="1">
      <c r="C77" s="1236">
        <v>10</v>
      </c>
      <c r="D77" s="1532">
        <v>123.54</v>
      </c>
      <c r="E77" s="1254">
        <v>3.5700000000000074</v>
      </c>
      <c r="F77" s="1237" t="s">
        <v>861</v>
      </c>
      <c r="H77" s="1236">
        <v>10</v>
      </c>
      <c r="I77" s="1535">
        <v>120.99</v>
      </c>
      <c r="J77" s="1255">
        <v>1.269999999999996</v>
      </c>
      <c r="K77" s="1255">
        <v>1.0899999999999892</v>
      </c>
      <c r="L77" s="1255">
        <v>0.15999999999999659</v>
      </c>
      <c r="M77" s="1535">
        <v>120.64</v>
      </c>
      <c r="N77" s="1255">
        <v>0.26000000000000512</v>
      </c>
      <c r="O77" s="1255">
        <v>0.26999999999999602</v>
      </c>
      <c r="P77" s="1255">
        <v>-0.17000000000000171</v>
      </c>
      <c r="R77" s="1539" t="s">
        <v>877</v>
      </c>
      <c r="S77" s="1247" t="s">
        <v>740</v>
      </c>
      <c r="T77" s="1250" t="s">
        <v>756</v>
      </c>
    </row>
    <row r="78" spans="1:20" ht="18" hidden="1" customHeight="1">
      <c r="C78" s="1236">
        <v>11</v>
      </c>
      <c r="D78" s="1532">
        <v>120.37</v>
      </c>
      <c r="E78" s="1254">
        <v>-3.1700000000000017</v>
      </c>
      <c r="F78" s="1237" t="s">
        <v>860</v>
      </c>
      <c r="H78" s="1236">
        <v>11</v>
      </c>
      <c r="I78" s="1535">
        <v>121.29</v>
      </c>
      <c r="J78" s="1255">
        <v>0.30000000000001137</v>
      </c>
      <c r="K78" s="1255">
        <v>1.5700000000000074</v>
      </c>
      <c r="L78" s="1255">
        <v>1.3900000000000006</v>
      </c>
      <c r="M78" s="1535">
        <v>120.62</v>
      </c>
      <c r="N78" s="1255">
        <v>-1.9999999999996021E-2</v>
      </c>
      <c r="O78" s="1255">
        <v>0.24000000000000909</v>
      </c>
      <c r="P78" s="1255">
        <v>0.25</v>
      </c>
      <c r="R78" s="1539" t="s">
        <v>877</v>
      </c>
      <c r="S78" s="1247" t="s">
        <v>740</v>
      </c>
      <c r="T78" s="1250" t="s">
        <v>756</v>
      </c>
    </row>
    <row r="79" spans="1:20" ht="18" hidden="1" customHeight="1">
      <c r="B79" s="1241"/>
      <c r="C79" s="1241">
        <v>12</v>
      </c>
      <c r="D79" s="1533">
        <v>122.5</v>
      </c>
      <c r="E79" s="1256">
        <v>2.1299999999999955</v>
      </c>
      <c r="F79" s="1245" t="s">
        <v>861</v>
      </c>
      <c r="G79" s="1241"/>
      <c r="H79" s="1241">
        <v>12</v>
      </c>
      <c r="I79" s="1536">
        <v>122.14</v>
      </c>
      <c r="J79" s="1257">
        <v>0.84999999999999432</v>
      </c>
      <c r="K79" s="1257">
        <v>1.1500000000000057</v>
      </c>
      <c r="L79" s="1257">
        <v>2.4200000000000017</v>
      </c>
      <c r="M79" s="1536">
        <v>121.17</v>
      </c>
      <c r="N79" s="1257">
        <v>0.54999999999999716</v>
      </c>
      <c r="O79" s="1257">
        <v>0.53000000000000114</v>
      </c>
      <c r="P79" s="1257">
        <v>0.79000000000000625</v>
      </c>
      <c r="R79" s="1539" t="s">
        <v>867</v>
      </c>
      <c r="S79" s="1247" t="s">
        <v>757</v>
      </c>
      <c r="T79" s="1249" t="s">
        <v>743</v>
      </c>
    </row>
    <row r="80" spans="1:20" ht="18" customHeight="1">
      <c r="A80" s="1236">
        <v>2015</v>
      </c>
      <c r="B80" s="1236" t="s">
        <v>758</v>
      </c>
      <c r="C80" s="1236">
        <v>1</v>
      </c>
      <c r="D80" s="1534">
        <v>123.21</v>
      </c>
      <c r="E80" s="1251">
        <v>0.70999999999999375</v>
      </c>
      <c r="F80" s="1239" t="s">
        <v>861</v>
      </c>
      <c r="G80" s="1238" t="s">
        <v>878</v>
      </c>
      <c r="H80" s="1238">
        <v>1</v>
      </c>
      <c r="I80" s="1537">
        <v>122.03</v>
      </c>
      <c r="J80" s="1252">
        <v>-0.10999999999999943</v>
      </c>
      <c r="K80" s="1252">
        <v>0.73999999999999488</v>
      </c>
      <c r="L80" s="1252">
        <v>1.0400000000000063</v>
      </c>
      <c r="M80" s="1537">
        <v>121.92</v>
      </c>
      <c r="N80" s="1252">
        <v>0.75</v>
      </c>
      <c r="O80" s="1252">
        <v>1.2999999999999972</v>
      </c>
      <c r="P80" s="1252">
        <v>1.2800000000000011</v>
      </c>
      <c r="R80" s="1543" t="s">
        <v>867</v>
      </c>
      <c r="S80" s="1253" t="s">
        <v>759</v>
      </c>
      <c r="T80" s="1249" t="s">
        <v>743</v>
      </c>
    </row>
    <row r="81" spans="1:20" ht="18" customHeight="1">
      <c r="C81" s="1236">
        <v>2</v>
      </c>
      <c r="D81" s="1532">
        <v>119.33</v>
      </c>
      <c r="E81" s="1254">
        <v>-3.8799999999999955</v>
      </c>
      <c r="F81" s="1237" t="s">
        <v>860</v>
      </c>
      <c r="H81" s="1236">
        <v>2</v>
      </c>
      <c r="I81" s="1535">
        <v>121.68</v>
      </c>
      <c r="J81" s="1255">
        <v>-0.34999999999999432</v>
      </c>
      <c r="K81" s="1255">
        <v>-0.45999999999999375</v>
      </c>
      <c r="L81" s="1255">
        <v>0.39000000000000057</v>
      </c>
      <c r="M81" s="1535">
        <v>121.79</v>
      </c>
      <c r="N81" s="1255">
        <v>-0.12999999999999545</v>
      </c>
      <c r="O81" s="1255">
        <v>0.62000000000000455</v>
      </c>
      <c r="P81" s="1255">
        <v>1.1700000000000017</v>
      </c>
      <c r="R81" s="1543" t="s">
        <v>869</v>
      </c>
      <c r="S81" s="1247" t="s">
        <v>740</v>
      </c>
      <c r="T81" s="1243" t="s">
        <v>746</v>
      </c>
    </row>
    <row r="82" spans="1:20" ht="18" customHeight="1">
      <c r="C82" s="1236">
        <v>3</v>
      </c>
      <c r="D82" s="1532">
        <v>120.26</v>
      </c>
      <c r="E82" s="1254">
        <v>0.93000000000000682</v>
      </c>
      <c r="F82" s="1237" t="s">
        <v>861</v>
      </c>
      <c r="H82" s="1236">
        <v>3</v>
      </c>
      <c r="I82" s="1535">
        <v>120.93</v>
      </c>
      <c r="J82" s="1255">
        <v>-0.75</v>
      </c>
      <c r="K82" s="1255">
        <v>-1.0999999999999943</v>
      </c>
      <c r="L82" s="1255">
        <v>-1.2099999999999937</v>
      </c>
      <c r="M82" s="1535">
        <v>121.13</v>
      </c>
      <c r="N82" s="1255">
        <v>-0.6600000000000108</v>
      </c>
      <c r="O82" s="1255">
        <v>-0.79000000000000625</v>
      </c>
      <c r="P82" s="1255">
        <v>-4.0000000000006253E-2</v>
      </c>
      <c r="R82" s="1543" t="s">
        <v>867</v>
      </c>
      <c r="S82" s="1253" t="s">
        <v>759</v>
      </c>
      <c r="T82" s="1249" t="s">
        <v>743</v>
      </c>
    </row>
    <row r="83" spans="1:20" ht="18" customHeight="1">
      <c r="C83" s="1236">
        <v>4</v>
      </c>
      <c r="D83" s="1532">
        <v>119.01</v>
      </c>
      <c r="E83" s="1254">
        <v>-1.25</v>
      </c>
      <c r="F83" s="1237" t="s">
        <v>860</v>
      </c>
      <c r="H83" s="1236">
        <v>4</v>
      </c>
      <c r="I83" s="1535">
        <v>119.53</v>
      </c>
      <c r="J83" s="1255">
        <v>-1.4000000000000057</v>
      </c>
      <c r="K83" s="1255">
        <v>-2.1500000000000057</v>
      </c>
      <c r="L83" s="1255">
        <v>-2.5</v>
      </c>
      <c r="M83" s="1535">
        <v>120.86</v>
      </c>
      <c r="N83" s="1255">
        <v>-0.26999999999999602</v>
      </c>
      <c r="O83" s="1255">
        <v>-0.93000000000000682</v>
      </c>
      <c r="P83" s="1255">
        <v>-1.0600000000000023</v>
      </c>
      <c r="R83" s="1543" t="s">
        <v>876</v>
      </c>
      <c r="S83" s="1253" t="s">
        <v>760</v>
      </c>
      <c r="T83" s="1249" t="s">
        <v>749</v>
      </c>
    </row>
    <row r="84" spans="1:20">
      <c r="C84" s="1236">
        <v>5</v>
      </c>
      <c r="D84" s="1532">
        <v>117.16</v>
      </c>
      <c r="E84" s="1254">
        <v>-1.8500000000000085</v>
      </c>
      <c r="F84" s="1237" t="s">
        <v>860</v>
      </c>
      <c r="H84" s="1236">
        <v>5</v>
      </c>
      <c r="I84" s="1535">
        <v>118.81</v>
      </c>
      <c r="J84" s="1255">
        <v>-0.71999999999999886</v>
      </c>
      <c r="K84" s="1255">
        <v>-2.1200000000000045</v>
      </c>
      <c r="L84" s="1255">
        <v>-2.8700000000000045</v>
      </c>
      <c r="M84" s="1535">
        <v>119.79</v>
      </c>
      <c r="N84" s="1255">
        <v>-1.0699999999999932</v>
      </c>
      <c r="O84" s="1255">
        <v>-1.3399999999999892</v>
      </c>
      <c r="P84" s="1255">
        <v>-2</v>
      </c>
      <c r="R84" s="1543" t="s">
        <v>877</v>
      </c>
      <c r="S84" s="1247" t="s">
        <v>740</v>
      </c>
      <c r="T84" s="1243" t="s">
        <v>755</v>
      </c>
    </row>
    <row r="85" spans="1:20" ht="23.25" customHeight="1">
      <c r="C85" s="1236">
        <v>6</v>
      </c>
      <c r="D85" s="1532">
        <v>115.85</v>
      </c>
      <c r="E85" s="1254">
        <v>-1.3100000000000023</v>
      </c>
      <c r="F85" s="1237" t="s">
        <v>860</v>
      </c>
      <c r="H85" s="1236">
        <v>6</v>
      </c>
      <c r="I85" s="1535">
        <v>117.34</v>
      </c>
      <c r="J85" s="1255">
        <v>-1.4699999999999989</v>
      </c>
      <c r="K85" s="1255">
        <v>-2.1899999999999977</v>
      </c>
      <c r="L85" s="1255">
        <v>-3.5900000000000034</v>
      </c>
      <c r="M85" s="1535">
        <v>118.32</v>
      </c>
      <c r="N85" s="1255">
        <v>-1.4700000000000131</v>
      </c>
      <c r="O85" s="1255">
        <v>-2.5400000000000063</v>
      </c>
      <c r="P85" s="1255">
        <v>-2.8100000000000023</v>
      </c>
      <c r="R85" s="1544" t="s">
        <v>879</v>
      </c>
      <c r="S85" s="1235" t="s">
        <v>761</v>
      </c>
      <c r="T85" s="1250" t="s">
        <v>754</v>
      </c>
    </row>
    <row r="86" spans="1:20" ht="23.25" customHeight="1">
      <c r="C86" s="1236">
        <v>7</v>
      </c>
      <c r="D86" s="1532">
        <v>117.39</v>
      </c>
      <c r="E86" s="1254">
        <v>1.5400000000000063</v>
      </c>
      <c r="F86" s="1237" t="s">
        <v>861</v>
      </c>
      <c r="H86" s="1236">
        <v>7</v>
      </c>
      <c r="I86" s="1535">
        <v>116.8</v>
      </c>
      <c r="J86" s="1255">
        <v>-0.54000000000000625</v>
      </c>
      <c r="K86" s="1255">
        <v>-2.0100000000000051</v>
      </c>
      <c r="L86" s="1255">
        <v>-2.730000000000004</v>
      </c>
      <c r="M86" s="1535">
        <v>117.93</v>
      </c>
      <c r="N86" s="1255">
        <v>-0.38999999999998636</v>
      </c>
      <c r="O86" s="1255">
        <v>-1.8599999999999994</v>
      </c>
      <c r="P86" s="1255">
        <v>-2.9299999999999926</v>
      </c>
      <c r="R86" s="1545" t="s">
        <v>880</v>
      </c>
      <c r="S86" s="1248" t="s">
        <v>740</v>
      </c>
      <c r="T86" s="1250" t="s">
        <v>756</v>
      </c>
    </row>
    <row r="87" spans="1:20" ht="23.25" customHeight="1">
      <c r="C87" s="1236">
        <v>8</v>
      </c>
      <c r="D87" s="1532">
        <v>116.92</v>
      </c>
      <c r="E87" s="1254">
        <v>-0.46999999999999886</v>
      </c>
      <c r="F87" s="1237" t="s">
        <v>860</v>
      </c>
      <c r="H87" s="1236">
        <v>8</v>
      </c>
      <c r="I87" s="1535">
        <v>116.72</v>
      </c>
      <c r="J87" s="1255">
        <v>-7.9999999999998295E-2</v>
      </c>
      <c r="K87" s="1255">
        <v>-0.62000000000000455</v>
      </c>
      <c r="L87" s="1255">
        <v>-2.0900000000000034</v>
      </c>
      <c r="M87" s="1535">
        <v>117.27</v>
      </c>
      <c r="N87" s="1255">
        <v>-0.6600000000000108</v>
      </c>
      <c r="O87" s="1255">
        <v>-1.0499999999999972</v>
      </c>
      <c r="P87" s="1255">
        <v>-2.5200000000000102</v>
      </c>
      <c r="R87" s="1545" t="s">
        <v>880</v>
      </c>
      <c r="S87" s="1248" t="s">
        <v>740</v>
      </c>
      <c r="T87" s="1250" t="s">
        <v>756</v>
      </c>
    </row>
    <row r="88" spans="1:20" ht="23.25" customHeight="1">
      <c r="C88" s="1236">
        <v>9</v>
      </c>
      <c r="D88" s="1532">
        <v>116.71</v>
      </c>
      <c r="E88" s="1254">
        <v>-0.21000000000000796</v>
      </c>
      <c r="F88" s="1237" t="s">
        <v>860</v>
      </c>
      <c r="H88" s="1236">
        <v>9</v>
      </c>
      <c r="I88" s="1535">
        <v>117.01</v>
      </c>
      <c r="J88" s="1255">
        <v>0.29000000000000625</v>
      </c>
      <c r="K88" s="1255">
        <v>0.21000000000000796</v>
      </c>
      <c r="L88" s="1255">
        <v>-0.32999999999999829</v>
      </c>
      <c r="M88" s="1535">
        <v>116.81</v>
      </c>
      <c r="N88" s="1255">
        <v>-0.45999999999999375</v>
      </c>
      <c r="O88" s="1255">
        <v>-1.1200000000000045</v>
      </c>
      <c r="P88" s="1255">
        <v>-1.5099999999999909</v>
      </c>
      <c r="R88" s="1545" t="s">
        <v>880</v>
      </c>
      <c r="S88" s="1248" t="s">
        <v>740</v>
      </c>
      <c r="T88" s="1250" t="s">
        <v>756</v>
      </c>
    </row>
    <row r="89" spans="1:20" ht="23.25" customHeight="1">
      <c r="C89" s="1236">
        <v>10</v>
      </c>
      <c r="D89" s="1532">
        <v>115.8</v>
      </c>
      <c r="E89" s="1254">
        <v>-0.90999999999999659</v>
      </c>
      <c r="F89" s="1237" t="s">
        <v>860</v>
      </c>
      <c r="H89" s="1236">
        <v>10</v>
      </c>
      <c r="I89" s="1535">
        <v>116.48</v>
      </c>
      <c r="J89" s="1255">
        <v>-0.53000000000000114</v>
      </c>
      <c r="K89" s="1255">
        <v>-0.23999999999999488</v>
      </c>
      <c r="L89" s="1255">
        <v>-0.31999999999999318</v>
      </c>
      <c r="M89" s="1535">
        <v>116.53</v>
      </c>
      <c r="N89" s="1255">
        <v>-0.28000000000000114</v>
      </c>
      <c r="O89" s="1255">
        <v>-0.73999999999999488</v>
      </c>
      <c r="P89" s="1255">
        <v>-1.4000000000000057</v>
      </c>
      <c r="R89" s="1545" t="s">
        <v>880</v>
      </c>
      <c r="S89" s="1248" t="s">
        <v>740</v>
      </c>
      <c r="T89" s="1250" t="s">
        <v>756</v>
      </c>
    </row>
    <row r="90" spans="1:20" ht="23.25" customHeight="1">
      <c r="C90" s="1236">
        <v>11</v>
      </c>
      <c r="D90" s="1532">
        <v>114.57</v>
      </c>
      <c r="E90" s="1254">
        <v>-1.230000000000004</v>
      </c>
      <c r="F90" s="1237" t="s">
        <v>860</v>
      </c>
      <c r="H90" s="1236">
        <v>11</v>
      </c>
      <c r="I90" s="1535">
        <v>115.69</v>
      </c>
      <c r="J90" s="1255">
        <v>-0.79000000000000625</v>
      </c>
      <c r="K90" s="1255">
        <v>-1.3200000000000074</v>
      </c>
      <c r="L90" s="1255">
        <v>-1.0300000000000011</v>
      </c>
      <c r="M90" s="1535">
        <v>116.28</v>
      </c>
      <c r="N90" s="1255">
        <v>-0.25</v>
      </c>
      <c r="O90" s="1255">
        <v>-0.53000000000000114</v>
      </c>
      <c r="P90" s="1255">
        <v>-0.98999999999999488</v>
      </c>
      <c r="R90" s="1545" t="s">
        <v>880</v>
      </c>
      <c r="S90" s="1248" t="s">
        <v>740</v>
      </c>
      <c r="T90" s="1250" t="s">
        <v>756</v>
      </c>
    </row>
    <row r="91" spans="1:20" ht="23.25" customHeight="1">
      <c r="B91" s="1241"/>
      <c r="C91" s="1241">
        <v>12</v>
      </c>
      <c r="D91" s="1533">
        <v>113.46</v>
      </c>
      <c r="E91" s="1256">
        <v>-1.1099999999999994</v>
      </c>
      <c r="F91" s="1245" t="s">
        <v>860</v>
      </c>
      <c r="G91" s="1241"/>
      <c r="H91" s="1241">
        <v>12</v>
      </c>
      <c r="I91" s="1536">
        <v>114.61</v>
      </c>
      <c r="J91" s="1257">
        <v>-1.0799999999999983</v>
      </c>
      <c r="K91" s="1257">
        <v>-1.8700000000000045</v>
      </c>
      <c r="L91" s="1257">
        <v>-2.4000000000000057</v>
      </c>
      <c r="M91" s="1536">
        <v>115.49</v>
      </c>
      <c r="N91" s="1257">
        <v>-0.79000000000000625</v>
      </c>
      <c r="O91" s="1257">
        <v>-1.0400000000000063</v>
      </c>
      <c r="P91" s="1257">
        <v>-1.3200000000000074</v>
      </c>
      <c r="R91" s="1545" t="s">
        <v>880</v>
      </c>
      <c r="S91" s="1248" t="s">
        <v>740</v>
      </c>
      <c r="T91" s="1250" t="s">
        <v>736</v>
      </c>
    </row>
    <row r="92" spans="1:20" ht="23.25" customHeight="1">
      <c r="A92" s="1236">
        <v>2016</v>
      </c>
      <c r="B92" s="1236" t="s">
        <v>762</v>
      </c>
      <c r="C92" s="1236">
        <v>1</v>
      </c>
      <c r="D92" s="1534">
        <v>116.21</v>
      </c>
      <c r="E92" s="1251">
        <v>2.75</v>
      </c>
      <c r="F92" s="1239" t="s">
        <v>861</v>
      </c>
      <c r="G92" s="1236" t="s">
        <v>881</v>
      </c>
      <c r="H92" s="1236">
        <v>1</v>
      </c>
      <c r="I92" s="1537">
        <v>114.75</v>
      </c>
      <c r="J92" s="1252">
        <v>0.14000000000000057</v>
      </c>
      <c r="K92" s="1252">
        <v>-0.93999999999999773</v>
      </c>
      <c r="L92" s="1252">
        <v>-1.730000000000004</v>
      </c>
      <c r="M92" s="1537">
        <v>115.35</v>
      </c>
      <c r="N92" s="1252">
        <v>-0.14000000000000057</v>
      </c>
      <c r="O92" s="1252">
        <v>-0.93000000000000682</v>
      </c>
      <c r="P92" s="1252">
        <v>-1.1800000000000068</v>
      </c>
      <c r="R92" s="1545" t="s">
        <v>880</v>
      </c>
      <c r="S92" s="1248" t="s">
        <v>740</v>
      </c>
      <c r="T92" s="1250" t="s">
        <v>739</v>
      </c>
    </row>
    <row r="93" spans="1:20" ht="23.25" customHeight="1">
      <c r="C93" s="1236">
        <v>2</v>
      </c>
      <c r="D93" s="1532">
        <v>116.31</v>
      </c>
      <c r="E93" s="1254">
        <v>0.10000000000000853</v>
      </c>
      <c r="F93" s="1237" t="s">
        <v>861</v>
      </c>
      <c r="H93" s="1236">
        <v>2</v>
      </c>
      <c r="I93" s="1535">
        <v>115.33</v>
      </c>
      <c r="J93" s="1255">
        <v>0.57999999999999829</v>
      </c>
      <c r="K93" s="1255">
        <v>0.71999999999999886</v>
      </c>
      <c r="L93" s="1255">
        <v>-0.35999999999999943</v>
      </c>
      <c r="M93" s="1535">
        <v>115.27</v>
      </c>
      <c r="N93" s="1255">
        <v>-7.9999999999998295E-2</v>
      </c>
      <c r="O93" s="1255">
        <v>-0.21999999999999886</v>
      </c>
      <c r="P93" s="1255">
        <v>-1.0100000000000051</v>
      </c>
      <c r="R93" s="1545" t="s">
        <v>880</v>
      </c>
      <c r="S93" s="1248" t="s">
        <v>740</v>
      </c>
      <c r="T93" s="1250" t="s">
        <v>739</v>
      </c>
    </row>
    <row r="94" spans="1:20" ht="23.25" customHeight="1">
      <c r="C94" s="1236">
        <v>3</v>
      </c>
      <c r="D94" s="1532">
        <v>115.8</v>
      </c>
      <c r="E94" s="1254">
        <v>-0.51000000000000512</v>
      </c>
      <c r="F94" s="1237" t="s">
        <v>860</v>
      </c>
      <c r="H94" s="1236">
        <v>3</v>
      </c>
      <c r="I94" s="1535">
        <v>116.11</v>
      </c>
      <c r="J94" s="1255">
        <v>0.78000000000000114</v>
      </c>
      <c r="K94" s="1255">
        <v>1.3599999999999994</v>
      </c>
      <c r="L94" s="1255">
        <v>1.5</v>
      </c>
      <c r="M94" s="1535">
        <v>115.27</v>
      </c>
      <c r="N94" s="1255">
        <v>0</v>
      </c>
      <c r="O94" s="1255">
        <v>-7.9999999999998295E-2</v>
      </c>
      <c r="P94" s="1255">
        <v>-0.21999999999999886</v>
      </c>
      <c r="R94" s="1545" t="s">
        <v>880</v>
      </c>
      <c r="S94" s="1248" t="s">
        <v>740</v>
      </c>
      <c r="T94" s="1250" t="s">
        <v>739</v>
      </c>
    </row>
    <row r="95" spans="1:20" ht="23.25" customHeight="1">
      <c r="C95" s="1236">
        <v>4</v>
      </c>
      <c r="D95" s="1532">
        <v>117.6</v>
      </c>
      <c r="E95" s="1254">
        <v>1.7999999999999972</v>
      </c>
      <c r="F95" s="1237" t="s">
        <v>861</v>
      </c>
      <c r="H95" s="1236">
        <v>4</v>
      </c>
      <c r="I95" s="1535">
        <v>116.57</v>
      </c>
      <c r="J95" s="1255">
        <v>0.45999999999999375</v>
      </c>
      <c r="K95" s="1255">
        <v>1.2399999999999949</v>
      </c>
      <c r="L95" s="1255">
        <v>1.8199999999999932</v>
      </c>
      <c r="M95" s="1535">
        <v>115.88</v>
      </c>
      <c r="N95" s="1255">
        <v>0.60999999999999943</v>
      </c>
      <c r="O95" s="1255">
        <v>0.60999999999999943</v>
      </c>
      <c r="P95" s="1255">
        <v>0.53000000000000114</v>
      </c>
      <c r="R95" s="1545" t="s">
        <v>880</v>
      </c>
      <c r="S95" s="1248" t="s">
        <v>740</v>
      </c>
      <c r="T95" s="1250" t="s">
        <v>739</v>
      </c>
    </row>
    <row r="96" spans="1:20" ht="23.25" customHeight="1">
      <c r="C96" s="1236">
        <v>5</v>
      </c>
      <c r="D96" s="1532">
        <v>117.53</v>
      </c>
      <c r="E96" s="1254">
        <v>-6.9999999999993179E-2</v>
      </c>
      <c r="F96" s="1237" t="s">
        <v>860</v>
      </c>
      <c r="H96" s="1236">
        <v>5</v>
      </c>
      <c r="I96" s="1535">
        <v>116.98</v>
      </c>
      <c r="J96" s="1255">
        <v>0.4100000000000108</v>
      </c>
      <c r="K96" s="1255">
        <v>0.87000000000000455</v>
      </c>
      <c r="L96" s="1255">
        <v>1.6500000000000057</v>
      </c>
      <c r="M96" s="1535">
        <v>116.69</v>
      </c>
      <c r="N96" s="1255">
        <v>0.81000000000000227</v>
      </c>
      <c r="O96" s="1255">
        <v>1.4200000000000017</v>
      </c>
      <c r="P96" s="1255">
        <v>1.4200000000000017</v>
      </c>
      <c r="R96" s="1545" t="s">
        <v>880</v>
      </c>
      <c r="S96" s="1248" t="s">
        <v>740</v>
      </c>
      <c r="T96" s="1250" t="s">
        <v>739</v>
      </c>
    </row>
    <row r="97" spans="1:20" ht="18" customHeight="1">
      <c r="C97" s="1236">
        <v>6</v>
      </c>
      <c r="D97" s="1532">
        <v>118.27</v>
      </c>
      <c r="E97" s="1254">
        <v>0.73999999999999488</v>
      </c>
      <c r="F97" s="1237" t="s">
        <v>861</v>
      </c>
      <c r="H97" s="1236">
        <v>6</v>
      </c>
      <c r="I97" s="1535">
        <v>117.8</v>
      </c>
      <c r="J97" s="1255">
        <v>0.81999999999999318</v>
      </c>
      <c r="K97" s="1255">
        <v>1.230000000000004</v>
      </c>
      <c r="L97" s="1255">
        <v>1.6899999999999977</v>
      </c>
      <c r="M97" s="1535">
        <v>117.1</v>
      </c>
      <c r="N97" s="1255">
        <v>0.40999999999999659</v>
      </c>
      <c r="O97" s="1255">
        <v>1.2199999999999989</v>
      </c>
      <c r="P97" s="1255">
        <v>1.8299999999999983</v>
      </c>
      <c r="R97" s="1543" t="s">
        <v>882</v>
      </c>
      <c r="S97" s="1253" t="s">
        <v>761</v>
      </c>
      <c r="T97" s="1249" t="s">
        <v>736</v>
      </c>
    </row>
    <row r="98" spans="1:20" ht="18" customHeight="1">
      <c r="C98" s="1236">
        <v>7</v>
      </c>
      <c r="D98" s="1532">
        <v>118.19</v>
      </c>
      <c r="E98" s="1254">
        <v>-7.9999999999998295E-2</v>
      </c>
      <c r="F98" s="1237" t="s">
        <v>860</v>
      </c>
      <c r="H98" s="1236">
        <v>7</v>
      </c>
      <c r="I98" s="1535">
        <v>118</v>
      </c>
      <c r="J98" s="1255">
        <v>0.20000000000000284</v>
      </c>
      <c r="K98" s="1255">
        <v>1.019999999999996</v>
      </c>
      <c r="L98" s="1255">
        <v>1.4300000000000068</v>
      </c>
      <c r="M98" s="1535">
        <v>117.48</v>
      </c>
      <c r="N98" s="1255">
        <v>0.38000000000000966</v>
      </c>
      <c r="O98" s="1255">
        <v>0.79000000000000625</v>
      </c>
      <c r="P98" s="1255">
        <v>1.6000000000000085</v>
      </c>
      <c r="R98" s="1546" t="s">
        <v>883</v>
      </c>
      <c r="S98" s="1247" t="s">
        <v>740</v>
      </c>
      <c r="T98" s="1249" t="s">
        <v>739</v>
      </c>
    </row>
    <row r="99" spans="1:20" ht="18" customHeight="1">
      <c r="C99" s="1236">
        <v>8</v>
      </c>
      <c r="D99" s="1532">
        <v>115.83</v>
      </c>
      <c r="E99" s="1254">
        <v>-2.3599999999999994</v>
      </c>
      <c r="F99" s="1237" t="s">
        <v>860</v>
      </c>
      <c r="H99" s="1236">
        <v>8</v>
      </c>
      <c r="I99" s="1535">
        <v>117.43</v>
      </c>
      <c r="J99" s="1255">
        <v>-0.56999999999999318</v>
      </c>
      <c r="K99" s="1255">
        <v>-0.36999999999999034</v>
      </c>
      <c r="L99" s="1255">
        <v>0.45000000000000284</v>
      </c>
      <c r="M99" s="1535">
        <v>117.48</v>
      </c>
      <c r="N99" s="1255">
        <v>0</v>
      </c>
      <c r="O99" s="1255">
        <v>0.38000000000000966</v>
      </c>
      <c r="P99" s="1255">
        <v>0.79000000000000625</v>
      </c>
      <c r="R99" s="1546" t="s">
        <v>883</v>
      </c>
      <c r="S99" s="1248" t="s">
        <v>740</v>
      </c>
      <c r="T99" s="1243" t="s">
        <v>739</v>
      </c>
    </row>
    <row r="100" spans="1:20" ht="18" customHeight="1">
      <c r="C100" s="1236">
        <v>9</v>
      </c>
      <c r="D100" s="1532">
        <v>119.61</v>
      </c>
      <c r="E100" s="1254">
        <v>3.7800000000000011</v>
      </c>
      <c r="F100" s="1237" t="s">
        <v>861</v>
      </c>
      <c r="H100" s="1236">
        <v>9</v>
      </c>
      <c r="I100" s="1535">
        <v>117.88</v>
      </c>
      <c r="J100" s="1255">
        <v>0.44999999999998863</v>
      </c>
      <c r="K100" s="1255">
        <v>-0.12000000000000455</v>
      </c>
      <c r="L100" s="1255">
        <v>7.9999999999998295E-2</v>
      </c>
      <c r="M100" s="1535">
        <v>117.89</v>
      </c>
      <c r="N100" s="1255">
        <v>0.40999999999999659</v>
      </c>
      <c r="O100" s="1255">
        <v>0.40999999999999659</v>
      </c>
      <c r="P100" s="1255">
        <v>0.79000000000000625</v>
      </c>
      <c r="R100" s="1546" t="s">
        <v>883</v>
      </c>
      <c r="S100" s="1248" t="s">
        <v>740</v>
      </c>
      <c r="T100" s="1243" t="s">
        <v>739</v>
      </c>
    </row>
    <row r="101" spans="1:20" ht="18" customHeight="1">
      <c r="C101" s="1236">
        <v>10</v>
      </c>
      <c r="D101" s="1532">
        <v>116.72</v>
      </c>
      <c r="E101" s="1254">
        <v>-2.8900000000000006</v>
      </c>
      <c r="F101" s="1237" t="s">
        <v>860</v>
      </c>
      <c r="H101" s="1236">
        <v>10</v>
      </c>
      <c r="I101" s="1535">
        <v>117.39</v>
      </c>
      <c r="J101" s="1255">
        <v>-0.48999999999999488</v>
      </c>
      <c r="K101" s="1255">
        <v>-4.0000000000006253E-2</v>
      </c>
      <c r="L101" s="1255">
        <v>-0.60999999999999943</v>
      </c>
      <c r="M101" s="1535">
        <v>117.72</v>
      </c>
      <c r="N101" s="1255">
        <v>-0.17000000000000171</v>
      </c>
      <c r="O101" s="1255">
        <v>0.23999999999999488</v>
      </c>
      <c r="P101" s="1255">
        <v>0.23999999999999488</v>
      </c>
      <c r="R101" s="1546" t="s">
        <v>883</v>
      </c>
      <c r="S101" s="1248" t="s">
        <v>740</v>
      </c>
      <c r="T101" s="1243" t="s">
        <v>739</v>
      </c>
    </row>
    <row r="102" spans="1:20" ht="18" customHeight="1">
      <c r="C102" s="1236">
        <v>11</v>
      </c>
      <c r="D102" s="1532">
        <v>118.32</v>
      </c>
      <c r="E102" s="1254">
        <v>1.5999999999999943</v>
      </c>
      <c r="F102" s="1237" t="s">
        <v>861</v>
      </c>
      <c r="H102" s="1236">
        <v>11</v>
      </c>
      <c r="I102" s="1535">
        <v>118.22</v>
      </c>
      <c r="J102" s="1255">
        <v>0.82999999999999829</v>
      </c>
      <c r="K102" s="1255">
        <v>0.34000000000000341</v>
      </c>
      <c r="L102" s="1255">
        <v>0.78999999999999204</v>
      </c>
      <c r="M102" s="1535">
        <v>117.73</v>
      </c>
      <c r="N102" s="1255">
        <v>1.0000000000005116E-2</v>
      </c>
      <c r="O102" s="1255">
        <v>-0.15999999999999659</v>
      </c>
      <c r="P102" s="1255">
        <v>0.25</v>
      </c>
      <c r="R102" s="1546" t="s">
        <v>883</v>
      </c>
      <c r="S102" s="1248" t="s">
        <v>740</v>
      </c>
      <c r="T102" s="1243" t="s">
        <v>739</v>
      </c>
    </row>
    <row r="103" spans="1:20" ht="18" customHeight="1">
      <c r="B103" s="1241"/>
      <c r="C103" s="1241">
        <v>12</v>
      </c>
      <c r="D103" s="1533">
        <v>120.06</v>
      </c>
      <c r="E103" s="1256">
        <v>1.7400000000000091</v>
      </c>
      <c r="F103" s="1245" t="s">
        <v>861</v>
      </c>
      <c r="G103" s="1241"/>
      <c r="H103" s="1241">
        <v>12</v>
      </c>
      <c r="I103" s="1536">
        <v>118.37</v>
      </c>
      <c r="J103" s="1257">
        <v>0.15000000000000568</v>
      </c>
      <c r="K103" s="1257">
        <v>0.98000000000000398</v>
      </c>
      <c r="L103" s="1257">
        <v>0.49000000000000909</v>
      </c>
      <c r="M103" s="1536">
        <v>118.11</v>
      </c>
      <c r="N103" s="1257">
        <v>0.37999999999999545</v>
      </c>
      <c r="O103" s="1257">
        <v>0.39000000000000057</v>
      </c>
      <c r="P103" s="1257">
        <v>0.21999999999999886</v>
      </c>
      <c r="R103" s="1546" t="s">
        <v>882</v>
      </c>
      <c r="S103" s="1253" t="s">
        <v>761</v>
      </c>
      <c r="T103" s="1243" t="s">
        <v>739</v>
      </c>
    </row>
    <row r="104" spans="1:20" ht="18" customHeight="1">
      <c r="A104" s="1236">
        <v>2017</v>
      </c>
      <c r="B104" s="1236" t="s">
        <v>763</v>
      </c>
      <c r="C104" s="1236">
        <v>1</v>
      </c>
      <c r="D104" s="1534">
        <v>118.8</v>
      </c>
      <c r="E104" s="1251">
        <v>-1.2600000000000051</v>
      </c>
      <c r="F104" s="1239" t="s">
        <v>860</v>
      </c>
      <c r="G104" s="1236" t="s">
        <v>884</v>
      </c>
      <c r="H104" s="1236">
        <v>1</v>
      </c>
      <c r="I104" s="1537">
        <v>119.06</v>
      </c>
      <c r="J104" s="1252">
        <v>0.68999999999999773</v>
      </c>
      <c r="K104" s="1252">
        <v>0.84000000000000341</v>
      </c>
      <c r="L104" s="1252">
        <v>1.6700000000000017</v>
      </c>
      <c r="M104" s="1537">
        <v>118.7</v>
      </c>
      <c r="N104" s="1252">
        <v>0.59000000000000341</v>
      </c>
      <c r="O104" s="1252">
        <v>0.96999999999999886</v>
      </c>
      <c r="P104" s="1252">
        <v>0.98000000000000398</v>
      </c>
      <c r="R104" s="1546" t="s">
        <v>882</v>
      </c>
      <c r="S104" s="1253" t="s">
        <v>761</v>
      </c>
      <c r="T104" s="1243" t="s">
        <v>739</v>
      </c>
    </row>
    <row r="105" spans="1:20" ht="18" customHeight="1">
      <c r="C105" s="1236">
        <v>2</v>
      </c>
      <c r="D105" s="1532">
        <v>122.81</v>
      </c>
      <c r="E105" s="1254">
        <v>4.0100000000000051</v>
      </c>
      <c r="F105" s="1237" t="s">
        <v>861</v>
      </c>
      <c r="H105" s="1236">
        <v>2</v>
      </c>
      <c r="I105" s="1535">
        <v>120.56</v>
      </c>
      <c r="J105" s="1255">
        <v>1.5</v>
      </c>
      <c r="K105" s="1255">
        <v>2.1899999999999977</v>
      </c>
      <c r="L105" s="1255">
        <v>2.3400000000000034</v>
      </c>
      <c r="M105" s="1535">
        <v>119.34</v>
      </c>
      <c r="N105" s="1255">
        <v>0.64000000000000057</v>
      </c>
      <c r="O105" s="1255">
        <v>1.230000000000004</v>
      </c>
      <c r="P105" s="1255">
        <v>1.6099999999999994</v>
      </c>
      <c r="R105" s="1546" t="s">
        <v>883</v>
      </c>
      <c r="S105" s="1247" t="s">
        <v>740</v>
      </c>
      <c r="T105" s="1243" t="s">
        <v>739</v>
      </c>
    </row>
    <row r="106" spans="1:20" ht="18" customHeight="1">
      <c r="C106" s="1236">
        <v>3</v>
      </c>
      <c r="D106" s="1532">
        <v>121.76</v>
      </c>
      <c r="E106" s="1254">
        <v>-1.0499999999999972</v>
      </c>
      <c r="F106" s="1237" t="s">
        <v>860</v>
      </c>
      <c r="H106" s="1236">
        <v>3</v>
      </c>
      <c r="I106" s="1535">
        <v>121.12</v>
      </c>
      <c r="J106" s="1255">
        <v>0.56000000000000227</v>
      </c>
      <c r="K106" s="1255">
        <v>2.0600000000000023</v>
      </c>
      <c r="L106" s="1255">
        <v>2.75</v>
      </c>
      <c r="M106" s="1535">
        <v>120.35</v>
      </c>
      <c r="N106" s="1255">
        <v>1.0099999999999909</v>
      </c>
      <c r="O106" s="1255">
        <v>1.6499999999999915</v>
      </c>
      <c r="P106" s="1255">
        <v>2.2399999999999949</v>
      </c>
      <c r="R106" s="1546" t="s">
        <v>883</v>
      </c>
      <c r="S106" s="1247" t="s">
        <v>740</v>
      </c>
      <c r="T106" s="1243" t="s">
        <v>739</v>
      </c>
    </row>
    <row r="107" spans="1:20" ht="18" customHeight="1">
      <c r="C107" s="1236">
        <v>4</v>
      </c>
      <c r="D107" s="1532">
        <v>123.81</v>
      </c>
      <c r="E107" s="1254">
        <v>2.0499999999999972</v>
      </c>
      <c r="F107" s="1237" t="s">
        <v>861</v>
      </c>
      <c r="H107" s="1236">
        <v>4</v>
      </c>
      <c r="I107" s="1535">
        <v>122.79</v>
      </c>
      <c r="J107" s="1255">
        <v>1.6700000000000017</v>
      </c>
      <c r="K107" s="1255">
        <v>2.230000000000004</v>
      </c>
      <c r="L107" s="1255">
        <v>3.730000000000004</v>
      </c>
      <c r="M107" s="1535">
        <v>121.45</v>
      </c>
      <c r="N107" s="1255">
        <v>1.1000000000000085</v>
      </c>
      <c r="O107" s="1255">
        <v>2.1099999999999994</v>
      </c>
      <c r="P107" s="1255">
        <v>2.75</v>
      </c>
      <c r="R107" s="1546" t="s">
        <v>883</v>
      </c>
      <c r="S107" s="1247" t="s">
        <v>740</v>
      </c>
      <c r="T107" s="1242" t="s">
        <v>764</v>
      </c>
    </row>
    <row r="108" spans="1:20" ht="23.25" customHeight="1">
      <c r="C108" s="1236">
        <v>5</v>
      </c>
      <c r="D108" s="1532">
        <v>122.7</v>
      </c>
      <c r="E108" s="1254">
        <v>-1.1099999999999994</v>
      </c>
      <c r="F108" s="1237" t="s">
        <v>860</v>
      </c>
      <c r="H108" s="1236">
        <v>5</v>
      </c>
      <c r="I108" s="1535">
        <v>122.76</v>
      </c>
      <c r="J108" s="1255">
        <v>-3.0000000000001137E-2</v>
      </c>
      <c r="K108" s="1255">
        <v>1.6400000000000006</v>
      </c>
      <c r="L108" s="1255">
        <v>2.2000000000000028</v>
      </c>
      <c r="M108" s="1535">
        <v>121.98</v>
      </c>
      <c r="N108" s="1255">
        <v>0.53000000000000114</v>
      </c>
      <c r="O108" s="1255">
        <v>1.6300000000000097</v>
      </c>
      <c r="P108" s="1255">
        <v>2.6400000000000006</v>
      </c>
      <c r="R108" s="1547" t="s">
        <v>885</v>
      </c>
      <c r="S108" s="1235" t="s">
        <v>759</v>
      </c>
      <c r="T108" s="1242" t="s">
        <v>764</v>
      </c>
    </row>
    <row r="109" spans="1:20" ht="23.25" customHeight="1">
      <c r="C109" s="1236">
        <v>6</v>
      </c>
      <c r="D109" s="1532">
        <v>122.17</v>
      </c>
      <c r="E109" s="1254">
        <v>-0.53000000000000114</v>
      </c>
      <c r="F109" s="1237" t="s">
        <v>860</v>
      </c>
      <c r="H109" s="1236">
        <v>6</v>
      </c>
      <c r="I109" s="1535">
        <v>122.89</v>
      </c>
      <c r="J109" s="1255">
        <v>0.12999999999999545</v>
      </c>
      <c r="K109" s="1255">
        <v>9.9999999999994316E-2</v>
      </c>
      <c r="L109" s="1255">
        <v>1.769999999999996</v>
      </c>
      <c r="M109" s="1535">
        <v>122.65</v>
      </c>
      <c r="N109" s="1255">
        <v>0.67000000000000171</v>
      </c>
      <c r="O109" s="1255">
        <v>1.2000000000000028</v>
      </c>
      <c r="P109" s="1255">
        <v>2.3000000000000114</v>
      </c>
      <c r="R109" s="1545" t="s">
        <v>886</v>
      </c>
      <c r="S109" s="1253" t="s">
        <v>740</v>
      </c>
      <c r="T109" s="1242" t="s">
        <v>765</v>
      </c>
    </row>
    <row r="110" spans="1:20" ht="23.25" customHeight="1">
      <c r="C110" s="1236">
        <v>7</v>
      </c>
      <c r="D110" s="1532">
        <v>121.86</v>
      </c>
      <c r="E110" s="1254">
        <v>-0.31000000000000227</v>
      </c>
      <c r="F110" s="1237" t="s">
        <v>860</v>
      </c>
      <c r="H110" s="1236">
        <v>7</v>
      </c>
      <c r="I110" s="1535">
        <v>122.24</v>
      </c>
      <c r="J110" s="1255">
        <v>-0.65000000000000568</v>
      </c>
      <c r="K110" s="1255">
        <v>-0.52000000000001023</v>
      </c>
      <c r="L110" s="1255">
        <v>-0.55000000000001137</v>
      </c>
      <c r="M110" s="1535">
        <v>122.46</v>
      </c>
      <c r="N110" s="1255">
        <v>-0.19000000000001194</v>
      </c>
      <c r="O110" s="1255">
        <v>0.47999999999998977</v>
      </c>
      <c r="P110" s="1255">
        <v>1.0099999999999909</v>
      </c>
      <c r="R110" s="1545" t="s">
        <v>886</v>
      </c>
      <c r="S110" s="1253" t="s">
        <v>740</v>
      </c>
      <c r="T110" s="1242" t="s">
        <v>765</v>
      </c>
    </row>
    <row r="111" spans="1:20" ht="23.25" customHeight="1">
      <c r="C111" s="1236">
        <v>8</v>
      </c>
      <c r="D111" s="1532">
        <v>124.01</v>
      </c>
      <c r="E111" s="1254">
        <v>2.1500000000000057</v>
      </c>
      <c r="F111" s="1237" t="s">
        <v>861</v>
      </c>
      <c r="H111" s="1236">
        <v>8</v>
      </c>
      <c r="I111" s="1535">
        <v>122.68</v>
      </c>
      <c r="J111" s="1255">
        <v>0.44000000000001194</v>
      </c>
      <c r="K111" s="1255">
        <v>-0.20999999999999375</v>
      </c>
      <c r="L111" s="1255">
        <v>-7.9999999999998295E-2</v>
      </c>
      <c r="M111" s="1535">
        <v>122.91</v>
      </c>
      <c r="N111" s="1255">
        <v>0.45000000000000284</v>
      </c>
      <c r="O111" s="1255">
        <v>0.25999999999999091</v>
      </c>
      <c r="P111" s="1255">
        <v>0.92999999999999261</v>
      </c>
      <c r="R111" s="1545" t="s">
        <v>886</v>
      </c>
      <c r="S111" s="1253" t="s">
        <v>740</v>
      </c>
      <c r="T111" s="1242" t="s">
        <v>765</v>
      </c>
    </row>
    <row r="112" spans="1:20" ht="43.5" customHeight="1">
      <c r="C112" s="1236">
        <v>9</v>
      </c>
      <c r="D112" s="1532">
        <v>122.58</v>
      </c>
      <c r="E112" s="1254">
        <v>-1.4300000000000068</v>
      </c>
      <c r="F112" s="1237" t="s">
        <v>860</v>
      </c>
      <c r="H112" s="1236">
        <v>9</v>
      </c>
      <c r="I112" s="1535">
        <v>122.82</v>
      </c>
      <c r="J112" s="1255">
        <v>0.13999999999998636</v>
      </c>
      <c r="K112" s="1255">
        <v>0.57999999999999829</v>
      </c>
      <c r="L112" s="1255">
        <v>-7.000000000000739E-2</v>
      </c>
      <c r="M112" s="1535">
        <v>122.66</v>
      </c>
      <c r="N112" s="1255">
        <v>-0.25</v>
      </c>
      <c r="O112" s="1255">
        <v>0.20000000000000284</v>
      </c>
      <c r="P112" s="1255">
        <v>9.9999999999909051E-3</v>
      </c>
      <c r="R112" s="1545" t="s">
        <v>887</v>
      </c>
      <c r="S112" s="1253" t="s">
        <v>795</v>
      </c>
      <c r="T112" s="1236" t="s">
        <v>736</v>
      </c>
    </row>
    <row r="113" spans="1:20" ht="23.25" customHeight="1">
      <c r="C113" s="1236">
        <v>10</v>
      </c>
      <c r="D113" s="1532">
        <v>123.12</v>
      </c>
      <c r="E113" s="1254">
        <v>0.54000000000000625</v>
      </c>
      <c r="F113" s="1237" t="s">
        <v>861</v>
      </c>
      <c r="H113" s="1236">
        <v>10</v>
      </c>
      <c r="I113" s="1535">
        <v>123.24</v>
      </c>
      <c r="J113" s="1255">
        <v>0.42000000000000171</v>
      </c>
      <c r="K113" s="1255">
        <v>0.55999999999998806</v>
      </c>
      <c r="L113" s="1255">
        <v>1</v>
      </c>
      <c r="M113" s="1535">
        <v>122.75</v>
      </c>
      <c r="N113" s="1255">
        <v>9.0000000000003411E-2</v>
      </c>
      <c r="O113" s="1255">
        <v>-0.15999999999999659</v>
      </c>
      <c r="P113" s="1255">
        <v>0.29000000000000625</v>
      </c>
      <c r="R113" s="1545" t="s">
        <v>888</v>
      </c>
      <c r="S113" s="1253" t="s">
        <v>740</v>
      </c>
      <c r="T113" s="1236" t="s">
        <v>739</v>
      </c>
    </row>
    <row r="114" spans="1:20" ht="23.25" customHeight="1" thickBot="1">
      <c r="C114" s="1236">
        <v>11</v>
      </c>
      <c r="D114" s="1532">
        <v>125.71</v>
      </c>
      <c r="E114" s="1254">
        <v>2.5899999999999892</v>
      </c>
      <c r="F114" s="1237" t="s">
        <v>861</v>
      </c>
      <c r="H114" s="1236">
        <v>11</v>
      </c>
      <c r="I114" s="1535">
        <v>123.8</v>
      </c>
      <c r="J114" s="1255">
        <v>0.56000000000000227</v>
      </c>
      <c r="K114" s="1255">
        <v>0.98000000000000398</v>
      </c>
      <c r="L114" s="1255">
        <v>1.1199999999999903</v>
      </c>
      <c r="M114" s="1535">
        <v>123.46</v>
      </c>
      <c r="N114" s="1255">
        <v>0.70999999999999375</v>
      </c>
      <c r="O114" s="1255">
        <v>0.79999999999999716</v>
      </c>
      <c r="P114" s="1255">
        <v>0.54999999999999716</v>
      </c>
      <c r="R114" s="1545" t="s">
        <v>889</v>
      </c>
      <c r="S114" s="1253" t="s">
        <v>740</v>
      </c>
      <c r="T114" s="1236" t="s">
        <v>739</v>
      </c>
    </row>
    <row r="115" spans="1:20" ht="23.25" customHeight="1" thickBot="1">
      <c r="B115" s="1241"/>
      <c r="C115" s="1241">
        <v>12</v>
      </c>
      <c r="D115" s="1533">
        <v>125.19</v>
      </c>
      <c r="E115" s="1256">
        <v>-0.51999999999999602</v>
      </c>
      <c r="F115" s="1245" t="s">
        <v>860</v>
      </c>
      <c r="G115" s="1241"/>
      <c r="H115" s="1241">
        <v>12</v>
      </c>
      <c r="I115" s="1536">
        <v>124.67</v>
      </c>
      <c r="J115" s="1257">
        <v>0.87000000000000455</v>
      </c>
      <c r="K115" s="1257">
        <v>1.4300000000000068</v>
      </c>
      <c r="L115" s="1257">
        <v>1.8500000000000085</v>
      </c>
      <c r="M115" s="1536">
        <v>124.12</v>
      </c>
      <c r="N115" s="1257">
        <v>0.6600000000000108</v>
      </c>
      <c r="O115" s="1257">
        <v>1.3700000000000045</v>
      </c>
      <c r="P115" s="1257">
        <v>1.460000000000008</v>
      </c>
      <c r="R115" s="1548" t="s">
        <v>890</v>
      </c>
      <c r="S115" s="1258" t="s">
        <v>740</v>
      </c>
      <c r="T115" s="1259" t="s">
        <v>766</v>
      </c>
    </row>
    <row r="116" spans="1:20" ht="23.25" customHeight="1">
      <c r="A116" s="1236">
        <v>2018</v>
      </c>
      <c r="B116" s="1236" t="s">
        <v>767</v>
      </c>
      <c r="C116" s="1236">
        <v>1</v>
      </c>
      <c r="D116" s="1534">
        <v>125.51</v>
      </c>
      <c r="E116" s="1251">
        <v>0.32000000000000739</v>
      </c>
      <c r="F116" s="1239" t="s">
        <v>861</v>
      </c>
      <c r="G116" s="1236" t="s">
        <v>768</v>
      </c>
      <c r="H116" s="1236">
        <v>1</v>
      </c>
      <c r="I116" s="1537">
        <v>125.47</v>
      </c>
      <c r="J116" s="1252">
        <v>0.79999999999999716</v>
      </c>
      <c r="K116" s="1252">
        <v>1.6700000000000017</v>
      </c>
      <c r="L116" s="1252">
        <v>2.230000000000004</v>
      </c>
      <c r="M116" s="1537">
        <v>124.42</v>
      </c>
      <c r="N116" s="1252">
        <v>0.29999999999999716</v>
      </c>
      <c r="O116" s="1252">
        <v>0.96000000000000796</v>
      </c>
      <c r="P116" s="1252">
        <v>1.6700000000000017</v>
      </c>
      <c r="R116" s="1549" t="s">
        <v>890</v>
      </c>
      <c r="S116" s="1253" t="s">
        <v>740</v>
      </c>
      <c r="T116" s="1243"/>
    </row>
    <row r="117" spans="1:20" ht="23.25" customHeight="1">
      <c r="C117" s="1236">
        <v>2</v>
      </c>
      <c r="D117" s="1532">
        <v>123.81</v>
      </c>
      <c r="E117" s="1254">
        <v>-1.7000000000000028</v>
      </c>
      <c r="F117" s="1237" t="s">
        <v>860</v>
      </c>
      <c r="H117" s="1236">
        <v>2</v>
      </c>
      <c r="I117" s="1535">
        <v>124.84</v>
      </c>
      <c r="J117" s="1255">
        <v>-0.62999999999999545</v>
      </c>
      <c r="K117" s="1255">
        <v>0.17000000000000171</v>
      </c>
      <c r="L117" s="1255">
        <v>1.0400000000000063</v>
      </c>
      <c r="M117" s="1535">
        <v>124.67</v>
      </c>
      <c r="N117" s="1255">
        <v>0.25</v>
      </c>
      <c r="O117" s="1255">
        <v>0.54999999999999716</v>
      </c>
      <c r="P117" s="1255">
        <v>1.210000000000008</v>
      </c>
      <c r="R117" s="1549" t="s">
        <v>890</v>
      </c>
      <c r="S117" s="1253" t="s">
        <v>740</v>
      </c>
      <c r="T117" s="1243"/>
    </row>
    <row r="118" spans="1:20" ht="23.25" customHeight="1">
      <c r="C118" s="1236">
        <v>3</v>
      </c>
      <c r="D118" s="1532">
        <v>128.19</v>
      </c>
      <c r="E118" s="1254">
        <v>4.3799999999999955</v>
      </c>
      <c r="F118" s="1237" t="s">
        <v>861</v>
      </c>
      <c r="H118" s="1236">
        <v>3</v>
      </c>
      <c r="I118" s="1535">
        <v>125.84</v>
      </c>
      <c r="J118" s="1255">
        <v>1</v>
      </c>
      <c r="K118" s="1255">
        <v>0.37000000000000455</v>
      </c>
      <c r="L118" s="1255">
        <v>1.1700000000000017</v>
      </c>
      <c r="M118" s="1535">
        <v>125.68</v>
      </c>
      <c r="N118" s="1255">
        <v>1.0100000000000051</v>
      </c>
      <c r="O118" s="1255">
        <v>1.2600000000000051</v>
      </c>
      <c r="P118" s="1255">
        <v>1.5600000000000023</v>
      </c>
      <c r="R118" s="1549" t="s">
        <v>890</v>
      </c>
      <c r="S118" s="1253" t="s">
        <v>740</v>
      </c>
      <c r="T118" s="1243"/>
    </row>
    <row r="119" spans="1:20" ht="23.25" customHeight="1">
      <c r="B119" s="1236" t="s">
        <v>721</v>
      </c>
      <c r="C119" s="1236">
        <v>4</v>
      </c>
      <c r="D119" s="1532">
        <v>127.97</v>
      </c>
      <c r="E119" s="1254">
        <v>-0.21999999999999886</v>
      </c>
      <c r="F119" s="1237" t="s">
        <v>860</v>
      </c>
      <c r="H119" s="1236">
        <v>4</v>
      </c>
      <c r="I119" s="1535">
        <v>126.66</v>
      </c>
      <c r="J119" s="1255">
        <v>0.81999999999999318</v>
      </c>
      <c r="K119" s="1255">
        <v>1.8199999999999932</v>
      </c>
      <c r="L119" s="1255">
        <v>1.1899999999999977</v>
      </c>
      <c r="M119" s="1535">
        <v>126.13</v>
      </c>
      <c r="N119" s="1255">
        <v>0.44999999999998863</v>
      </c>
      <c r="O119" s="1255">
        <v>1.4599999999999937</v>
      </c>
      <c r="P119" s="1255">
        <v>1.7099999999999937</v>
      </c>
      <c r="R119" s="1549" t="s">
        <v>890</v>
      </c>
      <c r="S119" s="1253" t="s">
        <v>740</v>
      </c>
      <c r="T119" s="1242"/>
    </row>
    <row r="120" spans="1:20" ht="23.25" customHeight="1">
      <c r="C120" s="1236">
        <v>5</v>
      </c>
      <c r="D120" s="1532">
        <v>126.44</v>
      </c>
      <c r="E120" s="1254">
        <v>-1.5300000000000011</v>
      </c>
      <c r="F120" s="1237" t="s">
        <v>860</v>
      </c>
      <c r="H120" s="1236">
        <v>5</v>
      </c>
      <c r="I120" s="1535">
        <v>127.53</v>
      </c>
      <c r="J120" s="1255">
        <v>0.87000000000000455</v>
      </c>
      <c r="K120" s="1255">
        <v>1.6899999999999977</v>
      </c>
      <c r="L120" s="1255">
        <v>2.6899999999999977</v>
      </c>
      <c r="M120" s="1535">
        <v>126.38</v>
      </c>
      <c r="N120" s="1255">
        <v>0.25</v>
      </c>
      <c r="O120" s="1255">
        <v>0.69999999999998863</v>
      </c>
      <c r="P120" s="1255">
        <v>1.7099999999999937</v>
      </c>
      <c r="R120" s="1539" t="s">
        <v>876</v>
      </c>
      <c r="S120" s="1253" t="s">
        <v>760</v>
      </c>
      <c r="T120" s="1242"/>
    </row>
    <row r="121" spans="1:20" ht="23.25" customHeight="1">
      <c r="C121" s="1236">
        <v>6</v>
      </c>
      <c r="D121" s="1532">
        <v>127.04</v>
      </c>
      <c r="E121" s="1254">
        <v>0.60000000000000853</v>
      </c>
      <c r="F121" s="1237" t="s">
        <v>861</v>
      </c>
      <c r="H121" s="1236">
        <v>6</v>
      </c>
      <c r="I121" s="1535">
        <v>127.15</v>
      </c>
      <c r="J121" s="1255">
        <v>-0.37999999999999545</v>
      </c>
      <c r="K121" s="1255">
        <v>0.49000000000000909</v>
      </c>
      <c r="L121" s="1255">
        <v>1.3100000000000023</v>
      </c>
      <c r="M121" s="1535">
        <v>126.69</v>
      </c>
      <c r="N121" s="1255">
        <v>0.31000000000000227</v>
      </c>
      <c r="O121" s="1255">
        <v>0.56000000000000227</v>
      </c>
      <c r="P121" s="1255">
        <v>1.0099999999999909</v>
      </c>
      <c r="R121" s="1539" t="s">
        <v>877</v>
      </c>
      <c r="S121" s="1253" t="s">
        <v>740</v>
      </c>
      <c r="T121" s="1242"/>
    </row>
    <row r="122" spans="1:20" ht="48" customHeight="1">
      <c r="C122" s="1236">
        <v>7</v>
      </c>
      <c r="D122" s="1532">
        <v>127.34</v>
      </c>
      <c r="E122" s="1254">
        <v>0.29999999999999716</v>
      </c>
      <c r="F122" s="1237" t="s">
        <v>861</v>
      </c>
      <c r="H122" s="1236">
        <v>7</v>
      </c>
      <c r="I122" s="1535">
        <v>126.94</v>
      </c>
      <c r="J122" s="1255">
        <v>-0.21000000000000796</v>
      </c>
      <c r="K122" s="1255">
        <v>-0.59000000000000341</v>
      </c>
      <c r="L122" s="1255">
        <v>0.28000000000000114</v>
      </c>
      <c r="M122" s="1535">
        <v>127.4</v>
      </c>
      <c r="N122" s="1255">
        <v>0.71000000000000796</v>
      </c>
      <c r="O122" s="1255">
        <v>1.0200000000000102</v>
      </c>
      <c r="P122" s="1255">
        <v>1.2700000000000102</v>
      </c>
      <c r="R122" s="1548" t="s">
        <v>887</v>
      </c>
      <c r="S122" s="1253" t="s">
        <v>769</v>
      </c>
      <c r="T122" s="1242"/>
    </row>
    <row r="123" spans="1:20" ht="23.25" customHeight="1">
      <c r="C123" s="1236">
        <v>8</v>
      </c>
      <c r="D123" s="1532">
        <v>128.19</v>
      </c>
      <c r="E123" s="1254">
        <v>0.84999999999999432</v>
      </c>
      <c r="F123" s="1237" t="s">
        <v>861</v>
      </c>
      <c r="H123" s="1236">
        <v>8</v>
      </c>
      <c r="I123" s="1535">
        <v>127.52</v>
      </c>
      <c r="J123" s="1255">
        <v>0.57999999999999829</v>
      </c>
      <c r="K123" s="1255">
        <v>0.36999999999999034</v>
      </c>
      <c r="L123" s="1255">
        <v>-1.0000000000005116E-2</v>
      </c>
      <c r="M123" s="1535">
        <v>127.4</v>
      </c>
      <c r="N123" s="1255">
        <v>0</v>
      </c>
      <c r="O123" s="1255">
        <v>0.71000000000000796</v>
      </c>
      <c r="P123" s="1255">
        <v>1.0200000000000102</v>
      </c>
      <c r="R123" s="1549" t="s">
        <v>890</v>
      </c>
      <c r="S123" s="1253" t="s">
        <v>740</v>
      </c>
      <c r="T123" s="1242"/>
    </row>
    <row r="124" spans="1:20" ht="23.25" customHeight="1">
      <c r="C124" s="1236">
        <v>9</v>
      </c>
      <c r="D124" s="1532">
        <v>123.84</v>
      </c>
      <c r="E124" s="1254">
        <v>-4.3499999999999943</v>
      </c>
      <c r="F124" s="1237" t="s">
        <v>860</v>
      </c>
      <c r="H124" s="1236">
        <v>9</v>
      </c>
      <c r="I124" s="1535">
        <v>126.46</v>
      </c>
      <c r="J124" s="1255">
        <v>-1.0600000000000023</v>
      </c>
      <c r="K124" s="1255">
        <v>-0.48000000000000398</v>
      </c>
      <c r="L124" s="1255">
        <v>-0.69000000000001194</v>
      </c>
      <c r="M124" s="1535">
        <v>126.57</v>
      </c>
      <c r="N124" s="1255">
        <v>-0.83000000000001251</v>
      </c>
      <c r="O124" s="1255">
        <v>-0.83000000000001251</v>
      </c>
      <c r="P124" s="1255">
        <v>-0.12000000000000455</v>
      </c>
      <c r="R124" s="1539" t="s">
        <v>876</v>
      </c>
      <c r="S124" s="1253" t="s">
        <v>760</v>
      </c>
    </row>
    <row r="125" spans="1:20" ht="54.75" customHeight="1">
      <c r="C125" s="1236">
        <v>10</v>
      </c>
      <c r="D125" s="1532">
        <v>129.47</v>
      </c>
      <c r="E125" s="1254">
        <v>5.6299999999999955</v>
      </c>
      <c r="F125" s="1237" t="s">
        <v>861</v>
      </c>
      <c r="H125" s="1236">
        <v>10</v>
      </c>
      <c r="I125" s="1535">
        <v>127.17</v>
      </c>
      <c r="J125" s="1255">
        <v>0.71000000000000796</v>
      </c>
      <c r="K125" s="1255">
        <v>-0.34999999999999432</v>
      </c>
      <c r="L125" s="1255">
        <v>0.23000000000000398</v>
      </c>
      <c r="M125" s="1535">
        <v>127.18</v>
      </c>
      <c r="N125" s="1255">
        <v>0.61000000000001364</v>
      </c>
      <c r="O125" s="1255">
        <v>-0.21999999999999886</v>
      </c>
      <c r="P125" s="1255">
        <v>-0.21999999999999886</v>
      </c>
      <c r="R125" s="1539" t="s">
        <v>877</v>
      </c>
      <c r="S125" s="1253" t="s">
        <v>770</v>
      </c>
    </row>
    <row r="126" spans="1:20" ht="23.25" customHeight="1">
      <c r="C126" s="1236">
        <v>11</v>
      </c>
      <c r="D126" s="1532">
        <v>126.38</v>
      </c>
      <c r="E126" s="1254">
        <v>-3.0900000000000034</v>
      </c>
      <c r="F126" s="1237" t="s">
        <v>860</v>
      </c>
      <c r="H126" s="1236">
        <v>11</v>
      </c>
      <c r="I126" s="1535">
        <v>126.56</v>
      </c>
      <c r="J126" s="1255">
        <v>-0.60999999999999943</v>
      </c>
      <c r="K126" s="1255">
        <v>0.10000000000000853</v>
      </c>
      <c r="L126" s="1255">
        <v>-0.95999999999999375</v>
      </c>
      <c r="M126" s="1535">
        <v>127.04</v>
      </c>
      <c r="N126" s="1255">
        <v>-0.14000000000000057</v>
      </c>
      <c r="O126" s="1255">
        <v>0.47000000000001307</v>
      </c>
      <c r="P126" s="1255">
        <v>-0.35999999999999943</v>
      </c>
      <c r="R126" s="1539" t="s">
        <v>877</v>
      </c>
      <c r="S126" s="1253" t="s">
        <v>740</v>
      </c>
    </row>
    <row r="127" spans="1:20" ht="23.25" customHeight="1">
      <c r="B127" s="1241"/>
      <c r="C127" s="1241">
        <v>12</v>
      </c>
      <c r="D127" s="1533">
        <v>124.25</v>
      </c>
      <c r="E127" s="1256">
        <v>-2.1299999999999955</v>
      </c>
      <c r="F127" s="1245" t="s">
        <v>860</v>
      </c>
      <c r="G127" s="1241"/>
      <c r="H127" s="1241">
        <v>12</v>
      </c>
      <c r="I127" s="1536">
        <v>126.7</v>
      </c>
      <c r="J127" s="1257">
        <v>0.14000000000000057</v>
      </c>
      <c r="K127" s="1257">
        <v>-0.46999999999999886</v>
      </c>
      <c r="L127" s="1257">
        <v>0.24000000000000909</v>
      </c>
      <c r="M127" s="1536">
        <v>126.43</v>
      </c>
      <c r="N127" s="1257">
        <v>-0.60999999999999943</v>
      </c>
      <c r="O127" s="1257">
        <v>-0.75</v>
      </c>
      <c r="P127" s="1257">
        <v>-0.13999999999998636</v>
      </c>
      <c r="R127" s="1539" t="s">
        <v>877</v>
      </c>
      <c r="S127" s="1253" t="s">
        <v>740</v>
      </c>
      <c r="T127" s="1259"/>
    </row>
    <row r="128" spans="1:20" ht="69" customHeight="1">
      <c r="A128" s="1236">
        <v>2019</v>
      </c>
      <c r="B128" s="1236" t="s">
        <v>771</v>
      </c>
      <c r="C128" s="1236">
        <v>1</v>
      </c>
      <c r="D128" s="1534">
        <v>121.04</v>
      </c>
      <c r="E128" s="1251">
        <v>-3.2099999999999937</v>
      </c>
      <c r="F128" s="1239" t="s">
        <v>860</v>
      </c>
      <c r="G128" s="1236" t="s">
        <v>891</v>
      </c>
      <c r="H128" s="1236">
        <v>1</v>
      </c>
      <c r="I128" s="1537">
        <v>123.89</v>
      </c>
      <c r="J128" s="1252">
        <v>-2.8100000000000023</v>
      </c>
      <c r="K128" s="1252">
        <v>-2.6700000000000017</v>
      </c>
      <c r="L128" s="1252">
        <v>-3.2800000000000011</v>
      </c>
      <c r="M128" s="1537">
        <v>125</v>
      </c>
      <c r="N128" s="1252">
        <v>-1.4300000000000068</v>
      </c>
      <c r="O128" s="1252">
        <v>-2.0400000000000063</v>
      </c>
      <c r="P128" s="1252">
        <v>-2.1800000000000068</v>
      </c>
      <c r="R128" s="1548" t="s">
        <v>887</v>
      </c>
      <c r="S128" s="1253" t="s">
        <v>772</v>
      </c>
      <c r="T128" s="1243"/>
    </row>
    <row r="129" spans="1:20" ht="23.25" customHeight="1">
      <c r="C129" s="1236">
        <v>2</v>
      </c>
      <c r="D129" s="1532">
        <v>123.97</v>
      </c>
      <c r="E129" s="1254">
        <v>2.9299999999999926</v>
      </c>
      <c r="F129" s="1237" t="s">
        <v>861</v>
      </c>
      <c r="H129" s="1236">
        <v>2</v>
      </c>
      <c r="I129" s="1535">
        <v>123.09</v>
      </c>
      <c r="J129" s="1255">
        <v>-0.79999999999999716</v>
      </c>
      <c r="K129" s="1255">
        <v>-3.6099999999999994</v>
      </c>
      <c r="L129" s="1255">
        <v>-3.4699999999999989</v>
      </c>
      <c r="M129" s="1535">
        <v>125.02</v>
      </c>
      <c r="N129" s="1255">
        <v>1.9999999999996021E-2</v>
      </c>
      <c r="O129" s="1255">
        <v>-1.4100000000000108</v>
      </c>
      <c r="P129" s="1255">
        <v>-2.0200000000000102</v>
      </c>
      <c r="R129" s="1549" t="s">
        <v>892</v>
      </c>
      <c r="S129" s="1253" t="s">
        <v>740</v>
      </c>
      <c r="T129" s="1243"/>
    </row>
    <row r="130" spans="1:20" ht="23.25" customHeight="1">
      <c r="C130" s="1236">
        <v>3</v>
      </c>
      <c r="D130" s="1532">
        <v>121.05</v>
      </c>
      <c r="E130" s="1254">
        <v>-2.9200000000000017</v>
      </c>
      <c r="F130" s="1237" t="s">
        <v>860</v>
      </c>
      <c r="H130" s="1236">
        <v>3</v>
      </c>
      <c r="I130" s="1535">
        <v>122.02</v>
      </c>
      <c r="J130" s="1255">
        <v>-1.0700000000000074</v>
      </c>
      <c r="K130" s="1255">
        <v>-1.8700000000000045</v>
      </c>
      <c r="L130" s="1255">
        <v>-4.6800000000000068</v>
      </c>
      <c r="M130" s="1535">
        <v>123.34</v>
      </c>
      <c r="N130" s="1255">
        <v>-1.6799999999999926</v>
      </c>
      <c r="O130" s="1255">
        <v>-1.6599999999999966</v>
      </c>
      <c r="P130" s="1255">
        <v>-3.0900000000000034</v>
      </c>
      <c r="R130" s="1550" t="s">
        <v>690</v>
      </c>
      <c r="S130" s="1253" t="s">
        <v>773</v>
      </c>
      <c r="T130" s="1243"/>
    </row>
    <row r="131" spans="1:20" ht="23.25" customHeight="1">
      <c r="C131" s="1236">
        <v>4</v>
      </c>
      <c r="D131" s="1532">
        <v>121.05</v>
      </c>
      <c r="E131" s="1254">
        <v>0</v>
      </c>
      <c r="F131" s="1237" t="s">
        <v>860</v>
      </c>
      <c r="H131" s="1236">
        <v>4</v>
      </c>
      <c r="I131" s="1535">
        <v>122.02</v>
      </c>
      <c r="J131" s="1255">
        <v>0</v>
      </c>
      <c r="K131" s="1255">
        <v>-1.0700000000000074</v>
      </c>
      <c r="L131" s="1255">
        <v>-1.8700000000000045</v>
      </c>
      <c r="M131" s="1535">
        <v>122.27</v>
      </c>
      <c r="N131" s="1255">
        <v>-1.0700000000000074</v>
      </c>
      <c r="O131" s="1255">
        <v>-2.75</v>
      </c>
      <c r="P131" s="1255">
        <v>-2.730000000000004</v>
      </c>
      <c r="R131" s="1550" t="s">
        <v>864</v>
      </c>
      <c r="S131" s="1253" t="s">
        <v>740</v>
      </c>
      <c r="T131" s="1242"/>
    </row>
    <row r="132" spans="1:20" ht="23.25" customHeight="1">
      <c r="C132" s="1236">
        <v>5</v>
      </c>
      <c r="D132" s="1532">
        <v>124.94</v>
      </c>
      <c r="E132" s="1254">
        <v>3.8900000000000006</v>
      </c>
      <c r="F132" s="1237" t="s">
        <v>861</v>
      </c>
      <c r="H132" s="1236">
        <v>5</v>
      </c>
      <c r="I132" s="1535">
        <v>122.35</v>
      </c>
      <c r="J132" s="1255">
        <v>0.32999999999999829</v>
      </c>
      <c r="K132" s="1255">
        <v>0.32999999999999829</v>
      </c>
      <c r="L132" s="1255">
        <v>-0.74000000000000909</v>
      </c>
      <c r="M132" s="1535">
        <v>122.41</v>
      </c>
      <c r="N132" s="1255">
        <v>0.14000000000000057</v>
      </c>
      <c r="O132" s="1255">
        <v>-0.93000000000000682</v>
      </c>
      <c r="P132" s="1255">
        <v>-2.6099999999999994</v>
      </c>
      <c r="R132" s="1539" t="s">
        <v>865</v>
      </c>
      <c r="S132" s="1253" t="s">
        <v>774</v>
      </c>
      <c r="T132" s="1242"/>
    </row>
    <row r="133" spans="1:20" ht="23.25" customHeight="1">
      <c r="C133" s="1236">
        <v>6</v>
      </c>
      <c r="D133" s="1532">
        <v>121.39</v>
      </c>
      <c r="E133" s="1254">
        <v>-3.5499999999999972</v>
      </c>
      <c r="F133" s="1237" t="s">
        <v>860</v>
      </c>
      <c r="H133" s="1236">
        <v>6</v>
      </c>
      <c r="I133" s="1535">
        <v>122.46</v>
      </c>
      <c r="J133" s="1255">
        <v>0.10999999999999943</v>
      </c>
      <c r="K133" s="1255">
        <v>0.43999999999999773</v>
      </c>
      <c r="L133" s="1255">
        <v>0.43999999999999773</v>
      </c>
      <c r="M133" s="1535">
        <v>122.48</v>
      </c>
      <c r="N133" s="1255">
        <v>7.000000000000739E-2</v>
      </c>
      <c r="O133" s="1255">
        <v>0.21000000000000796</v>
      </c>
      <c r="P133" s="1255">
        <v>-0.85999999999999943</v>
      </c>
      <c r="R133" s="1539" t="s">
        <v>865</v>
      </c>
      <c r="S133" s="1253" t="s">
        <v>740</v>
      </c>
      <c r="T133" s="1242"/>
    </row>
    <row r="134" spans="1:20" ht="23.25" customHeight="1">
      <c r="C134" s="1236">
        <v>7</v>
      </c>
      <c r="D134" s="1532">
        <v>124.15</v>
      </c>
      <c r="E134" s="1254">
        <v>2.7600000000000051</v>
      </c>
      <c r="F134" s="1237" t="s">
        <v>861</v>
      </c>
      <c r="H134" s="1236">
        <v>7</v>
      </c>
      <c r="I134" s="1535">
        <v>123.49</v>
      </c>
      <c r="J134" s="1255">
        <v>1.0300000000000011</v>
      </c>
      <c r="K134" s="1255">
        <v>1.1400000000000006</v>
      </c>
      <c r="L134" s="1255">
        <v>1.4699999999999989</v>
      </c>
      <c r="M134" s="1535">
        <v>122.52</v>
      </c>
      <c r="N134" s="1255">
        <v>3.9999999999992042E-2</v>
      </c>
      <c r="O134" s="1255">
        <v>0.10999999999999943</v>
      </c>
      <c r="P134" s="1255">
        <v>0.25</v>
      </c>
      <c r="R134" s="1539" t="s">
        <v>865</v>
      </c>
      <c r="S134" s="1253" t="s">
        <v>740</v>
      </c>
      <c r="T134" s="1242"/>
    </row>
    <row r="135" spans="1:20" ht="34.5" customHeight="1">
      <c r="C135" s="1236">
        <v>8</v>
      </c>
      <c r="D135" s="1532">
        <v>115.58</v>
      </c>
      <c r="E135" s="1254">
        <v>-8.5700000000000074</v>
      </c>
      <c r="F135" s="1237" t="s">
        <v>860</v>
      </c>
      <c r="H135" s="1236">
        <v>8</v>
      </c>
      <c r="I135" s="1535">
        <v>120.37</v>
      </c>
      <c r="J135" s="1255">
        <v>-3.1199999999999903</v>
      </c>
      <c r="K135" s="1255">
        <v>-2.0899999999999892</v>
      </c>
      <c r="L135" s="1255">
        <v>-1.9799999999999898</v>
      </c>
      <c r="M135" s="1535">
        <v>121.42</v>
      </c>
      <c r="N135" s="1255">
        <v>-1.0999999999999943</v>
      </c>
      <c r="O135" s="1255">
        <v>-1.0600000000000023</v>
      </c>
      <c r="P135" s="1255">
        <v>-0.98999999999999488</v>
      </c>
      <c r="R135" s="1548" t="s">
        <v>856</v>
      </c>
      <c r="S135" s="1253" t="s">
        <v>775</v>
      </c>
      <c r="T135" s="1242"/>
    </row>
    <row r="136" spans="1:20" ht="28.5" customHeight="1">
      <c r="C136" s="1236">
        <v>9</v>
      </c>
      <c r="D136" s="1532">
        <v>119.2</v>
      </c>
      <c r="E136" s="1254">
        <v>3.6200000000000045</v>
      </c>
      <c r="F136" s="1237" t="s">
        <v>861</v>
      </c>
      <c r="H136" s="1236">
        <v>9</v>
      </c>
      <c r="I136" s="1535">
        <v>119.64</v>
      </c>
      <c r="J136" s="1255">
        <v>-0.73000000000000398</v>
      </c>
      <c r="K136" s="1255">
        <v>-3.8499999999999943</v>
      </c>
      <c r="L136" s="1255">
        <v>-2.8199999999999932</v>
      </c>
      <c r="M136" s="1535">
        <v>121.05</v>
      </c>
      <c r="N136" s="1255">
        <v>-0.37000000000000455</v>
      </c>
      <c r="O136" s="1255">
        <v>-1.4699999999999989</v>
      </c>
      <c r="P136" s="1255">
        <v>-1.4300000000000068</v>
      </c>
      <c r="R136" s="1548" t="s">
        <v>856</v>
      </c>
      <c r="S136" s="1253" t="s">
        <v>740</v>
      </c>
    </row>
    <row r="137" spans="1:20" ht="29.25" customHeight="1">
      <c r="C137" s="1236">
        <v>10</v>
      </c>
      <c r="D137" s="1532">
        <v>115.33</v>
      </c>
      <c r="E137" s="1254">
        <v>-3.8700000000000045</v>
      </c>
      <c r="F137" s="1237" t="s">
        <v>860</v>
      </c>
      <c r="H137" s="1236">
        <v>10</v>
      </c>
      <c r="I137" s="1535">
        <v>116.7</v>
      </c>
      <c r="J137" s="1255">
        <v>-2.9399999999999977</v>
      </c>
      <c r="K137" s="1255">
        <v>-3.6700000000000017</v>
      </c>
      <c r="L137" s="1255">
        <v>-6.789999999999992</v>
      </c>
      <c r="M137" s="1535">
        <v>119.13</v>
      </c>
      <c r="N137" s="1255">
        <v>-1.9200000000000017</v>
      </c>
      <c r="O137" s="1255">
        <v>-2.2900000000000063</v>
      </c>
      <c r="P137" s="1255">
        <v>-3.3900000000000006</v>
      </c>
      <c r="R137" s="1548" t="s">
        <v>856</v>
      </c>
      <c r="S137" s="1253" t="s">
        <v>740</v>
      </c>
    </row>
    <row r="138" spans="1:20" ht="24.75" customHeight="1">
      <c r="B138" s="1236" t="s">
        <v>721</v>
      </c>
      <c r="C138" s="1236">
        <v>11</v>
      </c>
      <c r="D138" s="1532">
        <v>112.75</v>
      </c>
      <c r="E138" s="1254">
        <v>-2.5799999999999983</v>
      </c>
      <c r="F138" s="1237" t="s">
        <v>860</v>
      </c>
      <c r="H138" s="1236">
        <v>11</v>
      </c>
      <c r="I138" s="1535">
        <v>115.76</v>
      </c>
      <c r="J138" s="1255">
        <v>-0.93999999999999773</v>
      </c>
      <c r="K138" s="1255">
        <v>-3.8799999999999955</v>
      </c>
      <c r="L138" s="1255">
        <v>-4.6099999999999994</v>
      </c>
      <c r="M138" s="1535">
        <v>117.4</v>
      </c>
      <c r="N138" s="1255">
        <v>-1.7299999999999898</v>
      </c>
      <c r="O138" s="1255">
        <v>-3.6499999999999915</v>
      </c>
      <c r="P138" s="1255">
        <v>-4.019999999999996</v>
      </c>
      <c r="R138" s="1539" t="s">
        <v>863</v>
      </c>
      <c r="S138" s="1253" t="s">
        <v>761</v>
      </c>
    </row>
    <row r="139" spans="1:20" ht="23.25" customHeight="1">
      <c r="C139" s="1241">
        <v>12</v>
      </c>
      <c r="D139" s="1533">
        <v>117.63</v>
      </c>
      <c r="E139" s="1256">
        <v>4.8799999999999955</v>
      </c>
      <c r="F139" s="1245" t="s">
        <v>861</v>
      </c>
      <c r="G139" s="1241"/>
      <c r="H139" s="1241">
        <v>12</v>
      </c>
      <c r="I139" s="1536">
        <v>115.24</v>
      </c>
      <c r="J139" s="1257">
        <v>-0.52000000000001023</v>
      </c>
      <c r="K139" s="1257">
        <v>-1.460000000000008</v>
      </c>
      <c r="L139" s="1257">
        <v>-4.4000000000000057</v>
      </c>
      <c r="M139" s="1536">
        <v>116.1</v>
      </c>
      <c r="N139" s="1257">
        <v>-1.3000000000000114</v>
      </c>
      <c r="O139" s="1257">
        <v>-3.0300000000000011</v>
      </c>
      <c r="P139" s="1257">
        <v>-4.9500000000000028</v>
      </c>
      <c r="R139" s="1539" t="s">
        <v>863</v>
      </c>
      <c r="S139" s="1253" t="s">
        <v>740</v>
      </c>
      <c r="T139" s="1259"/>
    </row>
    <row r="140" spans="1:20" ht="24.75" customHeight="1">
      <c r="A140" s="1236">
        <v>2020</v>
      </c>
      <c r="B140" s="1236" t="s">
        <v>776</v>
      </c>
      <c r="C140" s="1238">
        <v>1</v>
      </c>
      <c r="D140" s="1534">
        <v>114.68</v>
      </c>
      <c r="E140" s="1251">
        <v>-2.9499999999999886</v>
      </c>
      <c r="F140" s="1239" t="s">
        <v>860</v>
      </c>
      <c r="G140" s="1238"/>
      <c r="H140" s="1238">
        <v>1</v>
      </c>
      <c r="I140" s="1537">
        <v>115.02</v>
      </c>
      <c r="J140" s="1252">
        <v>-0.21999999999999886</v>
      </c>
      <c r="K140" s="1252">
        <v>-0.74000000000000909</v>
      </c>
      <c r="L140" s="1252">
        <v>-1.6800000000000068</v>
      </c>
      <c r="M140" s="1537">
        <v>115.92</v>
      </c>
      <c r="N140" s="1252">
        <v>-0.17999999999999261</v>
      </c>
      <c r="O140" s="1252">
        <v>-1.480000000000004</v>
      </c>
      <c r="P140" s="1252">
        <v>-3.2099999999999937</v>
      </c>
      <c r="R140" s="1551" t="s">
        <v>863</v>
      </c>
      <c r="S140" s="1253" t="s">
        <v>740</v>
      </c>
    </row>
    <row r="141" spans="1:20" ht="33" customHeight="1">
      <c r="C141" s="1236">
        <v>2</v>
      </c>
      <c r="D141" s="1532">
        <v>110.26</v>
      </c>
      <c r="E141" s="1254">
        <v>-4.4200000000000017</v>
      </c>
      <c r="F141" s="1237" t="s">
        <v>860</v>
      </c>
      <c r="H141" s="1236">
        <v>2</v>
      </c>
      <c r="I141" s="1535">
        <v>114.19</v>
      </c>
      <c r="J141" s="1255">
        <v>-0.82999999999999829</v>
      </c>
      <c r="K141" s="1255">
        <v>-1.0499999999999972</v>
      </c>
      <c r="L141" s="1255">
        <v>-1.5700000000000074</v>
      </c>
      <c r="M141" s="1535">
        <v>114.13</v>
      </c>
      <c r="N141" s="1255">
        <v>-1.7900000000000063</v>
      </c>
      <c r="O141" s="1255">
        <v>-1.9699999999999989</v>
      </c>
      <c r="P141" s="1255">
        <v>-3.2700000000000102</v>
      </c>
      <c r="R141" s="1551" t="s">
        <v>863</v>
      </c>
      <c r="S141" s="1253" t="s">
        <v>761</v>
      </c>
    </row>
    <row r="142" spans="1:20" ht="25.5" customHeight="1">
      <c r="C142" s="1236">
        <v>3</v>
      </c>
      <c r="D142" s="1532">
        <v>109.06</v>
      </c>
      <c r="E142" s="1254">
        <v>-1.2000000000000028</v>
      </c>
      <c r="F142" s="1237" t="s">
        <v>860</v>
      </c>
      <c r="H142" s="1236">
        <v>3</v>
      </c>
      <c r="I142" s="1535">
        <v>111.33</v>
      </c>
      <c r="J142" s="1255">
        <v>-2.8599999999999994</v>
      </c>
      <c r="K142" s="1255">
        <v>-3.6899999999999977</v>
      </c>
      <c r="L142" s="1255">
        <v>-3.9099999999999966</v>
      </c>
      <c r="M142" s="1535">
        <v>112.88</v>
      </c>
      <c r="N142" s="1255">
        <v>-1.25</v>
      </c>
      <c r="O142" s="1255">
        <v>-3.0400000000000063</v>
      </c>
      <c r="P142" s="1255">
        <v>-3.2199999999999989</v>
      </c>
      <c r="Q142" s="1260"/>
      <c r="R142" s="1551" t="s">
        <v>863</v>
      </c>
      <c r="S142" s="1261" t="s">
        <v>777</v>
      </c>
    </row>
    <row r="143" spans="1:20" ht="24.75" customHeight="1">
      <c r="C143" s="1236">
        <v>4</v>
      </c>
      <c r="D143" s="1532">
        <v>94.37</v>
      </c>
      <c r="E143" s="1254">
        <v>-14.689999999999998</v>
      </c>
      <c r="F143" s="1237" t="s">
        <v>860</v>
      </c>
      <c r="H143" s="1236">
        <v>4</v>
      </c>
      <c r="I143" s="1535">
        <v>104.56</v>
      </c>
      <c r="J143" s="1255">
        <v>-6.769999999999996</v>
      </c>
      <c r="K143" s="1255">
        <v>-9.6299999999999955</v>
      </c>
      <c r="L143" s="1255">
        <v>-10.459999999999994</v>
      </c>
      <c r="M143" s="1535">
        <v>109.2</v>
      </c>
      <c r="N143" s="1255">
        <v>-3.6799999999999926</v>
      </c>
      <c r="O143" s="1255">
        <v>-4.9299999999999926</v>
      </c>
      <c r="P143" s="1255">
        <v>-6.7199999999999989</v>
      </c>
      <c r="R143" s="1551" t="s">
        <v>863</v>
      </c>
      <c r="S143" s="1246" t="s">
        <v>777</v>
      </c>
    </row>
    <row r="144" spans="1:20" ht="24" customHeight="1">
      <c r="C144" s="1236">
        <v>5</v>
      </c>
      <c r="D144" s="1532">
        <v>92.37</v>
      </c>
      <c r="E144" s="1254">
        <v>-2</v>
      </c>
      <c r="F144" s="1237" t="s">
        <v>860</v>
      </c>
      <c r="H144" s="1236">
        <v>5</v>
      </c>
      <c r="I144" s="1535">
        <v>98.6</v>
      </c>
      <c r="J144" s="1255">
        <v>-5.960000000000008</v>
      </c>
      <c r="K144" s="1255">
        <v>-12.730000000000004</v>
      </c>
      <c r="L144" s="1255">
        <v>-15.590000000000003</v>
      </c>
      <c r="M144" s="1535">
        <v>104.15</v>
      </c>
      <c r="N144" s="1255">
        <v>-5.0499999999999972</v>
      </c>
      <c r="O144" s="1255">
        <v>-8.7299999999999898</v>
      </c>
      <c r="P144" s="1255">
        <v>-9.9799999999999898</v>
      </c>
      <c r="Q144" s="1260"/>
      <c r="R144" s="1551" t="s">
        <v>863</v>
      </c>
      <c r="S144" s="1246" t="s">
        <v>777</v>
      </c>
    </row>
    <row r="145" spans="1:19" ht="24.75" customHeight="1">
      <c r="C145" s="1236">
        <v>6</v>
      </c>
      <c r="D145" s="1532">
        <v>93.89</v>
      </c>
      <c r="E145" s="1254">
        <v>1.519999999999996</v>
      </c>
      <c r="F145" s="1237" t="s">
        <v>861</v>
      </c>
      <c r="H145" s="1236">
        <v>6</v>
      </c>
      <c r="I145" s="1535">
        <v>93.54</v>
      </c>
      <c r="J145" s="1255">
        <v>-5.0599999999999881</v>
      </c>
      <c r="K145" s="1255">
        <v>-11.019999999999996</v>
      </c>
      <c r="L145" s="1255">
        <v>-17.789999999999992</v>
      </c>
      <c r="M145" s="1535">
        <v>99.99</v>
      </c>
      <c r="N145" s="1255">
        <v>-4.1600000000000108</v>
      </c>
      <c r="O145" s="1255">
        <v>-9.210000000000008</v>
      </c>
      <c r="P145" s="1255">
        <v>-12.89</v>
      </c>
      <c r="R145" s="1551" t="s">
        <v>863</v>
      </c>
      <c r="S145" s="1253" t="s">
        <v>740</v>
      </c>
    </row>
    <row r="146" spans="1:19" ht="29.25" customHeight="1">
      <c r="C146" s="1236">
        <v>7</v>
      </c>
      <c r="D146" s="1532">
        <v>94.42</v>
      </c>
      <c r="E146" s="1254">
        <v>0.53000000000000114</v>
      </c>
      <c r="F146" s="1237" t="s">
        <v>861</v>
      </c>
      <c r="H146" s="1236">
        <v>7</v>
      </c>
      <c r="I146" s="1535">
        <v>93.56</v>
      </c>
      <c r="J146" s="1255">
        <v>1.9999999999996021E-2</v>
      </c>
      <c r="K146" s="1255">
        <v>-5.039999999999992</v>
      </c>
      <c r="L146" s="1255">
        <v>-11</v>
      </c>
      <c r="M146" s="1535">
        <v>96.82</v>
      </c>
      <c r="N146" s="1255">
        <v>-3.1700000000000017</v>
      </c>
      <c r="O146" s="1255">
        <v>-7.3300000000000125</v>
      </c>
      <c r="P146" s="1255">
        <v>-12.38000000000001</v>
      </c>
      <c r="R146" s="1551" t="s">
        <v>863</v>
      </c>
      <c r="S146" s="1253" t="s">
        <v>761</v>
      </c>
    </row>
    <row r="147" spans="1:19" ht="30.75" customHeight="1">
      <c r="C147" s="1236">
        <v>8</v>
      </c>
      <c r="D147" s="1532">
        <v>97.81</v>
      </c>
      <c r="E147" s="1254">
        <v>3.3900000000000006</v>
      </c>
      <c r="F147" s="1237" t="s">
        <v>861</v>
      </c>
      <c r="H147" s="1236">
        <v>8</v>
      </c>
      <c r="I147" s="1535">
        <v>95.37</v>
      </c>
      <c r="J147" s="1255">
        <v>1.8100000000000023</v>
      </c>
      <c r="K147" s="1255">
        <v>1.8299999999999983</v>
      </c>
      <c r="L147" s="1255">
        <v>-3.2299999999999898</v>
      </c>
      <c r="M147" s="1535">
        <v>94.57</v>
      </c>
      <c r="N147" s="1255">
        <v>-2.25</v>
      </c>
      <c r="O147" s="1255">
        <v>-5.4200000000000017</v>
      </c>
      <c r="P147" s="1255">
        <v>-9.5800000000000125</v>
      </c>
      <c r="R147" s="1551" t="s">
        <v>865</v>
      </c>
      <c r="S147" s="1253" t="s">
        <v>774</v>
      </c>
    </row>
    <row r="148" spans="1:19" ht="30.75" customHeight="1">
      <c r="C148" s="1236">
        <v>9</v>
      </c>
      <c r="D148" s="1532">
        <v>94.96</v>
      </c>
      <c r="E148" s="1254">
        <v>-2.8500000000000085</v>
      </c>
      <c r="F148" s="1237" t="s">
        <v>860</v>
      </c>
      <c r="H148" s="1236">
        <v>9</v>
      </c>
      <c r="I148" s="1535">
        <v>95.73</v>
      </c>
      <c r="J148" s="1255">
        <v>0.35999999999999943</v>
      </c>
      <c r="K148" s="1255">
        <v>2.1700000000000017</v>
      </c>
      <c r="L148" s="1255">
        <v>2.1899999999999977</v>
      </c>
      <c r="M148" s="1535">
        <v>94.69</v>
      </c>
      <c r="N148" s="1255">
        <v>0.12000000000000455</v>
      </c>
      <c r="O148" s="1255">
        <v>-2.1299999999999955</v>
      </c>
      <c r="P148" s="1255">
        <v>-5.2999999999999972</v>
      </c>
      <c r="R148" s="1551" t="s">
        <v>865</v>
      </c>
      <c r="S148" s="1253" t="s">
        <v>740</v>
      </c>
    </row>
    <row r="149" spans="1:19" ht="30.75" customHeight="1">
      <c r="C149" s="1236">
        <v>10</v>
      </c>
      <c r="D149" s="1532">
        <v>99.66</v>
      </c>
      <c r="E149" s="1254">
        <v>4.7000000000000028</v>
      </c>
      <c r="F149" s="1237" t="s">
        <v>861</v>
      </c>
      <c r="H149" s="1236">
        <v>10</v>
      </c>
      <c r="I149" s="1535">
        <v>97.48</v>
      </c>
      <c r="J149" s="1255">
        <v>1.75</v>
      </c>
      <c r="K149" s="1255">
        <v>2.1099999999999994</v>
      </c>
      <c r="L149" s="1255">
        <v>3.9200000000000017</v>
      </c>
      <c r="M149" s="1535">
        <v>96.15</v>
      </c>
      <c r="N149" s="1255">
        <v>1.460000000000008</v>
      </c>
      <c r="O149" s="1255">
        <v>1.5800000000000125</v>
      </c>
      <c r="P149" s="1255">
        <v>-0.66999999999998749</v>
      </c>
      <c r="R149" s="1548" t="s">
        <v>856</v>
      </c>
      <c r="S149" s="1253" t="s">
        <v>778</v>
      </c>
    </row>
    <row r="150" spans="1:19" ht="30.75" customHeight="1">
      <c r="C150" s="1236">
        <v>11</v>
      </c>
      <c r="D150" s="1532">
        <v>98.63</v>
      </c>
      <c r="E150" s="1254">
        <v>-1.0300000000000011</v>
      </c>
      <c r="F150" s="1237" t="s">
        <v>860</v>
      </c>
      <c r="H150" s="1236">
        <v>11</v>
      </c>
      <c r="I150" s="1535">
        <v>97.75</v>
      </c>
      <c r="J150" s="1255">
        <v>0.26999999999999602</v>
      </c>
      <c r="K150" s="1255">
        <v>2.019999999999996</v>
      </c>
      <c r="L150" s="1255">
        <v>2.3799999999999955</v>
      </c>
      <c r="M150" s="1535">
        <v>97.1</v>
      </c>
      <c r="N150" s="1255">
        <v>0.94999999999998863</v>
      </c>
      <c r="O150" s="1255">
        <v>2.4099999999999966</v>
      </c>
      <c r="P150" s="1255">
        <v>2.5300000000000011</v>
      </c>
      <c r="R150" s="1551" t="s">
        <v>867</v>
      </c>
      <c r="S150" s="1253" t="s">
        <v>779</v>
      </c>
    </row>
    <row r="151" spans="1:19" ht="27" customHeight="1">
      <c r="B151" s="1241"/>
      <c r="C151" s="1241">
        <v>12</v>
      </c>
      <c r="D151" s="1533">
        <v>99.89</v>
      </c>
      <c r="E151" s="1256">
        <v>1.2600000000000051</v>
      </c>
      <c r="F151" s="1245" t="s">
        <v>861</v>
      </c>
      <c r="G151" s="1241"/>
      <c r="H151" s="1241">
        <v>12</v>
      </c>
      <c r="I151" s="1536">
        <v>99.39</v>
      </c>
      <c r="J151" s="1257">
        <v>1.6400000000000006</v>
      </c>
      <c r="K151" s="1257">
        <v>1.9099999999999966</v>
      </c>
      <c r="L151" s="1257">
        <v>3.6599999999999966</v>
      </c>
      <c r="M151" s="1536">
        <v>98.19</v>
      </c>
      <c r="N151" s="1257">
        <v>1.0900000000000034</v>
      </c>
      <c r="O151" s="1257">
        <v>2.039999999999992</v>
      </c>
      <c r="P151" s="1257">
        <v>3.5</v>
      </c>
      <c r="R151" s="1551" t="s">
        <v>867</v>
      </c>
      <c r="S151" s="1253" t="s">
        <v>779</v>
      </c>
    </row>
    <row r="152" spans="1:19" ht="21.75" customHeight="1">
      <c r="A152" s="1236">
        <v>2021</v>
      </c>
      <c r="B152" s="1236" t="s">
        <v>780</v>
      </c>
      <c r="C152" s="1236">
        <v>1</v>
      </c>
      <c r="D152" s="1532">
        <v>100.46</v>
      </c>
      <c r="E152" s="1254">
        <v>0.56999999999999318</v>
      </c>
      <c r="F152" s="1237" t="s">
        <v>861</v>
      </c>
      <c r="H152" s="1236">
        <v>1</v>
      </c>
      <c r="I152" s="1535">
        <v>99.66</v>
      </c>
      <c r="J152" s="1255">
        <v>0.26999999999999602</v>
      </c>
      <c r="K152" s="1255">
        <v>1.9099999999999966</v>
      </c>
      <c r="L152" s="1255">
        <v>2.1799999999999926</v>
      </c>
      <c r="M152" s="1535">
        <v>98.72</v>
      </c>
      <c r="N152" s="1255">
        <v>0.53000000000000114</v>
      </c>
      <c r="O152" s="1255">
        <v>1.6200000000000045</v>
      </c>
      <c r="P152" s="1255">
        <v>2.5699999999999932</v>
      </c>
      <c r="R152" s="1551" t="s">
        <v>869</v>
      </c>
      <c r="S152" s="1253" t="s">
        <v>740</v>
      </c>
    </row>
    <row r="153" spans="1:19" ht="26">
      <c r="C153" s="1236">
        <v>2</v>
      </c>
      <c r="D153" s="1532">
        <v>99.35</v>
      </c>
      <c r="E153" s="1254">
        <v>-1.1099999999999994</v>
      </c>
      <c r="F153" s="1237" t="s">
        <v>860</v>
      </c>
      <c r="H153" s="1236">
        <v>2</v>
      </c>
      <c r="I153" s="1535">
        <v>99.9</v>
      </c>
      <c r="J153" s="1255">
        <v>0.24000000000000909</v>
      </c>
      <c r="K153" s="1255">
        <v>0.51000000000000512</v>
      </c>
      <c r="L153" s="1255">
        <v>2.1500000000000057</v>
      </c>
      <c r="M153" s="1535">
        <v>99.6</v>
      </c>
      <c r="N153" s="1255">
        <v>0.87999999999999545</v>
      </c>
      <c r="O153" s="1255">
        <v>1.4099999999999966</v>
      </c>
      <c r="P153" s="1255">
        <v>2.5</v>
      </c>
      <c r="R153" s="1552" t="s">
        <v>867</v>
      </c>
      <c r="S153" s="1253" t="s">
        <v>779</v>
      </c>
    </row>
    <row r="154" spans="1:19" ht="18.75" customHeight="1">
      <c r="C154" s="1236">
        <v>3</v>
      </c>
      <c r="D154" s="1532">
        <v>102.99</v>
      </c>
      <c r="E154" s="1254">
        <v>3.6400000000000006</v>
      </c>
      <c r="F154" s="1237" t="s">
        <v>861</v>
      </c>
      <c r="H154" s="1236">
        <v>3</v>
      </c>
      <c r="I154" s="1535">
        <v>100.93</v>
      </c>
      <c r="J154" s="1255">
        <v>1.0300000000000011</v>
      </c>
      <c r="K154" s="1255">
        <v>1.2700000000000102</v>
      </c>
      <c r="L154" s="1255">
        <v>1.5400000000000063</v>
      </c>
      <c r="M154" s="1535">
        <v>100.26</v>
      </c>
      <c r="N154" s="1255">
        <v>0.6600000000000108</v>
      </c>
      <c r="O154" s="1255">
        <v>1.5400000000000063</v>
      </c>
      <c r="P154" s="1255">
        <v>2.0700000000000074</v>
      </c>
      <c r="R154" s="1551" t="s">
        <v>869</v>
      </c>
      <c r="S154" s="1253" t="s">
        <v>740</v>
      </c>
    </row>
    <row r="155" spans="1:19" ht="18" customHeight="1">
      <c r="C155" s="1236">
        <v>4</v>
      </c>
      <c r="D155" s="1532">
        <v>107.15</v>
      </c>
      <c r="E155" s="1254">
        <v>4.1600000000000108</v>
      </c>
      <c r="F155" s="1237" t="s">
        <v>861</v>
      </c>
      <c r="H155" s="1236">
        <v>4</v>
      </c>
      <c r="I155" s="1535">
        <v>103.16</v>
      </c>
      <c r="J155" s="1255">
        <v>2.2299999999999898</v>
      </c>
      <c r="K155" s="1255">
        <v>3.2599999999999909</v>
      </c>
      <c r="L155" s="1255">
        <v>3.5</v>
      </c>
      <c r="M155" s="1535">
        <v>101.97</v>
      </c>
      <c r="N155" s="1255">
        <v>1.7099999999999937</v>
      </c>
      <c r="O155" s="1255">
        <v>2.3700000000000045</v>
      </c>
      <c r="P155" s="1255">
        <v>3.25</v>
      </c>
      <c r="R155" s="1551" t="s">
        <v>869</v>
      </c>
      <c r="S155" s="1253" t="s">
        <v>740</v>
      </c>
    </row>
    <row r="156" spans="1:19" ht="18" customHeight="1">
      <c r="C156" s="1236">
        <v>5</v>
      </c>
      <c r="D156" s="1532">
        <v>102.71</v>
      </c>
      <c r="E156" s="1254">
        <v>-4.4400000000000119</v>
      </c>
      <c r="F156" s="1237" t="s">
        <v>860</v>
      </c>
      <c r="H156" s="1236">
        <v>5</v>
      </c>
      <c r="I156" s="1535">
        <v>104.28</v>
      </c>
      <c r="J156" s="1255">
        <v>1.1200000000000045</v>
      </c>
      <c r="K156" s="1255">
        <v>3.3499999999999943</v>
      </c>
      <c r="L156" s="1255">
        <v>4.3799999999999955</v>
      </c>
      <c r="M156" s="1535">
        <v>102.53</v>
      </c>
      <c r="N156" s="1255">
        <v>0.56000000000000227</v>
      </c>
      <c r="O156" s="1255">
        <v>2.269999999999996</v>
      </c>
      <c r="P156" s="1255">
        <v>2.9300000000000068</v>
      </c>
      <c r="R156" s="1551" t="s">
        <v>869</v>
      </c>
      <c r="S156" s="1253" t="s">
        <v>740</v>
      </c>
    </row>
    <row r="157" spans="1:19" ht="25.5" customHeight="1">
      <c r="C157" s="1236">
        <v>6</v>
      </c>
      <c r="D157" s="1532">
        <v>103.53</v>
      </c>
      <c r="E157" s="1254">
        <v>0.82000000000000739</v>
      </c>
      <c r="F157" s="1237" t="s">
        <v>861</v>
      </c>
      <c r="H157" s="1236">
        <v>6</v>
      </c>
      <c r="I157" s="1535">
        <v>104.46</v>
      </c>
      <c r="J157" s="1255">
        <v>0.17999999999999261</v>
      </c>
      <c r="K157" s="1255">
        <v>1.2999999999999972</v>
      </c>
      <c r="L157" s="1255">
        <v>3.5299999999999869</v>
      </c>
      <c r="M157" s="1535">
        <v>103.15</v>
      </c>
      <c r="N157" s="1255">
        <v>0.62000000000000455</v>
      </c>
      <c r="O157" s="1255">
        <v>1.1800000000000068</v>
      </c>
      <c r="P157" s="1255">
        <v>2.8900000000000006</v>
      </c>
      <c r="R157" s="1551" t="s">
        <v>867</v>
      </c>
      <c r="S157" s="1253" t="s">
        <v>779</v>
      </c>
    </row>
    <row r="158" spans="1:19">
      <c r="C158" s="1236">
        <v>7</v>
      </c>
      <c r="D158" s="1532">
        <v>103.52</v>
      </c>
      <c r="E158" s="1254">
        <v>-1.0000000000005116E-2</v>
      </c>
      <c r="F158" s="1237" t="s">
        <v>860</v>
      </c>
      <c r="H158" s="1236">
        <v>7</v>
      </c>
      <c r="I158" s="1535">
        <v>103.25</v>
      </c>
      <c r="J158" s="1255">
        <v>-1.2099999999999937</v>
      </c>
      <c r="K158" s="1255">
        <v>-1.0300000000000011</v>
      </c>
      <c r="L158" s="1255">
        <v>9.0000000000003411E-2</v>
      </c>
      <c r="M158" s="1535">
        <v>103.98</v>
      </c>
      <c r="N158" s="1255">
        <v>0.82999999999999829</v>
      </c>
      <c r="O158" s="1255">
        <v>1.4500000000000028</v>
      </c>
      <c r="P158" s="1255">
        <v>2.0100000000000051</v>
      </c>
      <c r="R158" s="1539" t="s">
        <v>869</v>
      </c>
      <c r="S158" s="1247" t="s">
        <v>740</v>
      </c>
    </row>
    <row r="159" spans="1:19" ht="27" customHeight="1">
      <c r="C159" s="1236">
        <v>8</v>
      </c>
      <c r="D159" s="1532">
        <v>98.73</v>
      </c>
      <c r="E159" s="1254">
        <v>-4.789999999999992</v>
      </c>
      <c r="F159" s="1237" t="s">
        <v>860</v>
      </c>
      <c r="H159" s="1236">
        <v>8</v>
      </c>
      <c r="I159" s="1535">
        <v>101.93</v>
      </c>
      <c r="J159" s="1255">
        <v>-1.3199999999999932</v>
      </c>
      <c r="K159" s="1255">
        <v>-2.5299999999999869</v>
      </c>
      <c r="L159" s="1255">
        <v>-2.3499999999999943</v>
      </c>
      <c r="M159" s="1535">
        <v>103.13</v>
      </c>
      <c r="N159" s="1255">
        <v>-0.85000000000000853</v>
      </c>
      <c r="O159" s="1255">
        <v>-2.0000000000010232E-2</v>
      </c>
      <c r="P159" s="1255">
        <v>0.59999999999999432</v>
      </c>
      <c r="R159" s="1551" t="s">
        <v>867</v>
      </c>
      <c r="S159" s="1253" t="s">
        <v>779</v>
      </c>
    </row>
    <row r="160" spans="1:19" ht="28.5" customHeight="1">
      <c r="C160" s="1236">
        <v>9</v>
      </c>
      <c r="D160" s="1532">
        <v>101.37</v>
      </c>
      <c r="E160" s="1254">
        <v>2.6400000000000006</v>
      </c>
      <c r="F160" s="1237" t="s">
        <v>861</v>
      </c>
      <c r="H160" s="1236">
        <v>9</v>
      </c>
      <c r="I160" s="1535">
        <v>101.21</v>
      </c>
      <c r="J160" s="1255">
        <v>-0.72000000000001307</v>
      </c>
      <c r="K160" s="1255">
        <v>-2.0400000000000063</v>
      </c>
      <c r="L160" s="1255">
        <v>-3.25</v>
      </c>
      <c r="M160" s="1535">
        <v>101.97</v>
      </c>
      <c r="N160" s="1255">
        <v>-1.1599999999999966</v>
      </c>
      <c r="O160" s="1255">
        <v>-2.0100000000000051</v>
      </c>
      <c r="P160" s="1255">
        <v>-1.1800000000000068</v>
      </c>
      <c r="R160" s="1551" t="s">
        <v>867</v>
      </c>
      <c r="S160" s="1253" t="s">
        <v>779</v>
      </c>
    </row>
    <row r="161" spans="1:20" ht="30.75" customHeight="1">
      <c r="C161" s="1236">
        <v>10</v>
      </c>
      <c r="D161" s="1532">
        <v>102.45</v>
      </c>
      <c r="E161" s="1254">
        <v>1.0799999999999983</v>
      </c>
      <c r="F161" s="1237" t="s">
        <v>861</v>
      </c>
      <c r="H161" s="1236">
        <v>10</v>
      </c>
      <c r="I161" s="1535">
        <v>100.85</v>
      </c>
      <c r="J161" s="1255">
        <v>-0.35999999999999943</v>
      </c>
      <c r="K161" s="1255">
        <v>-1.0800000000000125</v>
      </c>
      <c r="L161" s="1255">
        <v>-2.4000000000000057</v>
      </c>
      <c r="M161" s="1535">
        <v>101.92</v>
      </c>
      <c r="N161" s="1255">
        <v>-4.9999999999997158E-2</v>
      </c>
      <c r="O161" s="1255">
        <v>-1.2099999999999937</v>
      </c>
      <c r="P161" s="1255">
        <v>-2.0600000000000023</v>
      </c>
      <c r="R161" s="1548" t="s">
        <v>887</v>
      </c>
      <c r="S161" s="1253" t="s">
        <v>781</v>
      </c>
    </row>
    <row r="162" spans="1:20">
      <c r="C162" s="1236">
        <v>11</v>
      </c>
      <c r="D162" s="1532">
        <v>101.57</v>
      </c>
      <c r="E162" s="1254">
        <v>-0.88000000000000966</v>
      </c>
      <c r="F162" s="1237" t="s">
        <v>860</v>
      </c>
      <c r="H162" s="1236">
        <v>11</v>
      </c>
      <c r="I162" s="1535">
        <v>101.8</v>
      </c>
      <c r="J162" s="1255">
        <v>0.95000000000000284</v>
      </c>
      <c r="K162" s="1255">
        <v>0.59000000000000341</v>
      </c>
      <c r="L162" s="1255">
        <v>-0.13000000000000966</v>
      </c>
      <c r="M162" s="1535">
        <v>101.53</v>
      </c>
      <c r="N162" s="1255">
        <v>-0.39000000000000057</v>
      </c>
      <c r="O162" s="1255">
        <v>-0.43999999999999773</v>
      </c>
      <c r="P162" s="1255">
        <v>-1.5999999999999943</v>
      </c>
      <c r="R162" s="1548" t="s">
        <v>887</v>
      </c>
      <c r="S162" s="1253" t="s">
        <v>740</v>
      </c>
    </row>
    <row r="163" spans="1:20">
      <c r="B163" s="1241"/>
      <c r="C163" s="1241">
        <v>12</v>
      </c>
      <c r="D163" s="1533">
        <v>99.9</v>
      </c>
      <c r="E163" s="1256">
        <v>-1.6699999999999875</v>
      </c>
      <c r="F163" s="1245" t="s">
        <v>860</v>
      </c>
      <c r="G163" s="1241"/>
      <c r="H163" s="1241">
        <v>12</v>
      </c>
      <c r="I163" s="1536">
        <v>101.31</v>
      </c>
      <c r="J163" s="1257">
        <v>-0.48999999999999488</v>
      </c>
      <c r="K163" s="1257">
        <v>0.46000000000000796</v>
      </c>
      <c r="L163" s="1257">
        <v>0.10000000000000853</v>
      </c>
      <c r="M163" s="1536">
        <v>100.8</v>
      </c>
      <c r="N163" s="1257">
        <v>-0.73000000000000398</v>
      </c>
      <c r="O163" s="1257">
        <v>-1.1200000000000045</v>
      </c>
      <c r="P163" s="1257">
        <v>-1.1700000000000017</v>
      </c>
      <c r="R163" s="1548" t="s">
        <v>887</v>
      </c>
      <c r="S163" s="1253" t="s">
        <v>740</v>
      </c>
    </row>
    <row r="164" spans="1:20">
      <c r="A164" s="1236">
        <v>2022</v>
      </c>
      <c r="B164" s="1236" t="s">
        <v>782</v>
      </c>
      <c r="C164" s="1236">
        <v>1</v>
      </c>
      <c r="D164" s="1532">
        <v>102.87</v>
      </c>
      <c r="E164" s="1254">
        <v>2.9699999999999989</v>
      </c>
      <c r="F164" s="1237" t="s">
        <v>861</v>
      </c>
      <c r="H164" s="1236">
        <v>1</v>
      </c>
      <c r="I164" s="1535">
        <v>101.45</v>
      </c>
      <c r="J164" s="1255">
        <v>0.14000000000000057</v>
      </c>
      <c r="K164" s="1255">
        <v>-0.34999999999999432</v>
      </c>
      <c r="L164" s="1255">
        <v>0.60000000000000853</v>
      </c>
      <c r="M164" s="1535">
        <v>101.63</v>
      </c>
      <c r="N164" s="1255">
        <v>0.82999999999999829</v>
      </c>
      <c r="O164" s="1255">
        <v>9.9999999999994316E-2</v>
      </c>
      <c r="P164" s="1255">
        <v>-0.29000000000000625</v>
      </c>
      <c r="R164" s="1548" t="s">
        <v>887</v>
      </c>
      <c r="S164" s="1253" t="s">
        <v>740</v>
      </c>
    </row>
    <row r="165" spans="1:20" ht="21" customHeight="1">
      <c r="B165" s="1236" t="s">
        <v>721</v>
      </c>
      <c r="C165" s="1236">
        <v>2</v>
      </c>
      <c r="D165" s="1532">
        <v>103.19</v>
      </c>
      <c r="E165" s="1254">
        <v>0.31999999999999318</v>
      </c>
      <c r="F165" s="1237" t="s">
        <v>861</v>
      </c>
      <c r="H165" s="1236">
        <v>2</v>
      </c>
      <c r="I165" s="1535">
        <v>101.99</v>
      </c>
      <c r="J165" s="1255">
        <v>0.53999999999999204</v>
      </c>
      <c r="K165" s="1255">
        <v>0.67999999999999261</v>
      </c>
      <c r="L165" s="1255">
        <v>0.18999999999999773</v>
      </c>
      <c r="M165" s="1535">
        <v>102</v>
      </c>
      <c r="N165" s="1255">
        <v>0.37000000000000455</v>
      </c>
      <c r="O165" s="1255">
        <v>1.2000000000000028</v>
      </c>
      <c r="P165" s="1255">
        <v>0.46999999999999886</v>
      </c>
      <c r="R165" s="1548" t="s">
        <v>887</v>
      </c>
      <c r="S165" s="1253" t="s">
        <v>740</v>
      </c>
    </row>
    <row r="166" spans="1:20" ht="21" customHeight="1">
      <c r="B166" s="1236" t="s">
        <v>721</v>
      </c>
      <c r="C166" s="1236">
        <v>3</v>
      </c>
      <c r="D166" s="1532">
        <v>104.16</v>
      </c>
      <c r="E166" s="1254">
        <v>0.96999999999999886</v>
      </c>
      <c r="F166" s="1237" t="s">
        <v>861</v>
      </c>
      <c r="H166" s="1236">
        <v>3</v>
      </c>
      <c r="I166" s="1535">
        <v>103.41</v>
      </c>
      <c r="J166" s="1255">
        <v>1.4200000000000017</v>
      </c>
      <c r="K166" s="1255">
        <v>1.9599999999999937</v>
      </c>
      <c r="L166" s="1255">
        <v>2.0999999999999943</v>
      </c>
      <c r="M166" s="1535">
        <v>102.34</v>
      </c>
      <c r="N166" s="1255">
        <v>0.34000000000000341</v>
      </c>
      <c r="O166" s="1255">
        <v>0.71000000000000796</v>
      </c>
      <c r="P166" s="1255">
        <v>1.5400000000000063</v>
      </c>
      <c r="R166" s="1548" t="s">
        <v>887</v>
      </c>
      <c r="S166" s="1253" t="s">
        <v>740</v>
      </c>
    </row>
    <row r="167" spans="1:20" ht="21" customHeight="1">
      <c r="B167" s="1236" t="s">
        <v>801</v>
      </c>
      <c r="C167" s="1236">
        <v>4</v>
      </c>
      <c r="D167" s="1532">
        <v>104.68</v>
      </c>
      <c r="E167" s="1254">
        <v>0.52000000000001023</v>
      </c>
      <c r="F167" s="1237" t="s">
        <v>861</v>
      </c>
      <c r="H167" s="1236">
        <v>4</v>
      </c>
      <c r="I167" s="1535">
        <v>104.01</v>
      </c>
      <c r="J167" s="1255">
        <v>0.60000000000000853</v>
      </c>
      <c r="K167" s="1255">
        <v>2.0200000000000102</v>
      </c>
      <c r="L167" s="1255">
        <v>2.5600000000000023</v>
      </c>
      <c r="M167" s="1535">
        <v>102.96</v>
      </c>
      <c r="N167" s="1255">
        <v>0.61999999999999034</v>
      </c>
      <c r="O167" s="1255">
        <v>0.95999999999999375</v>
      </c>
      <c r="P167" s="1255">
        <v>1.3299999999999983</v>
      </c>
      <c r="R167" s="1548" t="s">
        <v>887</v>
      </c>
      <c r="S167" s="1253" t="s">
        <v>740</v>
      </c>
    </row>
    <row r="168" spans="1:20" ht="21" customHeight="1">
      <c r="B168" s="1236" t="s">
        <v>721</v>
      </c>
      <c r="C168" s="1236">
        <v>5</v>
      </c>
      <c r="D168" s="1532">
        <v>107.26</v>
      </c>
      <c r="E168" s="1254">
        <v>2.5799999999999983</v>
      </c>
      <c r="F168" s="1237" t="s">
        <v>861</v>
      </c>
      <c r="H168" s="1236">
        <v>5</v>
      </c>
      <c r="I168" s="1535">
        <v>105.37</v>
      </c>
      <c r="J168" s="1255">
        <v>1.3599999999999994</v>
      </c>
      <c r="K168" s="1255">
        <v>1.960000000000008</v>
      </c>
      <c r="L168" s="1255">
        <v>3.3800000000000097</v>
      </c>
      <c r="M168" s="1535">
        <v>104.43</v>
      </c>
      <c r="N168" s="1255">
        <v>1.4700000000000131</v>
      </c>
      <c r="O168" s="1255">
        <v>2.0900000000000034</v>
      </c>
      <c r="P168" s="1255">
        <v>2.4300000000000068</v>
      </c>
      <c r="R168" s="1548" t="s">
        <v>887</v>
      </c>
      <c r="S168" s="1253" t="s">
        <v>740</v>
      </c>
      <c r="T168" s="1236" t="s">
        <v>721</v>
      </c>
    </row>
    <row r="169" spans="1:20" ht="24" customHeight="1">
      <c r="B169" s="1236" t="s">
        <v>721</v>
      </c>
      <c r="C169" s="1236">
        <v>6</v>
      </c>
      <c r="D169" s="1532">
        <v>107.65</v>
      </c>
      <c r="E169" s="1254">
        <v>0.39000000000000057</v>
      </c>
      <c r="F169" s="1237" t="s">
        <v>861</v>
      </c>
      <c r="H169" s="1236">
        <v>6</v>
      </c>
      <c r="I169" s="1535">
        <v>106.53</v>
      </c>
      <c r="J169" s="1255">
        <v>1.1599999999999966</v>
      </c>
      <c r="K169" s="1255">
        <v>2.519999999999996</v>
      </c>
      <c r="L169" s="1255">
        <v>3.1200000000000045</v>
      </c>
      <c r="M169" s="1535">
        <v>105.39</v>
      </c>
      <c r="N169" s="1255">
        <v>0.95999999999999375</v>
      </c>
      <c r="O169" s="1255">
        <v>2.4300000000000068</v>
      </c>
      <c r="P169" s="1255">
        <v>3.0499999999999972</v>
      </c>
      <c r="R169" s="1551" t="s">
        <v>867</v>
      </c>
      <c r="S169" s="1253" t="s">
        <v>779</v>
      </c>
    </row>
    <row r="170" spans="1:20" ht="24" customHeight="1">
      <c r="B170" s="1236" t="s">
        <v>721</v>
      </c>
      <c r="C170" s="1236">
        <v>7</v>
      </c>
      <c r="D170" s="1532">
        <v>108.46</v>
      </c>
      <c r="E170" s="1254">
        <v>0.80999999999998806</v>
      </c>
      <c r="F170" s="1237" t="s">
        <v>861</v>
      </c>
      <c r="H170" s="1236">
        <v>7</v>
      </c>
      <c r="I170" s="1535">
        <v>107.79</v>
      </c>
      <c r="J170" s="1255">
        <v>1.2600000000000051</v>
      </c>
      <c r="K170" s="1255">
        <v>2.4200000000000017</v>
      </c>
      <c r="L170" s="1255">
        <v>3.7800000000000011</v>
      </c>
      <c r="M170" s="1535">
        <v>106.44</v>
      </c>
      <c r="N170" s="1255">
        <v>1.0499999999999972</v>
      </c>
      <c r="O170" s="1255">
        <v>2.0099999999999909</v>
      </c>
      <c r="P170" s="1255">
        <v>3.480000000000004</v>
      </c>
      <c r="R170" s="1551" t="s">
        <v>869</v>
      </c>
      <c r="S170" s="1253" t="s">
        <v>740</v>
      </c>
    </row>
    <row r="171" spans="1:20" ht="24" customHeight="1">
      <c r="B171" s="1236" t="s">
        <v>721</v>
      </c>
      <c r="C171" s="1236">
        <v>8</v>
      </c>
      <c r="D171" s="1532">
        <v>110.38</v>
      </c>
      <c r="E171" s="1254">
        <v>1.9200000000000017</v>
      </c>
      <c r="F171" s="1237" t="s">
        <v>861</v>
      </c>
      <c r="H171" s="1236">
        <v>8</v>
      </c>
      <c r="I171" s="1535">
        <v>108.83</v>
      </c>
      <c r="J171" s="1255">
        <v>1.039999999999992</v>
      </c>
      <c r="K171" s="1255">
        <v>2.2999999999999972</v>
      </c>
      <c r="L171" s="1255">
        <v>3.4599999999999937</v>
      </c>
      <c r="M171" s="1535">
        <v>107.69</v>
      </c>
      <c r="N171" s="1255">
        <v>1.25</v>
      </c>
      <c r="O171" s="1255">
        <v>2.2999999999999972</v>
      </c>
      <c r="P171" s="1255">
        <v>3.2599999999999909</v>
      </c>
      <c r="R171" s="1551" t="s">
        <v>867</v>
      </c>
      <c r="S171" s="1253" t="s">
        <v>779</v>
      </c>
    </row>
    <row r="172" spans="1:20" ht="24" customHeight="1">
      <c r="C172" s="1236">
        <v>9</v>
      </c>
      <c r="D172" s="1532">
        <v>109.81</v>
      </c>
      <c r="E172" s="1254">
        <v>-0.56999999999999318</v>
      </c>
      <c r="F172" s="1237" t="s">
        <v>860</v>
      </c>
      <c r="H172" s="1236">
        <v>9</v>
      </c>
      <c r="I172" s="1535">
        <v>109.55</v>
      </c>
      <c r="J172" s="1255">
        <v>0.71999999999999886</v>
      </c>
      <c r="K172" s="1255">
        <v>1.7599999999999909</v>
      </c>
      <c r="L172" s="1255">
        <v>3.019999999999996</v>
      </c>
      <c r="M172" s="1535">
        <v>108.71</v>
      </c>
      <c r="N172" s="1255">
        <v>1.019999999999996</v>
      </c>
      <c r="O172" s="1255">
        <v>2.269999999999996</v>
      </c>
      <c r="P172" s="1255">
        <v>3.3199999999999932</v>
      </c>
      <c r="R172" s="1551" t="s">
        <v>869</v>
      </c>
      <c r="S172" s="1253" t="s">
        <v>740</v>
      </c>
      <c r="T172" s="1236" t="s">
        <v>721</v>
      </c>
    </row>
    <row r="173" spans="1:20" ht="24" customHeight="1">
      <c r="C173" s="1236">
        <v>10</v>
      </c>
      <c r="D173" s="1532">
        <v>110.27</v>
      </c>
      <c r="E173" s="1254">
        <v>0.45999999999999375</v>
      </c>
      <c r="F173" s="1237" t="s">
        <v>861</v>
      </c>
      <c r="H173" s="1236">
        <v>10</v>
      </c>
      <c r="I173" s="1535">
        <v>110.15</v>
      </c>
      <c r="J173" s="1255">
        <v>0.60000000000000853</v>
      </c>
      <c r="K173" s="1255">
        <v>1.3200000000000074</v>
      </c>
      <c r="L173" s="1255">
        <v>2.3599999999999994</v>
      </c>
      <c r="M173" s="1535">
        <v>109.31</v>
      </c>
      <c r="N173" s="1255">
        <v>0.60000000000000853</v>
      </c>
      <c r="O173" s="1255">
        <v>1.6200000000000045</v>
      </c>
      <c r="P173" s="1255">
        <v>2.8700000000000045</v>
      </c>
      <c r="R173" s="1551" t="s">
        <v>867</v>
      </c>
      <c r="S173" s="1253" t="s">
        <v>779</v>
      </c>
      <c r="T173" s="1236" t="s">
        <v>721</v>
      </c>
    </row>
    <row r="174" spans="1:20" ht="24" customHeight="1">
      <c r="C174" s="1236">
        <v>11</v>
      </c>
      <c r="D174" s="1532">
        <v>112.18</v>
      </c>
      <c r="E174" s="1254">
        <v>1.9100000000000108</v>
      </c>
      <c r="F174" s="1237" t="s">
        <v>861</v>
      </c>
      <c r="H174" s="1236">
        <v>11</v>
      </c>
      <c r="I174" s="1535">
        <v>110.75</v>
      </c>
      <c r="J174" s="1255">
        <v>0.59999999999999432</v>
      </c>
      <c r="K174" s="1255">
        <v>1.2000000000000028</v>
      </c>
      <c r="L174" s="1255">
        <v>1.9200000000000017</v>
      </c>
      <c r="M174" s="1535">
        <v>110.22</v>
      </c>
      <c r="N174" s="1255">
        <v>0.90999999999999659</v>
      </c>
      <c r="O174" s="1255">
        <v>1.5100000000000051</v>
      </c>
      <c r="P174" s="1255">
        <v>2.5300000000000011</v>
      </c>
      <c r="R174" s="1551" t="s">
        <v>867</v>
      </c>
      <c r="S174" s="1253" t="s">
        <v>783</v>
      </c>
      <c r="T174" s="1236" t="s">
        <v>721</v>
      </c>
    </row>
    <row r="175" spans="1:20" ht="23.15" customHeight="1">
      <c r="B175" s="1241"/>
      <c r="C175" s="1241">
        <v>12</v>
      </c>
      <c r="D175" s="1533">
        <v>112.16</v>
      </c>
      <c r="E175" s="1256">
        <v>-2.0000000000010232E-2</v>
      </c>
      <c r="F175" s="1245" t="s">
        <v>860</v>
      </c>
      <c r="G175" s="1241"/>
      <c r="H175" s="1241">
        <v>12</v>
      </c>
      <c r="I175" s="1536">
        <v>111.54</v>
      </c>
      <c r="J175" s="1257">
        <v>0.79000000000000625</v>
      </c>
      <c r="K175" s="1257">
        <v>1.3900000000000006</v>
      </c>
      <c r="L175" s="1257">
        <v>1.9900000000000091</v>
      </c>
      <c r="M175" s="1536">
        <v>110.96</v>
      </c>
      <c r="N175" s="1257">
        <v>0.73999999999999488</v>
      </c>
      <c r="O175" s="1257">
        <v>1.6499999999999915</v>
      </c>
      <c r="P175" s="1257">
        <v>2.25</v>
      </c>
      <c r="R175" s="1551" t="s">
        <v>869</v>
      </c>
      <c r="S175" s="1253" t="s">
        <v>740</v>
      </c>
    </row>
    <row r="176" spans="1:20" ht="23.15" customHeight="1">
      <c r="A176" s="1236">
        <v>2023</v>
      </c>
      <c r="B176" s="1236" t="s">
        <v>784</v>
      </c>
      <c r="C176" s="1236">
        <v>1</v>
      </c>
      <c r="D176" s="1532">
        <v>107.3</v>
      </c>
      <c r="E176" s="1254">
        <v>-4.8599999999999994</v>
      </c>
      <c r="F176" s="1237" t="s">
        <v>860</v>
      </c>
      <c r="H176" s="1236">
        <v>1</v>
      </c>
      <c r="I176" s="1535">
        <v>110.55</v>
      </c>
      <c r="J176" s="1255">
        <v>-0.99000000000000909</v>
      </c>
      <c r="K176" s="1255">
        <v>-0.20000000000000284</v>
      </c>
      <c r="L176" s="1255">
        <v>0.39999999999999147</v>
      </c>
      <c r="M176" s="1535">
        <v>110.34</v>
      </c>
      <c r="N176" s="1255">
        <v>-0.61999999999999034</v>
      </c>
      <c r="O176" s="1255">
        <v>0.12000000000000455</v>
      </c>
      <c r="P176" s="1255">
        <v>1.0300000000000011</v>
      </c>
      <c r="R176" s="1551" t="s">
        <v>893</v>
      </c>
      <c r="S176" s="1253" t="s">
        <v>740</v>
      </c>
    </row>
    <row r="177" spans="1:19" ht="23.15" customHeight="1">
      <c r="C177" s="1236">
        <v>2</v>
      </c>
      <c r="D177" s="1532">
        <v>107.97</v>
      </c>
      <c r="E177" s="1254">
        <v>0.67000000000000171</v>
      </c>
      <c r="F177" s="1237" t="s">
        <v>861</v>
      </c>
      <c r="H177" s="1236">
        <v>2</v>
      </c>
      <c r="I177" s="1535">
        <v>109.14</v>
      </c>
      <c r="J177" s="1255">
        <v>-1.4099999999999966</v>
      </c>
      <c r="K177" s="1255">
        <v>-2.4000000000000057</v>
      </c>
      <c r="L177" s="1255">
        <v>-1.6099999999999994</v>
      </c>
      <c r="M177" s="1535">
        <v>109.98</v>
      </c>
      <c r="N177" s="1255">
        <v>-0.35999999999999943</v>
      </c>
      <c r="O177" s="1255">
        <v>-0.97999999999998977</v>
      </c>
      <c r="P177" s="1255">
        <v>-0.23999999999999488</v>
      </c>
      <c r="R177" s="1551" t="s">
        <v>893</v>
      </c>
      <c r="S177" s="1253" t="s">
        <v>740</v>
      </c>
    </row>
    <row r="178" spans="1:19" ht="24" customHeight="1">
      <c r="C178" s="1236">
        <v>3</v>
      </c>
      <c r="D178" s="1532">
        <v>106.77</v>
      </c>
      <c r="E178" s="1254">
        <v>-1.2000000000000028</v>
      </c>
      <c r="F178" s="1237" t="s">
        <v>860</v>
      </c>
      <c r="H178" s="1236">
        <v>3</v>
      </c>
      <c r="I178" s="1535">
        <v>107.35</v>
      </c>
      <c r="J178" s="1255">
        <v>-1.7900000000000063</v>
      </c>
      <c r="K178" s="1255">
        <v>-3.2000000000000028</v>
      </c>
      <c r="L178" s="1255">
        <v>-4.1900000000000119</v>
      </c>
      <c r="M178" s="1535">
        <v>109.28</v>
      </c>
      <c r="N178" s="1255">
        <v>-0.70000000000000284</v>
      </c>
      <c r="O178" s="1255">
        <v>-1.0600000000000023</v>
      </c>
      <c r="P178" s="1255">
        <v>-1.6799999999999926</v>
      </c>
      <c r="R178" s="1548" t="s">
        <v>887</v>
      </c>
      <c r="S178" s="1262" t="s">
        <v>785</v>
      </c>
    </row>
    <row r="179" spans="1:19" ht="24" customHeight="1">
      <c r="C179" s="1236">
        <v>4</v>
      </c>
      <c r="D179" s="1532">
        <v>107.02</v>
      </c>
      <c r="E179" s="1254">
        <v>0.25</v>
      </c>
      <c r="F179" s="1237" t="s">
        <v>861</v>
      </c>
      <c r="H179" s="1236">
        <v>4</v>
      </c>
      <c r="I179" s="1535">
        <v>107.25</v>
      </c>
      <c r="J179" s="1255">
        <v>-9.9999999999994316E-2</v>
      </c>
      <c r="K179" s="1255">
        <v>-1.8900000000000006</v>
      </c>
      <c r="L179" s="1255">
        <v>-3.2999999999999972</v>
      </c>
      <c r="M179" s="1535">
        <v>108.24</v>
      </c>
      <c r="N179" s="1255">
        <v>-1.0400000000000063</v>
      </c>
      <c r="O179" s="1255">
        <v>-1.7400000000000091</v>
      </c>
      <c r="P179" s="1255">
        <v>-2.1000000000000085</v>
      </c>
      <c r="R179" s="1548" t="s">
        <v>887</v>
      </c>
      <c r="S179" s="1253" t="s">
        <v>740</v>
      </c>
    </row>
    <row r="180" spans="1:19" ht="33" customHeight="1">
      <c r="C180" s="1236">
        <v>5</v>
      </c>
      <c r="D180" s="1532">
        <v>106.82</v>
      </c>
      <c r="E180" s="1254">
        <v>-0.20000000000000284</v>
      </c>
      <c r="F180" s="1237" t="s">
        <v>860</v>
      </c>
      <c r="H180" s="1236">
        <v>5</v>
      </c>
      <c r="I180" s="1535">
        <v>106.87</v>
      </c>
      <c r="J180" s="1255">
        <v>-0.37999999999999545</v>
      </c>
      <c r="K180" s="1255">
        <v>-0.47999999999998977</v>
      </c>
      <c r="L180" s="1255">
        <v>-2.269999999999996</v>
      </c>
      <c r="M180" s="1535">
        <v>107.18</v>
      </c>
      <c r="N180" s="1255">
        <v>-1.0599999999999881</v>
      </c>
      <c r="O180" s="1255">
        <v>-2.0999999999999943</v>
      </c>
      <c r="P180" s="1255">
        <v>-2.7999999999999972</v>
      </c>
      <c r="R180" s="1551" t="s">
        <v>894</v>
      </c>
      <c r="S180" s="1262" t="s">
        <v>786</v>
      </c>
    </row>
    <row r="181" spans="1:19" ht="24" customHeight="1">
      <c r="C181" s="1236">
        <v>6</v>
      </c>
      <c r="D181" s="1532">
        <v>108.79</v>
      </c>
      <c r="E181" s="1254">
        <v>1.9700000000000131</v>
      </c>
      <c r="F181" s="1237" t="s">
        <v>861</v>
      </c>
      <c r="H181" s="1236">
        <v>6</v>
      </c>
      <c r="I181" s="1535">
        <v>107.54</v>
      </c>
      <c r="J181" s="1255">
        <v>0.67000000000000171</v>
      </c>
      <c r="K181" s="1255">
        <v>0.29000000000000625</v>
      </c>
      <c r="L181" s="1255">
        <v>0.19000000000001194</v>
      </c>
      <c r="M181" s="1535">
        <v>107.47</v>
      </c>
      <c r="N181" s="1255">
        <v>0.28999999999999204</v>
      </c>
      <c r="O181" s="1255">
        <v>-0.76999999999999602</v>
      </c>
      <c r="P181" s="1255">
        <v>-1.8100000000000023</v>
      </c>
      <c r="R181" s="1548" t="s">
        <v>887</v>
      </c>
      <c r="S181" s="1262" t="s">
        <v>787</v>
      </c>
    </row>
    <row r="182" spans="1:19" ht="24" customHeight="1">
      <c r="C182" s="1236">
        <v>7</v>
      </c>
      <c r="D182" s="1532">
        <v>105.94</v>
      </c>
      <c r="E182" s="1254">
        <v>-2.8500000000000085</v>
      </c>
      <c r="F182" s="1237" t="s">
        <v>860</v>
      </c>
      <c r="H182" s="1236">
        <v>7</v>
      </c>
      <c r="I182" s="1535">
        <v>107.18</v>
      </c>
      <c r="J182" s="1255">
        <v>-0.35999999999999943</v>
      </c>
      <c r="K182" s="1255">
        <v>0.31000000000000227</v>
      </c>
      <c r="L182" s="1255">
        <v>-6.9999999999993179E-2</v>
      </c>
      <c r="M182" s="1535">
        <v>107.07</v>
      </c>
      <c r="N182" s="1255">
        <v>-0.40000000000000568</v>
      </c>
      <c r="O182" s="1255">
        <v>-0.11000000000001364</v>
      </c>
      <c r="P182" s="1255">
        <v>-1.1700000000000017</v>
      </c>
      <c r="R182" s="1548" t="s">
        <v>887</v>
      </c>
      <c r="S182" s="1262" t="s">
        <v>788</v>
      </c>
    </row>
    <row r="183" spans="1:19" ht="24" customHeight="1">
      <c r="C183" s="1236">
        <v>8</v>
      </c>
      <c r="D183" s="1532">
        <v>104.88</v>
      </c>
      <c r="E183" s="1254">
        <v>-1.0600000000000023</v>
      </c>
      <c r="F183" s="1237" t="s">
        <v>860</v>
      </c>
      <c r="H183" s="1236">
        <v>8</v>
      </c>
      <c r="I183" s="1535">
        <v>106.54</v>
      </c>
      <c r="J183" s="1255">
        <v>-0.64000000000000057</v>
      </c>
      <c r="K183" s="1255">
        <v>-1</v>
      </c>
      <c r="L183" s="1255">
        <v>-0.32999999999999829</v>
      </c>
      <c r="M183" s="1535">
        <v>106.69</v>
      </c>
      <c r="N183" s="1255">
        <v>-0.37999999999999545</v>
      </c>
      <c r="O183" s="1255">
        <v>-0.78000000000000114</v>
      </c>
      <c r="P183" s="1255">
        <v>-0.49000000000000909</v>
      </c>
      <c r="R183" s="1551" t="s">
        <v>857</v>
      </c>
      <c r="S183" s="1262" t="s">
        <v>789</v>
      </c>
    </row>
    <row r="184" spans="1:19" ht="24" customHeight="1">
      <c r="C184" s="1236">
        <v>9</v>
      </c>
      <c r="D184" s="1532">
        <v>106.15</v>
      </c>
      <c r="E184" s="1254">
        <v>1.2700000000000102</v>
      </c>
      <c r="F184" s="1237" t="s">
        <v>861</v>
      </c>
      <c r="H184" s="1236">
        <v>9</v>
      </c>
      <c r="I184" s="1535">
        <v>105.66</v>
      </c>
      <c r="J184" s="1255">
        <v>-0.88000000000000966</v>
      </c>
      <c r="K184" s="1255">
        <v>-1.5200000000000102</v>
      </c>
      <c r="L184" s="1255">
        <v>-1.8800000000000097</v>
      </c>
      <c r="M184" s="1535">
        <v>106.52</v>
      </c>
      <c r="N184" s="1255">
        <v>-0.17000000000000171</v>
      </c>
      <c r="O184" s="1255">
        <v>-0.54999999999999716</v>
      </c>
      <c r="P184" s="1255">
        <v>-0.95000000000000284</v>
      </c>
      <c r="R184" s="1551" t="s">
        <v>858</v>
      </c>
      <c r="S184" s="1253" t="s">
        <v>740</v>
      </c>
    </row>
    <row r="185" spans="1:19" ht="24" customHeight="1">
      <c r="C185" s="1236">
        <v>10</v>
      </c>
      <c r="D185" s="1532">
        <v>104.39</v>
      </c>
      <c r="E185" s="1254">
        <v>-1.7600000000000051</v>
      </c>
      <c r="F185" s="1237" t="s">
        <v>860</v>
      </c>
      <c r="H185" s="1236">
        <v>10</v>
      </c>
      <c r="I185" s="1535">
        <v>105.14</v>
      </c>
      <c r="J185" s="1255">
        <v>-0.51999999999999602</v>
      </c>
      <c r="K185" s="1255">
        <v>-1.4000000000000057</v>
      </c>
      <c r="L185" s="1255">
        <v>-2.0400000000000063</v>
      </c>
      <c r="M185" s="1535">
        <v>106.03</v>
      </c>
      <c r="N185" s="1255">
        <v>-0.48999999999999488</v>
      </c>
      <c r="O185" s="1255">
        <v>-0.65999999999999659</v>
      </c>
      <c r="P185" s="1255">
        <v>-1.039999999999992</v>
      </c>
      <c r="R185" s="1551" t="s">
        <v>858</v>
      </c>
      <c r="S185" s="1253" t="s">
        <v>740</v>
      </c>
    </row>
    <row r="186" spans="1:19" ht="24" customHeight="1">
      <c r="C186" s="1236">
        <v>11</v>
      </c>
      <c r="D186" s="1532">
        <v>103.19</v>
      </c>
      <c r="E186" s="1254">
        <v>-1.2000000000000028</v>
      </c>
      <c r="F186" s="1237" t="s">
        <v>860</v>
      </c>
      <c r="H186" s="1236">
        <v>11</v>
      </c>
      <c r="I186" s="1535">
        <v>104.58</v>
      </c>
      <c r="J186" s="1255">
        <v>-0.56000000000000227</v>
      </c>
      <c r="K186" s="1255">
        <v>-1.0799999999999983</v>
      </c>
      <c r="L186" s="1255">
        <v>-1.960000000000008</v>
      </c>
      <c r="M186" s="1535">
        <v>104.91</v>
      </c>
      <c r="N186" s="1255">
        <v>-1.1200000000000045</v>
      </c>
      <c r="O186" s="1255">
        <v>-1.6099999999999994</v>
      </c>
      <c r="P186" s="1255">
        <v>-1.7800000000000011</v>
      </c>
      <c r="R186" s="1539" t="s">
        <v>895</v>
      </c>
      <c r="S186" s="1262" t="s">
        <v>790</v>
      </c>
    </row>
    <row r="187" spans="1:19" ht="24" customHeight="1">
      <c r="C187" s="1236">
        <v>12</v>
      </c>
      <c r="D187" s="1532">
        <v>105.77</v>
      </c>
      <c r="E187" s="1254">
        <v>2.5799999999999983</v>
      </c>
      <c r="F187" s="1237" t="s">
        <v>861</v>
      </c>
      <c r="H187" s="1236">
        <v>12</v>
      </c>
      <c r="I187" s="1535">
        <v>104.45</v>
      </c>
      <c r="J187" s="1255">
        <v>-0.12999999999999545</v>
      </c>
      <c r="K187" s="1255">
        <v>-0.68999999999999773</v>
      </c>
      <c r="L187" s="1255">
        <v>-1.2099999999999937</v>
      </c>
      <c r="M187" s="1535">
        <v>104.88</v>
      </c>
      <c r="N187" s="1255">
        <v>-3.0000000000001137E-2</v>
      </c>
      <c r="O187" s="1255">
        <v>-1.1500000000000057</v>
      </c>
      <c r="P187" s="1255">
        <v>-1.6400000000000006</v>
      </c>
      <c r="R187" s="1539" t="s">
        <v>895</v>
      </c>
      <c r="S187" s="1253" t="s">
        <v>740</v>
      </c>
    </row>
    <row r="188" spans="1:19" ht="24" customHeight="1">
      <c r="A188" s="1236">
        <v>2024</v>
      </c>
      <c r="B188" s="1238" t="s">
        <v>791</v>
      </c>
      <c r="C188" s="1238">
        <v>1</v>
      </c>
      <c r="D188" s="1534">
        <v>107.7</v>
      </c>
      <c r="E188" s="1251">
        <v>1.9300000000000068</v>
      </c>
      <c r="F188" s="1239" t="s">
        <v>861</v>
      </c>
      <c r="G188" s="1238"/>
      <c r="H188" s="1238">
        <v>1</v>
      </c>
      <c r="I188" s="1537">
        <v>105.55</v>
      </c>
      <c r="J188" s="1252">
        <v>1.0999999999999943</v>
      </c>
      <c r="K188" s="1252">
        <v>0.96999999999999886</v>
      </c>
      <c r="L188" s="1252">
        <v>0.40999999999999659</v>
      </c>
      <c r="M188" s="1537">
        <v>105.44</v>
      </c>
      <c r="N188" s="1252">
        <v>0.56000000000000227</v>
      </c>
      <c r="O188" s="1252">
        <v>0.53000000000000114</v>
      </c>
      <c r="P188" s="1252">
        <v>-0.59000000000000341</v>
      </c>
      <c r="R188" s="1539" t="s">
        <v>895</v>
      </c>
      <c r="S188" s="1253" t="s">
        <v>740</v>
      </c>
    </row>
    <row r="189" spans="1:19" ht="24" customHeight="1">
      <c r="C189" s="1236">
        <v>2</v>
      </c>
      <c r="D189" s="1532">
        <v>109.32</v>
      </c>
      <c r="E189" s="1254">
        <v>1.6199999999999903</v>
      </c>
      <c r="F189" s="1237" t="s">
        <v>861</v>
      </c>
      <c r="H189" s="1236">
        <v>2</v>
      </c>
      <c r="I189" s="1535">
        <v>107.6</v>
      </c>
      <c r="J189" s="1255">
        <v>2.0499999999999972</v>
      </c>
      <c r="K189" s="1255">
        <v>3.1499999999999915</v>
      </c>
      <c r="L189" s="1255">
        <v>3.019999999999996</v>
      </c>
      <c r="M189" s="1535">
        <v>106.07</v>
      </c>
      <c r="N189" s="1255">
        <v>0.62999999999999545</v>
      </c>
      <c r="O189" s="1255">
        <v>1.1899999999999977</v>
      </c>
      <c r="P189" s="1255">
        <v>1.1599999999999966</v>
      </c>
      <c r="R189" s="1539" t="s">
        <v>895</v>
      </c>
      <c r="S189" s="1253" t="s">
        <v>740</v>
      </c>
    </row>
    <row r="190" spans="1:19" ht="27" customHeight="1">
      <c r="C190" s="1236">
        <v>3</v>
      </c>
      <c r="D190" s="1532">
        <v>109.15</v>
      </c>
      <c r="E190" s="1254">
        <v>-0.16999999999998749</v>
      </c>
      <c r="F190" s="1237" t="s">
        <v>860</v>
      </c>
      <c r="H190" s="1236">
        <v>3</v>
      </c>
      <c r="I190" s="1535">
        <v>108.72</v>
      </c>
      <c r="J190" s="1255">
        <v>1.1200000000000045</v>
      </c>
      <c r="K190" s="1255">
        <v>3.1700000000000017</v>
      </c>
      <c r="L190" s="1255">
        <v>4.269999999999996</v>
      </c>
      <c r="M190" s="1535">
        <v>107.03</v>
      </c>
      <c r="N190" s="1255">
        <v>0.96000000000000796</v>
      </c>
      <c r="O190" s="1255">
        <v>1.5900000000000034</v>
      </c>
      <c r="P190" s="1255">
        <v>2.1500000000000057</v>
      </c>
      <c r="R190" s="1548" t="s">
        <v>896</v>
      </c>
      <c r="S190" s="1253" t="s">
        <v>792</v>
      </c>
    </row>
    <row r="191" spans="1:19" ht="28.9" customHeight="1">
      <c r="C191" s="1236">
        <v>4</v>
      </c>
      <c r="D191" s="1532">
        <v>104.61</v>
      </c>
      <c r="E191" s="1254">
        <v>-4.5400000000000063</v>
      </c>
      <c r="F191" s="1237" t="s">
        <v>860</v>
      </c>
      <c r="H191" s="1236">
        <v>4</v>
      </c>
      <c r="I191" s="1535">
        <v>107.69</v>
      </c>
      <c r="J191" s="1255">
        <v>-1.0300000000000011</v>
      </c>
      <c r="K191" s="1255">
        <v>9.0000000000003411E-2</v>
      </c>
      <c r="L191" s="1255">
        <v>2.1400000000000006</v>
      </c>
      <c r="M191" s="1535">
        <v>107.31</v>
      </c>
      <c r="N191" s="1255">
        <v>0.28000000000000114</v>
      </c>
      <c r="O191" s="1255">
        <v>1.2400000000000091</v>
      </c>
      <c r="P191" s="1255">
        <v>1.8700000000000045</v>
      </c>
      <c r="R191" s="1548" t="s">
        <v>896</v>
      </c>
      <c r="S191" s="1253" t="s">
        <v>740</v>
      </c>
    </row>
    <row r="192" spans="1:19" ht="28.9" customHeight="1">
      <c r="C192" s="1236">
        <v>5</v>
      </c>
      <c r="D192" s="1532">
        <v>107.64</v>
      </c>
      <c r="E192" s="1254">
        <v>3.0300000000000011</v>
      </c>
      <c r="F192" s="1237" t="s">
        <v>861</v>
      </c>
      <c r="H192" s="1236">
        <v>5</v>
      </c>
      <c r="I192" s="1535">
        <v>107.13</v>
      </c>
      <c r="J192" s="1255">
        <v>-0.56000000000000227</v>
      </c>
      <c r="K192" s="1255">
        <v>-1.5900000000000034</v>
      </c>
      <c r="L192" s="1255">
        <v>-0.46999999999999886</v>
      </c>
      <c r="M192" s="1535">
        <v>107.68</v>
      </c>
      <c r="N192" s="1255">
        <v>0.37000000000000455</v>
      </c>
      <c r="O192" s="1255">
        <v>0.65000000000000568</v>
      </c>
      <c r="P192" s="1255">
        <v>1.6100000000000136</v>
      </c>
      <c r="R192" s="1548" t="s">
        <v>896</v>
      </c>
      <c r="S192" s="1253" t="s">
        <v>740</v>
      </c>
    </row>
    <row r="193" spans="1:19" ht="24" customHeight="1">
      <c r="C193" s="1236">
        <v>6</v>
      </c>
      <c r="D193" s="1532">
        <v>106.85</v>
      </c>
      <c r="E193" s="1254">
        <v>-0.79000000000000625</v>
      </c>
      <c r="F193" s="1237" t="s">
        <v>860</v>
      </c>
      <c r="H193" s="1236">
        <v>6</v>
      </c>
      <c r="I193" s="1535">
        <v>106.37</v>
      </c>
      <c r="J193" s="1255">
        <v>-0.75999999999999091</v>
      </c>
      <c r="K193" s="1255">
        <v>-1.3199999999999932</v>
      </c>
      <c r="L193" s="1255">
        <v>-2.3499999999999943</v>
      </c>
      <c r="M193" s="1535">
        <v>107.51</v>
      </c>
      <c r="N193" s="1255">
        <v>-0.17000000000000171</v>
      </c>
      <c r="O193" s="1255">
        <v>0.20000000000000284</v>
      </c>
      <c r="P193" s="1255">
        <v>0.48000000000000398</v>
      </c>
      <c r="R193" s="1551" t="s">
        <v>857</v>
      </c>
      <c r="S193" s="1262" t="s">
        <v>789</v>
      </c>
    </row>
    <row r="194" spans="1:19" ht="24.65" customHeight="1">
      <c r="C194" s="1236">
        <v>7</v>
      </c>
      <c r="D194" s="1532">
        <v>110.75</v>
      </c>
      <c r="E194" s="1254">
        <v>3.9000000000000057</v>
      </c>
      <c r="F194" s="1237" t="s">
        <v>861</v>
      </c>
      <c r="H194" s="1236">
        <v>7</v>
      </c>
      <c r="I194" s="1535">
        <v>108.41</v>
      </c>
      <c r="J194" s="1255">
        <v>2.039999999999992</v>
      </c>
      <c r="K194" s="1255">
        <v>1.2800000000000011</v>
      </c>
      <c r="L194" s="1255">
        <v>0.71999999999999886</v>
      </c>
      <c r="M194" s="1535">
        <v>107.8</v>
      </c>
      <c r="N194" s="1255">
        <v>0.28999999999999204</v>
      </c>
      <c r="O194" s="1255">
        <v>0.11999999999999034</v>
      </c>
      <c r="P194" s="1255">
        <v>0.48999999999999488</v>
      </c>
      <c r="R194" s="1551" t="s">
        <v>865</v>
      </c>
      <c r="S194" s="1262" t="s">
        <v>774</v>
      </c>
    </row>
    <row r="195" spans="1:19" ht="24.65" customHeight="1">
      <c r="C195" s="1236">
        <v>8</v>
      </c>
      <c r="D195" s="1532">
        <v>105.88</v>
      </c>
      <c r="E195" s="1254">
        <v>-4.8700000000000045</v>
      </c>
      <c r="F195" s="1237" t="s">
        <v>860</v>
      </c>
      <c r="H195" s="1236">
        <v>8</v>
      </c>
      <c r="I195" s="1535">
        <v>107.83</v>
      </c>
      <c r="J195" s="1255">
        <v>-0.57999999999999829</v>
      </c>
      <c r="K195" s="1255">
        <v>1.4599999999999937</v>
      </c>
      <c r="L195" s="1255">
        <v>0.70000000000000284</v>
      </c>
      <c r="M195" s="1535">
        <v>107.15</v>
      </c>
      <c r="N195" s="1255">
        <v>-0.64999999999999147</v>
      </c>
      <c r="O195" s="1255">
        <v>-0.35999999999999943</v>
      </c>
      <c r="P195" s="1255">
        <v>-0.53000000000000114</v>
      </c>
      <c r="R195" s="1539" t="s">
        <v>895</v>
      </c>
      <c r="S195" s="1253" t="s">
        <v>740</v>
      </c>
    </row>
    <row r="196" spans="1:19" ht="24" customHeight="1">
      <c r="C196" s="1236">
        <v>9</v>
      </c>
      <c r="D196" s="1532">
        <v>108.68</v>
      </c>
      <c r="E196" s="1254">
        <v>2.8000000000000114</v>
      </c>
      <c r="F196" s="1237" t="s">
        <v>861</v>
      </c>
      <c r="H196" s="1236">
        <v>9</v>
      </c>
      <c r="I196" s="1535">
        <v>108.44</v>
      </c>
      <c r="J196" s="1255">
        <v>0.60999999999999943</v>
      </c>
      <c r="K196" s="1255">
        <v>3.0000000000001137E-2</v>
      </c>
      <c r="L196" s="1255">
        <v>2.0699999999999932</v>
      </c>
      <c r="M196" s="1535">
        <v>107.96</v>
      </c>
      <c r="N196" s="1255">
        <v>0.80999999999998806</v>
      </c>
      <c r="O196" s="1255">
        <v>0.15999999999999659</v>
      </c>
      <c r="P196" s="1255">
        <v>0.44999999999998863</v>
      </c>
      <c r="R196" s="1548" t="s">
        <v>856</v>
      </c>
    </row>
    <row r="197" spans="1:19" ht="24" customHeight="1">
      <c r="C197" s="1236">
        <v>10</v>
      </c>
      <c r="D197" s="1532">
        <v>107.19</v>
      </c>
      <c r="E197" s="1254">
        <v>-1.4900000000000091</v>
      </c>
      <c r="F197" s="1237" t="s">
        <v>860</v>
      </c>
      <c r="H197" s="1236">
        <v>10</v>
      </c>
      <c r="I197" s="1535">
        <v>107.25</v>
      </c>
      <c r="J197" s="1255">
        <v>-1.1899999999999977</v>
      </c>
      <c r="K197" s="1255">
        <v>-0.57999999999999829</v>
      </c>
      <c r="L197" s="1255">
        <v>-1.1599999999999966</v>
      </c>
      <c r="M197" s="1535">
        <v>107.87</v>
      </c>
      <c r="N197" s="1255">
        <v>-8.99999999999892E-2</v>
      </c>
      <c r="O197" s="1255">
        <v>0.71999999999999886</v>
      </c>
      <c r="P197" s="1255">
        <v>7.000000000000739E-2</v>
      </c>
      <c r="R197" s="1548" t="s">
        <v>856</v>
      </c>
    </row>
    <row r="198" spans="1:19" ht="24" customHeight="1">
      <c r="C198" s="1236">
        <v>11</v>
      </c>
      <c r="D198" s="1532">
        <v>105.98</v>
      </c>
      <c r="E198" s="1254">
        <v>-1.2099999999999937</v>
      </c>
      <c r="F198" s="1237" t="s">
        <v>860</v>
      </c>
      <c r="H198" s="1236">
        <v>11</v>
      </c>
      <c r="I198" s="1535">
        <v>107.28</v>
      </c>
      <c r="J198" s="1255">
        <v>3.0000000000001137E-2</v>
      </c>
      <c r="K198" s="1255">
        <v>-1.1599999999999966</v>
      </c>
      <c r="L198" s="1255">
        <v>-0.54999999999999716</v>
      </c>
      <c r="M198" s="1535">
        <v>107.7</v>
      </c>
      <c r="N198" s="1255">
        <v>-0.17000000000000171</v>
      </c>
      <c r="O198" s="1255">
        <v>-0.25999999999999091</v>
      </c>
      <c r="P198" s="1255">
        <v>0.54999999999999716</v>
      </c>
      <c r="R198" s="1548" t="s">
        <v>856</v>
      </c>
    </row>
    <row r="199" spans="1:19" ht="24" customHeight="1">
      <c r="B199" s="1241"/>
      <c r="C199" s="1241">
        <v>12</v>
      </c>
      <c r="D199" s="1533">
        <v>106.8</v>
      </c>
      <c r="E199" s="1256">
        <v>0.81999999999999318</v>
      </c>
      <c r="F199" s="1245" t="s">
        <v>861</v>
      </c>
      <c r="G199" s="1241"/>
      <c r="H199" s="1241">
        <v>12</v>
      </c>
      <c r="I199" s="1536">
        <v>106.66</v>
      </c>
      <c r="J199" s="1257">
        <v>-0.62000000000000455</v>
      </c>
      <c r="K199" s="1257">
        <v>-0.59000000000000341</v>
      </c>
      <c r="L199" s="1257">
        <v>-1.7800000000000011</v>
      </c>
      <c r="M199" s="1536">
        <v>106.91</v>
      </c>
      <c r="N199" s="1257">
        <v>-0.79000000000000625</v>
      </c>
      <c r="O199" s="1257">
        <v>-0.96000000000000796</v>
      </c>
      <c r="P199" s="1257">
        <v>-1.0499999999999972</v>
      </c>
      <c r="R199" s="1548" t="s">
        <v>856</v>
      </c>
    </row>
    <row r="200" spans="1:19" ht="24.5" customHeight="1">
      <c r="A200" s="1236">
        <v>2025</v>
      </c>
      <c r="B200" s="1553" t="s">
        <v>859</v>
      </c>
      <c r="C200" s="1236">
        <v>1</v>
      </c>
      <c r="D200" s="1532">
        <v>104.97</v>
      </c>
      <c r="E200" s="1254">
        <v>-1.8299999999999983</v>
      </c>
      <c r="F200" s="1237" t="s">
        <v>860</v>
      </c>
      <c r="H200" s="1236">
        <v>1</v>
      </c>
      <c r="I200" s="1535">
        <v>105.92</v>
      </c>
      <c r="J200" s="1255">
        <v>-0.73999999999999488</v>
      </c>
      <c r="K200" s="1255">
        <v>-1.3599999999999994</v>
      </c>
      <c r="L200" s="1255">
        <v>-1.3299999999999983</v>
      </c>
      <c r="M200" s="1535">
        <v>106.72</v>
      </c>
      <c r="N200" s="1255">
        <v>-0.18999999999999773</v>
      </c>
      <c r="O200" s="1255">
        <v>-0.98000000000000398</v>
      </c>
      <c r="P200" s="1255">
        <v>-1.1500000000000057</v>
      </c>
      <c r="R200" s="1548" t="s">
        <v>856</v>
      </c>
    </row>
    <row r="201" spans="1:19" ht="24.5" customHeight="1">
      <c r="C201" s="1236">
        <v>2</v>
      </c>
      <c r="D201" s="1532">
        <v>105.29</v>
      </c>
      <c r="E201" s="1254">
        <v>0.32000000000000739</v>
      </c>
      <c r="F201" s="1237" t="s">
        <v>861</v>
      </c>
      <c r="H201" s="1236">
        <v>2</v>
      </c>
      <c r="I201" s="1535">
        <v>105.69</v>
      </c>
      <c r="J201" s="1255">
        <v>-0.23000000000000398</v>
      </c>
      <c r="K201" s="1255">
        <v>-0.96999999999999886</v>
      </c>
      <c r="L201" s="1255">
        <v>-1.5900000000000034</v>
      </c>
      <c r="M201" s="1535">
        <v>106.05</v>
      </c>
      <c r="N201" s="1255">
        <v>-0.67000000000000171</v>
      </c>
      <c r="O201" s="1255">
        <v>-0.85999999999999943</v>
      </c>
      <c r="P201" s="1255">
        <v>-1.6500000000000057</v>
      </c>
      <c r="R201" s="1548" t="s">
        <v>856</v>
      </c>
    </row>
    <row r="202" spans="1:19" ht="24.5" customHeight="1">
      <c r="C202" s="1236">
        <v>3</v>
      </c>
      <c r="D202" s="1532">
        <v>99.88</v>
      </c>
      <c r="E202" s="1254">
        <v>-5.4100000000000108</v>
      </c>
      <c r="F202" s="1237" t="s">
        <v>860</v>
      </c>
      <c r="H202" s="1236">
        <v>3</v>
      </c>
      <c r="I202" s="1535">
        <v>103.38</v>
      </c>
      <c r="J202" s="1255">
        <v>-2.3100000000000023</v>
      </c>
      <c r="K202" s="1255">
        <v>-2.5400000000000063</v>
      </c>
      <c r="L202" s="1255">
        <v>-3.2800000000000011</v>
      </c>
      <c r="M202" s="1535">
        <v>104.58</v>
      </c>
      <c r="N202" s="1255">
        <v>-1.4699999999999989</v>
      </c>
      <c r="O202" s="1255">
        <v>-2.1400000000000006</v>
      </c>
      <c r="P202" s="1255">
        <v>-2.3299999999999983</v>
      </c>
      <c r="R202" s="1551" t="s">
        <v>857</v>
      </c>
    </row>
    <row r="203" spans="1:19" ht="24.5" customHeight="1">
      <c r="C203" s="1236">
        <v>4</v>
      </c>
      <c r="D203" s="1532">
        <v>102.01</v>
      </c>
      <c r="E203" s="1254">
        <v>2.1300000000000097</v>
      </c>
      <c r="F203" s="1237" t="s">
        <v>861</v>
      </c>
      <c r="H203" s="1236">
        <v>4</v>
      </c>
      <c r="I203" s="1535">
        <v>102.39</v>
      </c>
      <c r="J203" s="1255">
        <v>-0.98999999999999488</v>
      </c>
      <c r="K203" s="1255">
        <v>-3.2999999999999972</v>
      </c>
      <c r="L203" s="1255">
        <v>-3.5300000000000011</v>
      </c>
      <c r="M203" s="1535">
        <v>103.79</v>
      </c>
      <c r="N203" s="1255">
        <v>-0.78999999999999204</v>
      </c>
      <c r="O203" s="1255">
        <v>-2.2599999999999909</v>
      </c>
      <c r="P203" s="1255">
        <v>-2.9299999999999926</v>
      </c>
      <c r="R203" s="1551" t="s">
        <v>858</v>
      </c>
    </row>
    <row r="204" spans="1:19" ht="24.5" customHeight="1">
      <c r="C204" s="1236">
        <v>5</v>
      </c>
      <c r="D204" s="1532">
        <v>109.43</v>
      </c>
      <c r="E204" s="1254">
        <v>7.4200000000000017</v>
      </c>
      <c r="F204" s="1237" t="s">
        <v>861</v>
      </c>
      <c r="H204" s="1236">
        <v>5</v>
      </c>
      <c r="I204" s="1535">
        <v>103.77</v>
      </c>
      <c r="J204" s="1255">
        <v>1.3799999999999955</v>
      </c>
      <c r="K204" s="1255">
        <v>0.39000000000000057</v>
      </c>
      <c r="L204" s="1255">
        <v>-1.9200000000000017</v>
      </c>
      <c r="M204" s="1535">
        <v>104.32</v>
      </c>
      <c r="N204" s="1255">
        <v>0.52999999999998693</v>
      </c>
      <c r="O204" s="1255">
        <v>-0.26000000000000512</v>
      </c>
      <c r="P204" s="1255">
        <v>-1.730000000000004</v>
      </c>
      <c r="R204" s="1551" t="s">
        <v>858</v>
      </c>
    </row>
    <row r="205" spans="1:19" ht="24.5" customHeight="1">
      <c r="C205" s="1236">
        <v>6</v>
      </c>
      <c r="D205" s="1532">
        <v>109.42</v>
      </c>
      <c r="E205" s="1254">
        <v>-1.0000000000005116E-2</v>
      </c>
      <c r="F205" s="1237" t="s">
        <v>860</v>
      </c>
      <c r="H205" s="1236">
        <v>6</v>
      </c>
      <c r="I205" s="1535">
        <v>106.95</v>
      </c>
      <c r="J205" s="1255">
        <v>3.1800000000000068</v>
      </c>
      <c r="K205" s="1255">
        <v>4.5600000000000023</v>
      </c>
      <c r="L205" s="1255">
        <v>3.5700000000000074</v>
      </c>
      <c r="M205" s="1535">
        <v>105.21</v>
      </c>
      <c r="N205" s="1255">
        <v>0.89000000000000057</v>
      </c>
      <c r="O205" s="1255">
        <v>1.4199999999999875</v>
      </c>
      <c r="P205" s="1255">
        <v>0.62999999999999545</v>
      </c>
      <c r="R205" s="1551" t="s">
        <v>858</v>
      </c>
    </row>
    <row r="206" spans="1:19" ht="24.5" customHeight="1">
      <c r="C206" s="1236">
        <v>7</v>
      </c>
      <c r="D206" s="1532">
        <v>109.64</v>
      </c>
      <c r="E206" s="1254">
        <v>0.21999999999999886</v>
      </c>
      <c r="F206" s="1237" t="s">
        <v>861</v>
      </c>
      <c r="H206" s="1236">
        <v>7</v>
      </c>
      <c r="I206" s="1535">
        <v>109.5</v>
      </c>
      <c r="J206" s="1255">
        <v>2.5499999999999972</v>
      </c>
      <c r="K206" s="1255">
        <v>5.730000000000004</v>
      </c>
      <c r="L206" s="1255">
        <v>7.1099999999999994</v>
      </c>
      <c r="M206" s="1535">
        <v>106.08</v>
      </c>
      <c r="N206" s="1255">
        <v>0.87000000000000455</v>
      </c>
      <c r="O206" s="1255">
        <v>1.7600000000000051</v>
      </c>
      <c r="P206" s="1255">
        <v>2.289999999999992</v>
      </c>
      <c r="R206" s="1548" t="s">
        <v>856</v>
      </c>
    </row>
    <row r="207" spans="1:19" ht="24.5" customHeight="1">
      <c r="C207" s="1236">
        <v>8</v>
      </c>
      <c r="D207" s="1532">
        <v>101.75</v>
      </c>
      <c r="E207" s="1254">
        <v>-7.8900000000000006</v>
      </c>
      <c r="F207" s="1237" t="s">
        <v>860</v>
      </c>
      <c r="H207" s="1236">
        <v>8</v>
      </c>
      <c r="I207" s="1535">
        <v>106.94</v>
      </c>
      <c r="J207" s="1255">
        <v>-2.5600000000000023</v>
      </c>
      <c r="K207" s="1255">
        <v>-1.0000000000005116E-2</v>
      </c>
      <c r="L207" s="1255">
        <v>3.1700000000000017</v>
      </c>
      <c r="M207" s="1535">
        <v>106.45</v>
      </c>
      <c r="N207" s="1255">
        <v>0.37000000000000455</v>
      </c>
      <c r="O207" s="1255">
        <v>1.2400000000000091</v>
      </c>
      <c r="P207" s="1255">
        <v>2.1300000000000097</v>
      </c>
      <c r="R207" s="1551" t="s">
        <v>912</v>
      </c>
    </row>
    <row r="208" spans="1:19" ht="25" customHeight="1">
      <c r="C208" s="1930">
        <v>9</v>
      </c>
      <c r="D208" s="1532">
        <v>102.09</v>
      </c>
      <c r="E208" s="1254">
        <v>0.34000000000000341</v>
      </c>
      <c r="F208" s="1237" t="s">
        <v>861</v>
      </c>
      <c r="H208" s="1236">
        <v>9</v>
      </c>
      <c r="I208" s="1535">
        <v>104.49</v>
      </c>
      <c r="J208" s="1255">
        <v>-2.4500000000000028</v>
      </c>
      <c r="K208" s="1255">
        <v>-5.0100000000000051</v>
      </c>
      <c r="L208" s="1255">
        <v>-2.460000000000008</v>
      </c>
      <c r="M208" s="1535">
        <v>106.47</v>
      </c>
      <c r="N208" s="1255">
        <v>1.9999999999996021E-2</v>
      </c>
      <c r="O208" s="1255">
        <v>0.39000000000000057</v>
      </c>
      <c r="P208" s="1255">
        <v>1.2600000000000051</v>
      </c>
      <c r="Q208" s="1930"/>
      <c r="R208" s="1551" t="s">
        <v>913</v>
      </c>
      <c r="S208" s="1931" t="s">
        <v>740</v>
      </c>
    </row>
    <row r="209" spans="1:19" ht="25" customHeight="1">
      <c r="C209" s="1930">
        <v>10</v>
      </c>
      <c r="D209" s="1532">
        <v>102.39</v>
      </c>
      <c r="E209" s="1254">
        <v>0.29999999999999716</v>
      </c>
      <c r="F209" s="1237" t="s">
        <v>861</v>
      </c>
      <c r="H209" s="1236">
        <v>9</v>
      </c>
      <c r="I209" s="1535">
        <v>102.08</v>
      </c>
      <c r="J209" s="1255">
        <v>-2.4099999999999966</v>
      </c>
      <c r="K209" s="1255">
        <v>-4.8599999999999994</v>
      </c>
      <c r="L209" s="1255">
        <v>-7.4200000000000017</v>
      </c>
      <c r="M209" s="1535">
        <v>105.06</v>
      </c>
      <c r="N209" s="1255">
        <v>-1.4099999999999966</v>
      </c>
      <c r="O209" s="1255">
        <v>-1.3900000000000006</v>
      </c>
      <c r="P209" s="1255">
        <v>-1.019999999999996</v>
      </c>
      <c r="Q209" s="1930"/>
      <c r="R209" s="1551" t="s">
        <v>913</v>
      </c>
      <c r="S209" s="1931" t="s">
        <v>740</v>
      </c>
    </row>
    <row r="210" spans="1:19" ht="22">
      <c r="A210" s="1930"/>
      <c r="B210" s="1930"/>
      <c r="C210" s="1930">
        <v>11</v>
      </c>
      <c r="D210" s="1532">
        <v>101.59</v>
      </c>
      <c r="E210" s="1254">
        <v>-0.79999999999999716</v>
      </c>
      <c r="F210" s="1237" t="s">
        <v>860</v>
      </c>
      <c r="H210" s="1236">
        <v>11</v>
      </c>
      <c r="I210" s="1535">
        <v>101.92</v>
      </c>
      <c r="J210" s="1255">
        <v>-0.15999999999999659</v>
      </c>
      <c r="K210" s="1255">
        <v>-2.5699999999999932</v>
      </c>
      <c r="L210" s="1255">
        <v>-5.019999999999996</v>
      </c>
      <c r="M210" s="1535">
        <v>103.43</v>
      </c>
      <c r="N210" s="1255">
        <v>-1.6299999999999955</v>
      </c>
      <c r="O210" s="1255">
        <v>-3.039999999999992</v>
      </c>
      <c r="P210" s="1255">
        <v>-3.019999999999996</v>
      </c>
      <c r="Q210" s="1930"/>
      <c r="R210" s="2026" t="s">
        <v>754</v>
      </c>
      <c r="S210" s="2025" t="s">
        <v>915</v>
      </c>
    </row>
  </sheetData>
  <mergeCells count="3">
    <mergeCell ref="T6:T7"/>
    <mergeCell ref="T59:T60"/>
    <mergeCell ref="R6:R7"/>
  </mergeCells>
  <phoneticPr fontId="39"/>
  <conditionalFormatting sqref="J56:L210 N68:P210 E9:E210">
    <cfRule type="cellIs" dxfId="5" priority="4" stopIfTrue="1" operator="lessThan">
      <formula>0</formula>
    </cfRule>
  </conditionalFormatting>
  <conditionalFormatting sqref="I8:I19 D8:D55 M8:M55 J9:J55 N9:N67 K10:K55 O10:O67 L11:L55 P11:P67 F20:I55 G56:H67">
    <cfRule type="cellIs" dxfId="4" priority="5" stopIfTrue="1" operator="lessThan">
      <formula>0</formula>
    </cfRule>
  </conditionalFormatting>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2" tint="-0.749992370372631"/>
    <pageSetUpPr fitToPage="1"/>
  </sheetPr>
  <dimension ref="A1:AP508"/>
  <sheetViews>
    <sheetView showGridLines="0" zoomScale="85" zoomScaleNormal="85" zoomScaleSheetLayoutView="90" workbookViewId="0">
      <pane xSplit="4" ySplit="3" topLeftCell="E478" activePane="bottomRight" state="frozen"/>
      <selection activeCell="AC395" sqref="AC395"/>
      <selection pane="topRight" activeCell="AC395" sqref="AC395"/>
      <selection pane="bottomLeft" activeCell="AC395" sqref="AC395"/>
      <selection pane="bottomRight" activeCell="E507" sqref="E507"/>
    </sheetView>
  </sheetViews>
  <sheetFormatPr defaultColWidth="9" defaultRowHeight="13"/>
  <cols>
    <col min="1" max="1" width="6.6328125" style="13" bestFit="1" customWidth="1"/>
    <col min="2" max="2" width="5.6328125" style="1212" bestFit="1" customWidth="1"/>
    <col min="3" max="4" width="3.26953125" style="13" customWidth="1"/>
    <col min="5" max="5" width="10.453125" customWidth="1"/>
    <col min="6" max="13" width="10.453125" style="13" customWidth="1"/>
    <col min="14" max="16" width="7.6328125" style="13" customWidth="1"/>
    <col min="17" max="18" width="9.453125" style="1507" bestFit="1" customWidth="1"/>
    <col min="19" max="19" width="10.453125" style="1507" bestFit="1" customWidth="1"/>
    <col min="20" max="22" width="9.453125" style="1507" bestFit="1" customWidth="1"/>
    <col min="23" max="23" width="7.36328125" style="13" customWidth="1"/>
    <col min="24" max="24" width="8.26953125" style="13" customWidth="1"/>
    <col min="25" max="28" width="7.36328125" style="13" customWidth="1"/>
    <col min="29" max="29" width="3.7265625" style="13" hidden="1" customWidth="1"/>
    <col min="30" max="30" width="0" style="13" hidden="1" customWidth="1"/>
    <col min="31" max="31" width="9" style="13"/>
    <col min="32" max="32" width="5.08984375" style="13" customWidth="1"/>
    <col min="33" max="33" width="6.6328125" style="1212" customWidth="1"/>
    <col min="34" max="34" width="1.90625" style="1212" customWidth="1"/>
    <col min="35" max="36" width="3.26953125" style="13" customWidth="1"/>
    <col min="37" max="37" width="5.08984375" style="13" customWidth="1"/>
    <col min="38" max="38" width="6.36328125" style="13" customWidth="1"/>
    <col min="39" max="39" width="6.26953125" style="13" customWidth="1"/>
    <col min="40" max="40" width="5.453125" style="13" customWidth="1"/>
    <col min="41" max="41" width="5.26953125" style="13" customWidth="1"/>
    <col min="42" max="16384" width="9" style="13"/>
  </cols>
  <sheetData>
    <row r="1" spans="1:42" s="2027" customFormat="1">
      <c r="A1" s="2027" t="s">
        <v>799</v>
      </c>
      <c r="B1" s="2028"/>
      <c r="Q1" s="2029"/>
      <c r="R1" s="2029"/>
      <c r="S1" s="2029"/>
      <c r="T1" s="2029"/>
      <c r="U1" s="2029"/>
      <c r="V1" s="2029"/>
      <c r="AG1" s="2028"/>
      <c r="AH1" s="2028"/>
    </row>
    <row r="2" spans="1:42" s="2027" customFormat="1" ht="19" customHeight="1">
      <c r="A2" s="2030"/>
      <c r="B2" s="2031"/>
      <c r="C2" s="2030"/>
      <c r="D2" s="2030"/>
      <c r="E2" s="2032" t="s">
        <v>10</v>
      </c>
      <c r="F2" s="2033"/>
      <c r="G2" s="2033"/>
      <c r="H2" s="2033"/>
      <c r="I2" s="2033"/>
      <c r="J2" s="2033"/>
      <c r="K2" s="2033"/>
      <c r="L2" s="2033"/>
      <c r="M2" s="2033"/>
      <c r="N2" s="2034" t="s">
        <v>9</v>
      </c>
      <c r="O2" s="2035"/>
      <c r="P2" s="2036"/>
      <c r="Q2" s="2037" t="s">
        <v>11</v>
      </c>
      <c r="R2" s="2037"/>
      <c r="S2" s="2038"/>
      <c r="T2" s="2037" t="s">
        <v>8</v>
      </c>
      <c r="U2" s="2037"/>
      <c r="V2" s="2038"/>
      <c r="W2" s="2034" t="s">
        <v>58</v>
      </c>
      <c r="X2" s="2035"/>
      <c r="Y2" s="2036"/>
      <c r="Z2" s="2039" t="s">
        <v>804</v>
      </c>
      <c r="AA2" s="2040"/>
      <c r="AB2" s="2041"/>
      <c r="AC2" s="2042"/>
      <c r="AG2" s="2028"/>
      <c r="AH2" s="2028"/>
    </row>
    <row r="3" spans="1:42" s="2027" customFormat="1" ht="26.15" customHeight="1">
      <c r="A3" s="2030" t="s">
        <v>16</v>
      </c>
      <c r="B3" s="2031" t="s">
        <v>17</v>
      </c>
      <c r="C3" s="2030" t="s">
        <v>18</v>
      </c>
      <c r="D3" s="2043"/>
      <c r="E3" s="2044" t="s">
        <v>22</v>
      </c>
      <c r="F3" s="2044" t="s">
        <v>3</v>
      </c>
      <c r="G3" s="2044" t="s">
        <v>4</v>
      </c>
      <c r="H3" s="2044" t="s">
        <v>23</v>
      </c>
      <c r="I3" s="2044" t="s">
        <v>3</v>
      </c>
      <c r="J3" s="2045" t="s">
        <v>46</v>
      </c>
      <c r="K3" s="2044" t="s">
        <v>24</v>
      </c>
      <c r="L3" s="2044" t="s">
        <v>3</v>
      </c>
      <c r="M3" s="2045" t="s">
        <v>4</v>
      </c>
      <c r="N3" s="2046" t="s">
        <v>19</v>
      </c>
      <c r="O3" s="2046" t="s">
        <v>20</v>
      </c>
      <c r="P3" s="2047" t="s">
        <v>21</v>
      </c>
      <c r="Q3" s="2048" t="s">
        <v>19</v>
      </c>
      <c r="R3" s="2048" t="s">
        <v>20</v>
      </c>
      <c r="S3" s="2049" t="s">
        <v>21</v>
      </c>
      <c r="T3" s="2048" t="s">
        <v>19</v>
      </c>
      <c r="U3" s="2048" t="s">
        <v>20</v>
      </c>
      <c r="V3" s="2049" t="s">
        <v>21</v>
      </c>
      <c r="W3" s="2050" t="s">
        <v>25</v>
      </c>
      <c r="X3" s="2046" t="s">
        <v>26</v>
      </c>
      <c r="Y3" s="2047" t="s">
        <v>27</v>
      </c>
      <c r="Z3" s="2050" t="s">
        <v>25</v>
      </c>
      <c r="AA3" s="2046" t="s">
        <v>26</v>
      </c>
      <c r="AB3" s="2047" t="s">
        <v>27</v>
      </c>
      <c r="AC3" s="2051"/>
      <c r="AE3" s="2027" t="s">
        <v>28</v>
      </c>
      <c r="AF3" s="2027" t="s">
        <v>16</v>
      </c>
      <c r="AG3" s="2028" t="s">
        <v>17</v>
      </c>
      <c r="AH3" s="2028"/>
      <c r="AI3" s="2027" t="s">
        <v>18</v>
      </c>
      <c r="AK3" s="2052" t="s">
        <v>805</v>
      </c>
      <c r="AL3" s="2052" t="s">
        <v>806</v>
      </c>
      <c r="AM3" s="2052" t="s">
        <v>806</v>
      </c>
      <c r="AN3" s="2052" t="s">
        <v>806</v>
      </c>
      <c r="AO3" s="2052" t="s">
        <v>806</v>
      </c>
      <c r="AP3" s="2052"/>
    </row>
    <row r="4" spans="1:42" s="2027" customFormat="1">
      <c r="A4" s="2027">
        <v>1984</v>
      </c>
      <c r="B4" s="2028">
        <v>59</v>
      </c>
      <c r="C4" s="2053">
        <v>1</v>
      </c>
      <c r="D4" s="2054"/>
      <c r="E4" s="2055"/>
      <c r="F4" s="2055"/>
      <c r="G4" s="2055"/>
      <c r="H4" s="2055"/>
      <c r="I4" s="2055"/>
      <c r="J4" s="2056"/>
      <c r="K4" s="2055"/>
      <c r="L4" s="2055"/>
      <c r="M4" s="2056"/>
      <c r="N4" s="2057"/>
      <c r="O4" s="2057"/>
      <c r="P4" s="2058"/>
      <c r="Q4" s="2029"/>
      <c r="R4" s="2029"/>
      <c r="S4" s="2059"/>
      <c r="T4" s="2029"/>
      <c r="U4" s="2029"/>
      <c r="V4" s="2059"/>
      <c r="W4" s="2060">
        <v>63.6</v>
      </c>
      <c r="X4" s="2061">
        <v>90</v>
      </c>
      <c r="Y4" s="2062">
        <v>61.1</v>
      </c>
      <c r="Z4" s="2063"/>
      <c r="AA4" s="2057"/>
      <c r="AB4" s="2058"/>
      <c r="AC4" s="2057"/>
      <c r="AE4" s="2027">
        <v>50</v>
      </c>
      <c r="AF4" s="2027">
        <v>1984</v>
      </c>
      <c r="AG4" s="2028">
        <v>59</v>
      </c>
      <c r="AH4" s="2028"/>
      <c r="AI4" s="2053">
        <v>1</v>
      </c>
      <c r="AJ4" s="2053"/>
      <c r="AK4" s="2053"/>
      <c r="AL4" s="2053"/>
      <c r="AM4" s="2053"/>
    </row>
    <row r="5" spans="1:42" s="2027" customFormat="1">
      <c r="B5" s="2028"/>
      <c r="C5" s="2053">
        <v>2</v>
      </c>
      <c r="D5" s="2054"/>
      <c r="E5" s="2055"/>
      <c r="F5" s="2055"/>
      <c r="G5" s="2055"/>
      <c r="H5" s="2055"/>
      <c r="I5" s="2055"/>
      <c r="J5" s="2056"/>
      <c r="K5" s="2055"/>
      <c r="L5" s="2055"/>
      <c r="M5" s="2056"/>
      <c r="N5" s="2057"/>
      <c r="O5" s="2057"/>
      <c r="P5" s="2058"/>
      <c r="Q5" s="2029"/>
      <c r="R5" s="2029"/>
      <c r="S5" s="2059"/>
      <c r="T5" s="2029"/>
      <c r="U5" s="2029"/>
      <c r="V5" s="2059"/>
      <c r="W5" s="2060">
        <v>72.7</v>
      </c>
      <c r="X5" s="2061">
        <v>100</v>
      </c>
      <c r="Y5" s="2062">
        <v>88.9</v>
      </c>
      <c r="Z5" s="2063"/>
      <c r="AA5" s="2057"/>
      <c r="AB5" s="2058"/>
      <c r="AC5" s="2057"/>
      <c r="AE5" s="2027">
        <v>50</v>
      </c>
      <c r="AG5" s="2028"/>
      <c r="AH5" s="2028"/>
      <c r="AI5" s="2053">
        <v>2</v>
      </c>
      <c r="AJ5" s="2053"/>
      <c r="AK5" s="2053"/>
      <c r="AL5" s="2053"/>
      <c r="AM5" s="2053"/>
    </row>
    <row r="6" spans="1:42" s="2027" customFormat="1">
      <c r="B6" s="2028"/>
      <c r="C6" s="2053">
        <v>3</v>
      </c>
      <c r="D6" s="2054"/>
      <c r="E6" s="2055"/>
      <c r="F6" s="2055"/>
      <c r="G6" s="2055"/>
      <c r="H6" s="2055"/>
      <c r="I6" s="2055"/>
      <c r="J6" s="2056"/>
      <c r="K6" s="2055"/>
      <c r="L6" s="2055"/>
      <c r="M6" s="2056"/>
      <c r="N6" s="2057">
        <v>0</v>
      </c>
      <c r="O6" s="2057">
        <v>0</v>
      </c>
      <c r="P6" s="2058">
        <v>0</v>
      </c>
      <c r="Q6" s="2029">
        <v>0</v>
      </c>
      <c r="R6" s="2029">
        <v>0</v>
      </c>
      <c r="S6" s="2059">
        <v>0</v>
      </c>
      <c r="T6" s="2029">
        <v>0</v>
      </c>
      <c r="U6" s="2029">
        <v>0</v>
      </c>
      <c r="V6" s="2059">
        <v>0</v>
      </c>
      <c r="W6" s="2060">
        <v>72.7</v>
      </c>
      <c r="X6" s="2061">
        <v>95</v>
      </c>
      <c r="Y6" s="2062">
        <v>88.9</v>
      </c>
      <c r="Z6" s="2063"/>
      <c r="AA6" s="2057"/>
      <c r="AB6" s="2058"/>
      <c r="AC6" s="2057"/>
      <c r="AE6" s="2027">
        <v>50</v>
      </c>
      <c r="AG6" s="2028"/>
      <c r="AH6" s="2028"/>
      <c r="AI6" s="2053">
        <v>3</v>
      </c>
      <c r="AJ6" s="2053"/>
      <c r="AK6" s="2053"/>
      <c r="AL6" s="2053"/>
      <c r="AM6" s="2053"/>
    </row>
    <row r="7" spans="1:42" s="2027" customFormat="1">
      <c r="B7" s="2028"/>
      <c r="C7" s="2053">
        <v>4</v>
      </c>
      <c r="D7" s="2054"/>
      <c r="E7" s="2055"/>
      <c r="F7" s="2055"/>
      <c r="G7" s="2055"/>
      <c r="H7" s="2055"/>
      <c r="I7" s="2055"/>
      <c r="J7" s="2056"/>
      <c r="K7" s="2055"/>
      <c r="L7" s="2055"/>
      <c r="M7" s="2056"/>
      <c r="N7" s="2057">
        <v>42.9</v>
      </c>
      <c r="O7" s="2057">
        <v>81.3</v>
      </c>
      <c r="P7" s="2058">
        <v>44.4</v>
      </c>
      <c r="Q7" s="2029">
        <v>-7.1000000000000014</v>
      </c>
      <c r="R7" s="2029">
        <v>31.299999999999997</v>
      </c>
      <c r="S7" s="2059">
        <v>-5.6000000000000014</v>
      </c>
      <c r="T7" s="2029">
        <v>-0.71000000000000019</v>
      </c>
      <c r="U7" s="2029">
        <v>3.13</v>
      </c>
      <c r="V7" s="2059">
        <v>-0.56000000000000016</v>
      </c>
      <c r="W7" s="2060">
        <v>72.7</v>
      </c>
      <c r="X7" s="2061">
        <v>80</v>
      </c>
      <c r="Y7" s="2062">
        <v>88.9</v>
      </c>
      <c r="Z7" s="2063"/>
      <c r="AA7" s="2057"/>
      <c r="AB7" s="2058"/>
      <c r="AC7" s="2057"/>
      <c r="AE7" s="2027">
        <v>50</v>
      </c>
      <c r="AG7" s="2028"/>
      <c r="AH7" s="2028"/>
      <c r="AI7" s="2053">
        <v>4</v>
      </c>
      <c r="AJ7" s="2053"/>
      <c r="AK7" s="2053"/>
      <c r="AL7" s="2053"/>
      <c r="AM7" s="2053"/>
    </row>
    <row r="8" spans="1:42" s="2027" customFormat="1">
      <c r="B8" s="2028"/>
      <c r="C8" s="2053">
        <v>5</v>
      </c>
      <c r="D8" s="2054"/>
      <c r="E8" s="2055"/>
      <c r="F8" s="2055"/>
      <c r="G8" s="2055"/>
      <c r="H8" s="2055"/>
      <c r="I8" s="2055"/>
      <c r="J8" s="2056"/>
      <c r="K8" s="2055"/>
      <c r="L8" s="2055"/>
      <c r="M8" s="2056"/>
      <c r="N8" s="2057">
        <v>14.3</v>
      </c>
      <c r="O8" s="2057">
        <v>43.8</v>
      </c>
      <c r="P8" s="2058">
        <v>0</v>
      </c>
      <c r="Q8" s="2029">
        <v>-42.800000000000004</v>
      </c>
      <c r="R8" s="2029">
        <v>25.099999999999994</v>
      </c>
      <c r="S8" s="2059">
        <v>-55.6</v>
      </c>
      <c r="T8" s="2029">
        <v>-4.28</v>
      </c>
      <c r="U8" s="2029">
        <v>2.5099999999999993</v>
      </c>
      <c r="V8" s="2059">
        <v>-5.5600000000000005</v>
      </c>
      <c r="W8" s="2060">
        <v>45.5</v>
      </c>
      <c r="X8" s="2061">
        <v>65</v>
      </c>
      <c r="Y8" s="2062">
        <v>66.7</v>
      </c>
      <c r="Z8" s="2063"/>
      <c r="AA8" s="2057"/>
      <c r="AB8" s="2058"/>
      <c r="AC8" s="2057"/>
      <c r="AE8" s="2027">
        <v>50</v>
      </c>
      <c r="AG8" s="2028"/>
      <c r="AH8" s="2028"/>
      <c r="AI8" s="2053">
        <v>5</v>
      </c>
      <c r="AJ8" s="2053"/>
      <c r="AK8" s="2053"/>
      <c r="AL8" s="2053"/>
      <c r="AM8" s="2053"/>
    </row>
    <row r="9" spans="1:42" s="2027" customFormat="1">
      <c r="B9" s="2028"/>
      <c r="C9" s="2053">
        <v>6</v>
      </c>
      <c r="D9" s="2054"/>
      <c r="E9" s="2055"/>
      <c r="F9" s="2055"/>
      <c r="G9" s="2055"/>
      <c r="H9" s="2055"/>
      <c r="I9" s="2055"/>
      <c r="J9" s="2056"/>
      <c r="K9" s="2055"/>
      <c r="L9" s="2055"/>
      <c r="M9" s="2056"/>
      <c r="N9" s="2057">
        <v>14.3</v>
      </c>
      <c r="O9" s="2057">
        <v>50</v>
      </c>
      <c r="P9" s="2058">
        <v>44.4</v>
      </c>
      <c r="Q9" s="2029">
        <v>-78.5</v>
      </c>
      <c r="R9" s="2029">
        <v>25.099999999999994</v>
      </c>
      <c r="S9" s="2059">
        <v>-61.2</v>
      </c>
      <c r="T9" s="2029">
        <v>-7.85</v>
      </c>
      <c r="U9" s="2029">
        <v>2.5099999999999993</v>
      </c>
      <c r="V9" s="2059">
        <v>-6.12</v>
      </c>
      <c r="W9" s="2060">
        <v>45.5</v>
      </c>
      <c r="X9" s="2061">
        <v>70</v>
      </c>
      <c r="Y9" s="2062">
        <v>61.1</v>
      </c>
      <c r="Z9" s="2063"/>
      <c r="AA9" s="2057"/>
      <c r="AB9" s="2058"/>
      <c r="AC9" s="2057"/>
      <c r="AE9" s="2027">
        <v>50</v>
      </c>
      <c r="AG9" s="2028"/>
      <c r="AH9" s="2028"/>
      <c r="AI9" s="2053">
        <v>6</v>
      </c>
      <c r="AJ9" s="2053"/>
      <c r="AK9" s="2053"/>
      <c r="AL9" s="2053"/>
      <c r="AM9" s="2053"/>
    </row>
    <row r="10" spans="1:42" s="2027" customFormat="1">
      <c r="B10" s="2028"/>
      <c r="C10" s="2053">
        <v>7</v>
      </c>
      <c r="D10" s="2054"/>
      <c r="E10" s="2055"/>
      <c r="F10" s="2055"/>
      <c r="G10" s="2055"/>
      <c r="H10" s="2055"/>
      <c r="I10" s="2055"/>
      <c r="J10" s="2056"/>
      <c r="K10" s="2055"/>
      <c r="L10" s="2055"/>
      <c r="M10" s="2056"/>
      <c r="N10" s="2057">
        <v>50</v>
      </c>
      <c r="O10" s="2057">
        <v>75</v>
      </c>
      <c r="P10" s="2058">
        <v>55.6</v>
      </c>
      <c r="Q10" s="2029">
        <v>-78.5</v>
      </c>
      <c r="R10" s="2029">
        <v>50.099999999999994</v>
      </c>
      <c r="S10" s="2059">
        <v>-55.6</v>
      </c>
      <c r="T10" s="2029">
        <v>-7.85</v>
      </c>
      <c r="U10" s="2029">
        <v>5.01</v>
      </c>
      <c r="V10" s="2059">
        <v>-5.5600000000000005</v>
      </c>
      <c r="W10" s="2060">
        <v>40.9</v>
      </c>
      <c r="X10" s="2061">
        <v>100</v>
      </c>
      <c r="Y10" s="2062">
        <v>77.8</v>
      </c>
      <c r="Z10" s="2063"/>
      <c r="AA10" s="2057"/>
      <c r="AB10" s="2058"/>
      <c r="AC10" s="2057"/>
      <c r="AE10" s="2027">
        <v>50</v>
      </c>
      <c r="AG10" s="2028"/>
      <c r="AH10" s="2028"/>
      <c r="AI10" s="2053">
        <v>7</v>
      </c>
      <c r="AJ10" s="2053"/>
      <c r="AK10" s="2053"/>
      <c r="AL10" s="2053"/>
      <c r="AM10" s="2053"/>
    </row>
    <row r="11" spans="1:42" s="2027" customFormat="1">
      <c r="B11" s="2028"/>
      <c r="C11" s="2053">
        <v>8</v>
      </c>
      <c r="D11" s="2054"/>
      <c r="E11" s="2055"/>
      <c r="F11" s="2055"/>
      <c r="G11" s="2055"/>
      <c r="H11" s="2055"/>
      <c r="I11" s="2055"/>
      <c r="J11" s="2056"/>
      <c r="K11" s="2055"/>
      <c r="L11" s="2055"/>
      <c r="M11" s="2056"/>
      <c r="N11" s="2057">
        <v>50</v>
      </c>
      <c r="O11" s="2057">
        <v>37.5</v>
      </c>
      <c r="P11" s="2058">
        <v>44.4</v>
      </c>
      <c r="Q11" s="2029">
        <v>-78.5</v>
      </c>
      <c r="R11" s="2029">
        <v>37.599999999999994</v>
      </c>
      <c r="S11" s="2059">
        <v>-61.2</v>
      </c>
      <c r="T11" s="2029">
        <v>-7.85</v>
      </c>
      <c r="U11" s="2029">
        <v>3.7599999999999993</v>
      </c>
      <c r="V11" s="2059">
        <v>-6.12</v>
      </c>
      <c r="W11" s="2060">
        <v>45.5</v>
      </c>
      <c r="X11" s="2061">
        <v>70</v>
      </c>
      <c r="Y11" s="2062">
        <v>66.7</v>
      </c>
      <c r="Z11" s="2063"/>
      <c r="AA11" s="2057"/>
      <c r="AB11" s="2058"/>
      <c r="AC11" s="2057"/>
      <c r="AE11" s="2027">
        <v>50</v>
      </c>
      <c r="AG11" s="2028"/>
      <c r="AH11" s="2028"/>
      <c r="AI11" s="2053">
        <v>8</v>
      </c>
      <c r="AJ11" s="2053"/>
      <c r="AK11" s="2053"/>
      <c r="AL11" s="2053"/>
      <c r="AM11" s="2053"/>
    </row>
    <row r="12" spans="1:42" s="2027" customFormat="1">
      <c r="B12" s="2028"/>
      <c r="C12" s="2053">
        <v>9</v>
      </c>
      <c r="D12" s="2054"/>
      <c r="E12" s="2055"/>
      <c r="F12" s="2055"/>
      <c r="G12" s="2055"/>
      <c r="H12" s="2055"/>
      <c r="I12" s="2055"/>
      <c r="J12" s="2056"/>
      <c r="K12" s="2055"/>
      <c r="L12" s="2055"/>
      <c r="M12" s="2056"/>
      <c r="N12" s="2057">
        <v>57.1</v>
      </c>
      <c r="O12" s="2057">
        <v>37.5</v>
      </c>
      <c r="P12" s="2058">
        <v>44.4</v>
      </c>
      <c r="Q12" s="2029">
        <v>-71.400000000000006</v>
      </c>
      <c r="R12" s="2029">
        <v>25.099999999999994</v>
      </c>
      <c r="S12" s="2059">
        <v>-66.800000000000011</v>
      </c>
      <c r="T12" s="2029">
        <v>-7.1400000000000006</v>
      </c>
      <c r="U12" s="2029">
        <v>2.5099999999999993</v>
      </c>
      <c r="V12" s="2059">
        <v>-6.6800000000000015</v>
      </c>
      <c r="W12" s="2060">
        <v>45.5</v>
      </c>
      <c r="X12" s="2061">
        <v>75</v>
      </c>
      <c r="Y12" s="2062">
        <v>100</v>
      </c>
      <c r="Z12" s="2063"/>
      <c r="AA12" s="2057"/>
      <c r="AB12" s="2058"/>
      <c r="AC12" s="2057"/>
      <c r="AE12" s="2027">
        <v>50</v>
      </c>
      <c r="AG12" s="2028"/>
      <c r="AH12" s="2028"/>
      <c r="AI12" s="2053">
        <v>9</v>
      </c>
      <c r="AJ12" s="2053"/>
      <c r="AK12" s="2053"/>
      <c r="AL12" s="2053"/>
      <c r="AM12" s="2053"/>
    </row>
    <row r="13" spans="1:42" s="2027" customFormat="1">
      <c r="B13" s="2028"/>
      <c r="C13" s="2053">
        <v>10</v>
      </c>
      <c r="D13" s="2054"/>
      <c r="E13" s="2055"/>
      <c r="F13" s="2055"/>
      <c r="G13" s="2055"/>
      <c r="H13" s="2055"/>
      <c r="I13" s="2055"/>
      <c r="J13" s="2056"/>
      <c r="K13" s="2055"/>
      <c r="L13" s="2055"/>
      <c r="M13" s="2056"/>
      <c r="N13" s="2057">
        <v>57.1</v>
      </c>
      <c r="O13" s="2057">
        <v>68.8</v>
      </c>
      <c r="P13" s="2058">
        <v>55.6</v>
      </c>
      <c r="Q13" s="2029">
        <v>-64.300000000000011</v>
      </c>
      <c r="R13" s="2029">
        <v>43.899999999999991</v>
      </c>
      <c r="S13" s="2059">
        <v>-61.20000000000001</v>
      </c>
      <c r="T13" s="2029">
        <v>-6.4300000000000015</v>
      </c>
      <c r="U13" s="2029">
        <v>4.3899999999999988</v>
      </c>
      <c r="V13" s="2059">
        <v>-6.120000000000001</v>
      </c>
      <c r="W13" s="2060">
        <v>50</v>
      </c>
      <c r="X13" s="2061">
        <v>70</v>
      </c>
      <c r="Y13" s="2062">
        <v>100</v>
      </c>
      <c r="Z13" s="2063"/>
      <c r="AA13" s="2057"/>
      <c r="AB13" s="2058"/>
      <c r="AC13" s="2057"/>
      <c r="AE13" s="2027">
        <v>50</v>
      </c>
      <c r="AG13" s="2028"/>
      <c r="AH13" s="2028"/>
      <c r="AI13" s="2053">
        <v>10</v>
      </c>
      <c r="AJ13" s="2053"/>
      <c r="AK13" s="2053"/>
      <c r="AL13" s="2053"/>
      <c r="AM13" s="2053"/>
    </row>
    <row r="14" spans="1:42" s="2027" customFormat="1">
      <c r="B14" s="2028"/>
      <c r="C14" s="2053">
        <v>11</v>
      </c>
      <c r="D14" s="2054"/>
      <c r="E14" s="2055"/>
      <c r="F14" s="2055"/>
      <c r="G14" s="2055"/>
      <c r="H14" s="2055"/>
      <c r="I14" s="2055"/>
      <c r="J14" s="2056"/>
      <c r="K14" s="2055"/>
      <c r="L14" s="2055"/>
      <c r="M14" s="2056"/>
      <c r="N14" s="2057">
        <v>42.9</v>
      </c>
      <c r="O14" s="2057">
        <v>81.3</v>
      </c>
      <c r="P14" s="2058">
        <v>55.6</v>
      </c>
      <c r="Q14" s="2029">
        <v>-71.400000000000006</v>
      </c>
      <c r="R14" s="2029">
        <v>75.199999999999989</v>
      </c>
      <c r="S14" s="2059">
        <v>-55.600000000000009</v>
      </c>
      <c r="T14" s="2029">
        <v>-7.1400000000000006</v>
      </c>
      <c r="U14" s="2029">
        <v>7.5199999999999987</v>
      </c>
      <c r="V14" s="2059">
        <v>-5.5600000000000005</v>
      </c>
      <c r="W14" s="2060">
        <v>63.6</v>
      </c>
      <c r="X14" s="2061">
        <v>90</v>
      </c>
      <c r="Y14" s="2062">
        <v>77.8</v>
      </c>
      <c r="Z14" s="2063"/>
      <c r="AA14" s="2057"/>
      <c r="AB14" s="2058"/>
      <c r="AC14" s="2057"/>
      <c r="AE14" s="2027">
        <v>50</v>
      </c>
      <c r="AG14" s="2028"/>
      <c r="AH14" s="2028"/>
      <c r="AI14" s="2053">
        <v>11</v>
      </c>
      <c r="AJ14" s="2053"/>
      <c r="AK14" s="2053"/>
      <c r="AL14" s="2053"/>
      <c r="AM14" s="2053"/>
    </row>
    <row r="15" spans="1:42" s="2027" customFormat="1">
      <c r="B15" s="2028"/>
      <c r="C15" s="2053">
        <v>12</v>
      </c>
      <c r="D15" s="2054"/>
      <c r="E15" s="2055"/>
      <c r="F15" s="2055"/>
      <c r="G15" s="2055"/>
      <c r="H15" s="2055"/>
      <c r="I15" s="2055"/>
      <c r="J15" s="2056"/>
      <c r="K15" s="2055"/>
      <c r="L15" s="2055"/>
      <c r="M15" s="2056"/>
      <c r="N15" s="2057">
        <v>71.400000000000006</v>
      </c>
      <c r="O15" s="2057">
        <v>87.5</v>
      </c>
      <c r="P15" s="2058">
        <v>77.8</v>
      </c>
      <c r="Q15" s="2029">
        <v>-50</v>
      </c>
      <c r="R15" s="2029">
        <v>112.69999999999999</v>
      </c>
      <c r="S15" s="2059">
        <v>-27.800000000000011</v>
      </c>
      <c r="T15" s="2029">
        <v>-5</v>
      </c>
      <c r="U15" s="2029">
        <v>11.27</v>
      </c>
      <c r="V15" s="2059">
        <v>-2.7800000000000011</v>
      </c>
      <c r="W15" s="2060">
        <v>63.6</v>
      </c>
      <c r="X15" s="2061">
        <v>90</v>
      </c>
      <c r="Y15" s="2062">
        <v>88.9</v>
      </c>
      <c r="Z15" s="2063"/>
      <c r="AA15" s="2057"/>
      <c r="AB15" s="2058"/>
      <c r="AC15" s="2057"/>
      <c r="AE15" s="2027">
        <v>50</v>
      </c>
      <c r="AG15" s="2028"/>
      <c r="AH15" s="2028"/>
      <c r="AI15" s="2053">
        <v>12</v>
      </c>
      <c r="AJ15" s="2053"/>
      <c r="AK15" s="2053"/>
      <c r="AL15" s="2053"/>
      <c r="AM15" s="2053"/>
    </row>
    <row r="16" spans="1:42" s="2027" customFormat="1" ht="26">
      <c r="A16" s="2027">
        <v>1985</v>
      </c>
      <c r="B16" s="2028">
        <v>60</v>
      </c>
      <c r="C16" s="2053">
        <v>1</v>
      </c>
      <c r="D16" s="2054"/>
      <c r="E16" s="2055"/>
      <c r="F16" s="2055"/>
      <c r="G16" s="2055"/>
      <c r="H16" s="2055"/>
      <c r="I16" s="2055"/>
      <c r="J16" s="2056"/>
      <c r="K16" s="2055"/>
      <c r="L16" s="2055"/>
      <c r="M16" s="2056"/>
      <c r="N16" s="2057">
        <v>64.3</v>
      </c>
      <c r="O16" s="2057">
        <v>37.5</v>
      </c>
      <c r="P16" s="2058">
        <v>77.8</v>
      </c>
      <c r="Q16" s="2029">
        <v>-35.700000000000003</v>
      </c>
      <c r="R16" s="2029">
        <v>100.19999999999999</v>
      </c>
      <c r="S16" s="2059">
        <v>0</v>
      </c>
      <c r="T16" s="2029">
        <v>-3.5700000000000003</v>
      </c>
      <c r="U16" s="2029">
        <v>10.02</v>
      </c>
      <c r="V16" s="2059">
        <v>0</v>
      </c>
      <c r="W16" s="2060">
        <v>54.5</v>
      </c>
      <c r="X16" s="2061">
        <v>70</v>
      </c>
      <c r="Y16" s="2062">
        <v>94.4</v>
      </c>
      <c r="Z16" s="2060">
        <v>84.9</v>
      </c>
      <c r="AA16" s="2061">
        <v>90.8</v>
      </c>
      <c r="AB16" s="2062">
        <v>84.9</v>
      </c>
      <c r="AC16" s="2061"/>
      <c r="AE16" s="2027">
        <v>50</v>
      </c>
      <c r="AF16" s="2027">
        <v>1985</v>
      </c>
      <c r="AG16" s="2064" t="s">
        <v>916</v>
      </c>
      <c r="AH16" s="2028"/>
      <c r="AI16" s="2053">
        <v>1</v>
      </c>
      <c r="AJ16" s="2053"/>
      <c r="AK16" s="2053"/>
      <c r="AL16" s="2053"/>
      <c r="AM16" s="2053"/>
    </row>
    <row r="17" spans="1:41" s="2027" customFormat="1">
      <c r="B17" s="2028"/>
      <c r="C17" s="2053">
        <v>2</v>
      </c>
      <c r="D17" s="2054"/>
      <c r="E17" s="2055"/>
      <c r="F17" s="2055"/>
      <c r="G17" s="2055"/>
      <c r="H17" s="2055"/>
      <c r="I17" s="2055"/>
      <c r="J17" s="2056"/>
      <c r="K17" s="2055"/>
      <c r="L17" s="2055"/>
      <c r="M17" s="2056"/>
      <c r="N17" s="2057">
        <v>28.6</v>
      </c>
      <c r="O17" s="2057">
        <v>75</v>
      </c>
      <c r="P17" s="2058">
        <v>55.6</v>
      </c>
      <c r="Q17" s="2029">
        <v>-57.1</v>
      </c>
      <c r="R17" s="2029">
        <v>125.19999999999999</v>
      </c>
      <c r="S17" s="2059">
        <v>5.6000000000000014</v>
      </c>
      <c r="T17" s="2029">
        <v>-5.71</v>
      </c>
      <c r="U17" s="2029">
        <v>12.52</v>
      </c>
      <c r="V17" s="2059">
        <v>0.56000000000000016</v>
      </c>
      <c r="W17" s="2060">
        <v>45.5</v>
      </c>
      <c r="X17" s="2061">
        <v>45</v>
      </c>
      <c r="Y17" s="2062">
        <v>77.8</v>
      </c>
      <c r="Z17" s="2060">
        <v>85.2</v>
      </c>
      <c r="AA17" s="2061">
        <v>90.5</v>
      </c>
      <c r="AB17" s="2062">
        <v>84.7</v>
      </c>
      <c r="AC17" s="2061"/>
      <c r="AE17" s="2027">
        <v>50</v>
      </c>
      <c r="AG17" s="2028"/>
      <c r="AH17" s="2028"/>
      <c r="AI17" s="2053">
        <v>2</v>
      </c>
      <c r="AJ17" s="2053"/>
      <c r="AK17" s="2053"/>
      <c r="AL17" s="2053"/>
      <c r="AM17" s="2053"/>
    </row>
    <row r="18" spans="1:41" s="2027" customFormat="1">
      <c r="B18" s="2028"/>
      <c r="C18" s="2053">
        <v>3</v>
      </c>
      <c r="D18" s="2054"/>
      <c r="E18" s="2055"/>
      <c r="F18" s="2055"/>
      <c r="G18" s="2055"/>
      <c r="H18" s="2055"/>
      <c r="I18" s="2055"/>
      <c r="J18" s="2056"/>
      <c r="K18" s="2055"/>
      <c r="L18" s="2055"/>
      <c r="M18" s="2056"/>
      <c r="N18" s="2057">
        <v>42.9</v>
      </c>
      <c r="O18" s="2057">
        <v>50</v>
      </c>
      <c r="P18" s="2058">
        <v>55.6</v>
      </c>
      <c r="Q18" s="2029">
        <v>-64.2</v>
      </c>
      <c r="R18" s="2029">
        <v>125.19999999999999</v>
      </c>
      <c r="S18" s="2059">
        <v>11.200000000000003</v>
      </c>
      <c r="T18" s="2029">
        <v>-6.42</v>
      </c>
      <c r="U18" s="2029">
        <v>12.52</v>
      </c>
      <c r="V18" s="2059">
        <v>1.1200000000000003</v>
      </c>
      <c r="W18" s="2060">
        <v>40.9</v>
      </c>
      <c r="X18" s="2061">
        <v>55</v>
      </c>
      <c r="Y18" s="2062">
        <v>77.8</v>
      </c>
      <c r="Z18" s="2060">
        <v>85.1</v>
      </c>
      <c r="AA18" s="2061">
        <v>90.3</v>
      </c>
      <c r="AB18" s="2062">
        <v>85.2</v>
      </c>
      <c r="AC18" s="2061"/>
      <c r="AE18" s="2027">
        <v>50</v>
      </c>
      <c r="AG18" s="2028"/>
      <c r="AH18" s="2028"/>
      <c r="AI18" s="2053">
        <v>3</v>
      </c>
      <c r="AJ18" s="2053"/>
      <c r="AK18" s="2053"/>
      <c r="AL18" s="2053"/>
      <c r="AM18" s="2053"/>
    </row>
    <row r="19" spans="1:41" s="2027" customFormat="1">
      <c r="B19" s="2028"/>
      <c r="C19" s="2053">
        <v>4</v>
      </c>
      <c r="D19" s="2065" t="s">
        <v>29</v>
      </c>
      <c r="E19" s="2055"/>
      <c r="F19" s="2055"/>
      <c r="G19" s="2055"/>
      <c r="H19" s="2055"/>
      <c r="I19" s="2055"/>
      <c r="J19" s="2056"/>
      <c r="K19" s="2055"/>
      <c r="L19" s="2055"/>
      <c r="M19" s="2056"/>
      <c r="N19" s="2057">
        <v>57.1</v>
      </c>
      <c r="O19" s="2057">
        <v>87.5</v>
      </c>
      <c r="P19" s="2058">
        <v>55.6</v>
      </c>
      <c r="Q19" s="2029">
        <v>-57.1</v>
      </c>
      <c r="R19" s="2029">
        <v>162.69999999999999</v>
      </c>
      <c r="S19" s="2059">
        <v>16.800000000000004</v>
      </c>
      <c r="T19" s="2029">
        <v>-5.71</v>
      </c>
      <c r="U19" s="2029">
        <v>16.27</v>
      </c>
      <c r="V19" s="2059">
        <v>1.6800000000000004</v>
      </c>
      <c r="W19" s="2060">
        <v>63.6</v>
      </c>
      <c r="X19" s="2061">
        <v>60</v>
      </c>
      <c r="Y19" s="2062">
        <v>66.7</v>
      </c>
      <c r="Z19" s="2060">
        <v>85.7</v>
      </c>
      <c r="AA19" s="2061">
        <v>91.4</v>
      </c>
      <c r="AB19" s="2062">
        <v>85.9</v>
      </c>
      <c r="AC19" s="2061"/>
      <c r="AE19" s="2027">
        <v>50</v>
      </c>
      <c r="AG19" s="2028"/>
      <c r="AH19" s="2028"/>
      <c r="AI19" s="2053">
        <v>4</v>
      </c>
      <c r="AJ19" s="2051" t="s">
        <v>29</v>
      </c>
      <c r="AK19" s="2053"/>
      <c r="AL19" s="2053"/>
      <c r="AM19" s="2053"/>
    </row>
    <row r="20" spans="1:41" s="2027" customFormat="1">
      <c r="B20" s="2028"/>
      <c r="C20" s="2053">
        <v>5</v>
      </c>
      <c r="D20" s="2054"/>
      <c r="E20" s="2055"/>
      <c r="F20" s="2055"/>
      <c r="G20" s="2055"/>
      <c r="H20" s="2055"/>
      <c r="I20" s="2055"/>
      <c r="J20" s="2056"/>
      <c r="K20" s="2055"/>
      <c r="L20" s="2055"/>
      <c r="M20" s="2056"/>
      <c r="N20" s="2057">
        <v>35.700000000000003</v>
      </c>
      <c r="O20" s="2057">
        <v>50</v>
      </c>
      <c r="P20" s="2058">
        <v>77.8</v>
      </c>
      <c r="Q20" s="2029">
        <v>-71.400000000000006</v>
      </c>
      <c r="R20" s="2029">
        <v>162.69999999999999</v>
      </c>
      <c r="S20" s="2059">
        <v>44.6</v>
      </c>
      <c r="T20" s="2029">
        <v>-7.1400000000000006</v>
      </c>
      <c r="U20" s="2029">
        <v>16.27</v>
      </c>
      <c r="V20" s="2059">
        <v>4.46</v>
      </c>
      <c r="W20" s="2060">
        <v>54.5</v>
      </c>
      <c r="X20" s="2061">
        <v>75</v>
      </c>
      <c r="Y20" s="2062">
        <v>83.3</v>
      </c>
      <c r="Z20" s="2060">
        <v>85.7</v>
      </c>
      <c r="AA20" s="2061">
        <v>91.3</v>
      </c>
      <c r="AB20" s="2062">
        <v>85.9</v>
      </c>
      <c r="AC20" s="2061"/>
      <c r="AE20" s="2027">
        <v>50</v>
      </c>
      <c r="AG20" s="2028"/>
      <c r="AH20" s="2028"/>
      <c r="AI20" s="2053">
        <v>5</v>
      </c>
      <c r="AJ20" s="2053"/>
      <c r="AK20" s="2053">
        <v>99.5</v>
      </c>
      <c r="AL20" s="2053">
        <v>159.5</v>
      </c>
      <c r="AM20" s="2053">
        <v>219.5</v>
      </c>
      <c r="AN20" s="2027">
        <v>139.5</v>
      </c>
      <c r="AO20" s="2027">
        <v>29.5</v>
      </c>
    </row>
    <row r="21" spans="1:41" s="2027" customFormat="1">
      <c r="B21" s="2028"/>
      <c r="C21" s="2053">
        <v>6</v>
      </c>
      <c r="D21" s="2054"/>
      <c r="E21" s="2055"/>
      <c r="F21" s="2055"/>
      <c r="G21" s="2055"/>
      <c r="H21" s="2055"/>
      <c r="I21" s="2055"/>
      <c r="J21" s="2056"/>
      <c r="K21" s="2055"/>
      <c r="L21" s="2055"/>
      <c r="M21" s="2056"/>
      <c r="N21" s="2057">
        <v>28.6</v>
      </c>
      <c r="O21" s="2057">
        <v>37.5</v>
      </c>
      <c r="P21" s="2058">
        <v>55.6</v>
      </c>
      <c r="Q21" s="2029">
        <v>-92.800000000000011</v>
      </c>
      <c r="R21" s="2029">
        <v>150.19999999999999</v>
      </c>
      <c r="S21" s="2059">
        <v>50.2</v>
      </c>
      <c r="T21" s="2029">
        <v>-9.2800000000000011</v>
      </c>
      <c r="U21" s="2029">
        <v>15.02</v>
      </c>
      <c r="V21" s="2059">
        <v>5.0200000000000005</v>
      </c>
      <c r="W21" s="2060">
        <v>45.5</v>
      </c>
      <c r="X21" s="2061">
        <v>70</v>
      </c>
      <c r="Y21" s="2062">
        <v>61.1</v>
      </c>
      <c r="Z21" s="2060">
        <v>85</v>
      </c>
      <c r="AA21" s="2061">
        <v>90.6</v>
      </c>
      <c r="AB21" s="2062">
        <v>86.3</v>
      </c>
      <c r="AC21" s="2061"/>
      <c r="AE21" s="2027">
        <v>50</v>
      </c>
      <c r="AG21" s="2028"/>
      <c r="AH21" s="2028"/>
      <c r="AI21" s="2053">
        <v>6</v>
      </c>
      <c r="AJ21" s="2053"/>
      <c r="AK21" s="2053">
        <v>99.5</v>
      </c>
      <c r="AL21" s="2053">
        <v>159.5</v>
      </c>
      <c r="AM21" s="2053">
        <v>219.5</v>
      </c>
      <c r="AN21" s="2027">
        <v>139.5</v>
      </c>
      <c r="AO21" s="2027">
        <v>29.5</v>
      </c>
    </row>
    <row r="22" spans="1:41" s="2027" customFormat="1">
      <c r="B22" s="2028"/>
      <c r="C22" s="2053">
        <v>7</v>
      </c>
      <c r="D22" s="2054"/>
      <c r="E22" s="2055"/>
      <c r="F22" s="2055"/>
      <c r="G22" s="2055"/>
      <c r="H22" s="2055"/>
      <c r="I22" s="2055"/>
      <c r="J22" s="2056"/>
      <c r="K22" s="2055"/>
      <c r="L22" s="2055"/>
      <c r="M22" s="2056"/>
      <c r="N22" s="2057">
        <v>35.700000000000003</v>
      </c>
      <c r="O22" s="2057">
        <v>18.8</v>
      </c>
      <c r="P22" s="2058">
        <v>44.4</v>
      </c>
      <c r="Q22" s="2029">
        <v>-107.10000000000001</v>
      </c>
      <c r="R22" s="2029">
        <v>118.99999999999999</v>
      </c>
      <c r="S22" s="2059">
        <v>44.6</v>
      </c>
      <c r="T22" s="2029">
        <v>-10.71</v>
      </c>
      <c r="U22" s="2029">
        <v>11.899999999999999</v>
      </c>
      <c r="V22" s="2059">
        <v>4.46</v>
      </c>
      <c r="W22" s="2060">
        <v>45.5</v>
      </c>
      <c r="X22" s="2061">
        <v>55</v>
      </c>
      <c r="Y22" s="2062">
        <v>61.1</v>
      </c>
      <c r="Z22" s="2060">
        <v>84.9</v>
      </c>
      <c r="AA22" s="2061">
        <v>91.6</v>
      </c>
      <c r="AB22" s="2062">
        <v>87.4</v>
      </c>
      <c r="AC22" s="2061"/>
      <c r="AE22" s="2027">
        <v>50</v>
      </c>
      <c r="AG22" s="2028"/>
      <c r="AH22" s="2028"/>
      <c r="AI22" s="2053">
        <v>7</v>
      </c>
      <c r="AJ22" s="2053"/>
      <c r="AK22" s="2053">
        <v>99.5</v>
      </c>
      <c r="AL22" s="2053">
        <v>159.5</v>
      </c>
      <c r="AM22" s="2053">
        <v>219.5</v>
      </c>
      <c r="AN22" s="2027">
        <v>139.5</v>
      </c>
      <c r="AO22" s="2027">
        <v>29.5</v>
      </c>
    </row>
    <row r="23" spans="1:41" s="2027" customFormat="1">
      <c r="B23" s="2028"/>
      <c r="C23" s="2053">
        <v>8</v>
      </c>
      <c r="D23" s="2054"/>
      <c r="E23" s="2055"/>
      <c r="F23" s="2055"/>
      <c r="G23" s="2055"/>
      <c r="H23" s="2055"/>
      <c r="I23" s="2055"/>
      <c r="J23" s="2056"/>
      <c r="K23" s="2055"/>
      <c r="L23" s="2055"/>
      <c r="M23" s="2056"/>
      <c r="N23" s="2057">
        <v>57.1</v>
      </c>
      <c r="O23" s="2057">
        <v>75</v>
      </c>
      <c r="P23" s="2058">
        <v>55.6</v>
      </c>
      <c r="Q23" s="2029">
        <v>-100</v>
      </c>
      <c r="R23" s="2029">
        <v>144</v>
      </c>
      <c r="S23" s="2059">
        <v>50.2</v>
      </c>
      <c r="T23" s="2029">
        <v>-10</v>
      </c>
      <c r="U23" s="2029">
        <v>14.4</v>
      </c>
      <c r="V23" s="2059">
        <v>5.0200000000000005</v>
      </c>
      <c r="W23" s="2060">
        <v>22.7</v>
      </c>
      <c r="X23" s="2061">
        <v>30</v>
      </c>
      <c r="Y23" s="2062">
        <v>77.8</v>
      </c>
      <c r="Z23" s="2060">
        <v>83.7</v>
      </c>
      <c r="AA23" s="2061">
        <v>91</v>
      </c>
      <c r="AB23" s="2062">
        <v>87.6</v>
      </c>
      <c r="AC23" s="2061"/>
      <c r="AE23" s="2027">
        <v>50</v>
      </c>
      <c r="AG23" s="2028"/>
      <c r="AH23" s="2028"/>
      <c r="AI23" s="2053">
        <v>8</v>
      </c>
      <c r="AJ23" s="2053"/>
      <c r="AK23" s="2053">
        <v>99.5</v>
      </c>
      <c r="AL23" s="2053">
        <v>159.5</v>
      </c>
      <c r="AM23" s="2053">
        <v>219.5</v>
      </c>
      <c r="AN23" s="2027">
        <v>139.5</v>
      </c>
      <c r="AO23" s="2027">
        <v>29.5</v>
      </c>
    </row>
    <row r="24" spans="1:41" s="2027" customFormat="1">
      <c r="B24" s="2028"/>
      <c r="C24" s="2053">
        <v>9</v>
      </c>
      <c r="D24" s="2054"/>
      <c r="E24" s="2055"/>
      <c r="F24" s="2055"/>
      <c r="G24" s="2055"/>
      <c r="H24" s="2055"/>
      <c r="I24" s="2055"/>
      <c r="J24" s="2056"/>
      <c r="K24" s="2055"/>
      <c r="L24" s="2055"/>
      <c r="M24" s="2056"/>
      <c r="N24" s="2057">
        <v>64.3</v>
      </c>
      <c r="O24" s="2057">
        <v>37.5</v>
      </c>
      <c r="P24" s="2058">
        <v>44.4</v>
      </c>
      <c r="Q24" s="2029">
        <v>-85.7</v>
      </c>
      <c r="R24" s="2029">
        <v>131.5</v>
      </c>
      <c r="S24" s="2059">
        <v>44.6</v>
      </c>
      <c r="T24" s="2029">
        <v>-8.57</v>
      </c>
      <c r="U24" s="2029">
        <v>13.15</v>
      </c>
      <c r="V24" s="2059">
        <v>4.46</v>
      </c>
      <c r="W24" s="2060">
        <v>36.4</v>
      </c>
      <c r="X24" s="2061">
        <v>50</v>
      </c>
      <c r="Y24" s="2062">
        <v>55.6</v>
      </c>
      <c r="Z24" s="2060">
        <v>83.9</v>
      </c>
      <c r="AA24" s="2061">
        <v>91</v>
      </c>
      <c r="AB24" s="2062">
        <v>87.2</v>
      </c>
      <c r="AC24" s="2061"/>
      <c r="AE24" s="2027">
        <v>50</v>
      </c>
      <c r="AG24" s="2028"/>
      <c r="AH24" s="2028"/>
      <c r="AI24" s="2053">
        <v>9</v>
      </c>
      <c r="AJ24" s="2053"/>
      <c r="AK24" s="2053">
        <v>99.5</v>
      </c>
      <c r="AL24" s="2053">
        <v>159.5</v>
      </c>
      <c r="AM24" s="2053">
        <v>219.5</v>
      </c>
      <c r="AN24" s="2027">
        <v>139.5</v>
      </c>
      <c r="AO24" s="2027">
        <v>29.5</v>
      </c>
    </row>
    <row r="25" spans="1:41" s="2027" customFormat="1">
      <c r="B25" s="2028"/>
      <c r="C25" s="2053">
        <v>10</v>
      </c>
      <c r="D25" s="2054"/>
      <c r="E25" s="2055"/>
      <c r="F25" s="2055"/>
      <c r="G25" s="2055"/>
      <c r="H25" s="2055"/>
      <c r="I25" s="2055"/>
      <c r="J25" s="2056"/>
      <c r="K25" s="2055"/>
      <c r="L25" s="2055"/>
      <c r="M25" s="2056"/>
      <c r="N25" s="2057">
        <v>57.1</v>
      </c>
      <c r="O25" s="2057">
        <v>68.8</v>
      </c>
      <c r="P25" s="2058">
        <v>38.9</v>
      </c>
      <c r="Q25" s="2029">
        <v>-78.599999999999994</v>
      </c>
      <c r="R25" s="2029">
        <v>150.30000000000001</v>
      </c>
      <c r="S25" s="2059">
        <v>33.5</v>
      </c>
      <c r="T25" s="2029">
        <v>-7.8599999999999994</v>
      </c>
      <c r="U25" s="2029">
        <v>15.030000000000001</v>
      </c>
      <c r="V25" s="2059">
        <v>3.35</v>
      </c>
      <c r="W25" s="2060">
        <v>27.3</v>
      </c>
      <c r="X25" s="2061">
        <v>20</v>
      </c>
      <c r="Y25" s="2062">
        <v>33.299999999999997</v>
      </c>
      <c r="Z25" s="2060">
        <v>83.5</v>
      </c>
      <c r="AA25" s="2061">
        <v>91.2</v>
      </c>
      <c r="AB25" s="2062">
        <v>86.4</v>
      </c>
      <c r="AC25" s="2061"/>
      <c r="AE25" s="2027">
        <v>50</v>
      </c>
      <c r="AG25" s="2028"/>
      <c r="AH25" s="2028"/>
      <c r="AI25" s="2053">
        <v>10</v>
      </c>
      <c r="AJ25" s="2053"/>
      <c r="AK25" s="2053">
        <v>99.5</v>
      </c>
      <c r="AL25" s="2053">
        <v>159.5</v>
      </c>
      <c r="AM25" s="2053">
        <v>219.5</v>
      </c>
      <c r="AN25" s="2027">
        <v>139.5</v>
      </c>
      <c r="AO25" s="2027">
        <v>29.5</v>
      </c>
    </row>
    <row r="26" spans="1:41" s="2027" customFormat="1">
      <c r="B26" s="2028"/>
      <c r="C26" s="2053">
        <v>11</v>
      </c>
      <c r="D26" s="2054"/>
      <c r="E26" s="2055"/>
      <c r="F26" s="2055"/>
      <c r="G26" s="2055"/>
      <c r="H26" s="2055"/>
      <c r="I26" s="2055"/>
      <c r="J26" s="2056"/>
      <c r="K26" s="2055"/>
      <c r="L26" s="2055"/>
      <c r="M26" s="2056"/>
      <c r="N26" s="2057">
        <v>14.3</v>
      </c>
      <c r="O26" s="2057">
        <v>6.3</v>
      </c>
      <c r="P26" s="2058">
        <v>33.299999999999997</v>
      </c>
      <c r="Q26" s="2029">
        <v>-114.3</v>
      </c>
      <c r="R26" s="2029">
        <v>106.60000000000001</v>
      </c>
      <c r="S26" s="2059">
        <v>16.799999999999997</v>
      </c>
      <c r="T26" s="2029">
        <v>-11.43</v>
      </c>
      <c r="U26" s="2029">
        <v>10.66</v>
      </c>
      <c r="V26" s="2059">
        <v>1.6799999999999997</v>
      </c>
      <c r="W26" s="2060">
        <v>36.4</v>
      </c>
      <c r="X26" s="2061">
        <v>55</v>
      </c>
      <c r="Y26" s="2062">
        <v>33.299999999999997</v>
      </c>
      <c r="Z26" s="2060">
        <v>82.9</v>
      </c>
      <c r="AA26" s="2061">
        <v>91.4</v>
      </c>
      <c r="AB26" s="2062">
        <v>86.9</v>
      </c>
      <c r="AC26" s="2061"/>
      <c r="AE26" s="2027">
        <v>50</v>
      </c>
      <c r="AG26" s="2028"/>
      <c r="AH26" s="2028"/>
      <c r="AI26" s="2053">
        <v>11</v>
      </c>
      <c r="AJ26" s="2053"/>
      <c r="AK26" s="2053">
        <v>99.5</v>
      </c>
      <c r="AL26" s="2053">
        <v>159.5</v>
      </c>
      <c r="AM26" s="2053">
        <v>219.5</v>
      </c>
      <c r="AN26" s="2027">
        <v>139.5</v>
      </c>
      <c r="AO26" s="2027">
        <v>29.5</v>
      </c>
    </row>
    <row r="27" spans="1:41" s="2027" customFormat="1">
      <c r="B27" s="2028"/>
      <c r="C27" s="2053">
        <v>12</v>
      </c>
      <c r="D27" s="2054"/>
      <c r="E27" s="2055"/>
      <c r="F27" s="2055"/>
      <c r="G27" s="2055"/>
      <c r="H27" s="2055"/>
      <c r="I27" s="2055"/>
      <c r="J27" s="2056"/>
      <c r="K27" s="2055"/>
      <c r="L27" s="2055"/>
      <c r="M27" s="2056"/>
      <c r="N27" s="2057">
        <v>28.6</v>
      </c>
      <c r="O27" s="2057">
        <v>43.8</v>
      </c>
      <c r="P27" s="2058">
        <v>33.299999999999997</v>
      </c>
      <c r="Q27" s="2029">
        <v>-135.69999999999999</v>
      </c>
      <c r="R27" s="2029">
        <v>100.4</v>
      </c>
      <c r="S27" s="2059">
        <v>9.9999999999994316E-2</v>
      </c>
      <c r="T27" s="2029">
        <v>-13.569999999999999</v>
      </c>
      <c r="U27" s="2029">
        <v>10.040000000000001</v>
      </c>
      <c r="V27" s="2059">
        <v>9.9999999999994312E-3</v>
      </c>
      <c r="W27" s="2060">
        <v>27.3</v>
      </c>
      <c r="X27" s="2061">
        <v>50</v>
      </c>
      <c r="Y27" s="2062">
        <v>55.6</v>
      </c>
      <c r="Z27" s="2060">
        <v>82.9</v>
      </c>
      <c r="AA27" s="2061">
        <v>90.8</v>
      </c>
      <c r="AB27" s="2062">
        <v>87.2</v>
      </c>
      <c r="AC27" s="2061"/>
      <c r="AE27" s="2027">
        <v>50</v>
      </c>
      <c r="AG27" s="2028"/>
      <c r="AH27" s="2028"/>
      <c r="AI27" s="2053">
        <v>12</v>
      </c>
      <c r="AJ27" s="2053"/>
      <c r="AK27" s="2053">
        <v>99.5</v>
      </c>
      <c r="AL27" s="2053">
        <v>159.5</v>
      </c>
      <c r="AM27" s="2053">
        <v>219.5</v>
      </c>
      <c r="AN27" s="2027">
        <v>139.5</v>
      </c>
      <c r="AO27" s="2027">
        <v>29.5</v>
      </c>
    </row>
    <row r="28" spans="1:41" s="2027" customFormat="1" ht="26">
      <c r="A28" s="2027">
        <v>1986</v>
      </c>
      <c r="B28" s="2028">
        <v>61</v>
      </c>
      <c r="C28" s="2053">
        <v>1</v>
      </c>
      <c r="D28" s="2054"/>
      <c r="E28" s="2055"/>
      <c r="F28" s="2055"/>
      <c r="G28" s="2055"/>
      <c r="H28" s="2055"/>
      <c r="I28" s="2055"/>
      <c r="J28" s="2056"/>
      <c r="K28" s="2055"/>
      <c r="L28" s="2055"/>
      <c r="M28" s="2056"/>
      <c r="N28" s="2057">
        <v>42.9</v>
      </c>
      <c r="O28" s="2057">
        <v>0</v>
      </c>
      <c r="P28" s="2058">
        <v>33.299999999999997</v>
      </c>
      <c r="Q28" s="2029">
        <v>-142.79999999999998</v>
      </c>
      <c r="R28" s="2029">
        <v>50.400000000000006</v>
      </c>
      <c r="S28" s="2059">
        <v>-16.600000000000009</v>
      </c>
      <c r="T28" s="2029">
        <v>-14.279999999999998</v>
      </c>
      <c r="U28" s="2029">
        <v>5.0400000000000009</v>
      </c>
      <c r="V28" s="2059">
        <v>-1.6600000000000008</v>
      </c>
      <c r="W28" s="2060">
        <v>45.5</v>
      </c>
      <c r="X28" s="2061">
        <v>35</v>
      </c>
      <c r="Y28" s="2062">
        <v>66.7</v>
      </c>
      <c r="Z28" s="2060">
        <v>83.5</v>
      </c>
      <c r="AA28" s="2061">
        <v>90.4</v>
      </c>
      <c r="AB28" s="2062">
        <v>87.2</v>
      </c>
      <c r="AC28" s="2061"/>
      <c r="AE28" s="2027">
        <v>50</v>
      </c>
      <c r="AF28" s="2027">
        <v>1986</v>
      </c>
      <c r="AG28" s="2064" t="s">
        <v>917</v>
      </c>
      <c r="AH28" s="2028"/>
      <c r="AI28" s="2053">
        <v>1</v>
      </c>
      <c r="AJ28" s="2053"/>
      <c r="AK28" s="2053">
        <v>99.5</v>
      </c>
      <c r="AL28" s="2053">
        <v>159.5</v>
      </c>
      <c r="AM28" s="2053">
        <v>219.5</v>
      </c>
      <c r="AN28" s="2027">
        <v>139.5</v>
      </c>
      <c r="AO28" s="2027">
        <v>29.5</v>
      </c>
    </row>
    <row r="29" spans="1:41" s="2027" customFormat="1">
      <c r="B29" s="2028"/>
      <c r="C29" s="2053">
        <v>2</v>
      </c>
      <c r="D29" s="2054"/>
      <c r="E29" s="2055"/>
      <c r="F29" s="2055"/>
      <c r="G29" s="2055"/>
      <c r="H29" s="2055"/>
      <c r="I29" s="2055"/>
      <c r="J29" s="2056"/>
      <c r="K29" s="2055"/>
      <c r="L29" s="2055"/>
      <c r="M29" s="2056"/>
      <c r="N29" s="2057">
        <v>28.6</v>
      </c>
      <c r="O29" s="2057">
        <v>12.5</v>
      </c>
      <c r="P29" s="2058">
        <v>22.2</v>
      </c>
      <c r="Q29" s="2029">
        <v>-164.2</v>
      </c>
      <c r="R29" s="2029">
        <v>12.900000000000006</v>
      </c>
      <c r="S29" s="2059">
        <v>-44.400000000000006</v>
      </c>
      <c r="T29" s="2029">
        <v>-16.419999999999998</v>
      </c>
      <c r="U29" s="2029">
        <v>1.2900000000000005</v>
      </c>
      <c r="V29" s="2059">
        <v>-4.4400000000000004</v>
      </c>
      <c r="W29" s="2060">
        <v>36.4</v>
      </c>
      <c r="X29" s="2061">
        <v>30</v>
      </c>
      <c r="Y29" s="2062">
        <v>66.7</v>
      </c>
      <c r="Z29" s="2060">
        <v>82.8</v>
      </c>
      <c r="AA29" s="2061">
        <v>90.3</v>
      </c>
      <c r="AB29" s="2062">
        <v>87.3</v>
      </c>
      <c r="AC29" s="2061"/>
      <c r="AE29" s="2027">
        <v>50</v>
      </c>
      <c r="AG29" s="2028"/>
      <c r="AH29" s="2028"/>
      <c r="AI29" s="2053">
        <v>2</v>
      </c>
      <c r="AJ29" s="2053"/>
      <c r="AK29" s="2053">
        <v>99.5</v>
      </c>
      <c r="AL29" s="2053">
        <v>159.5</v>
      </c>
      <c r="AM29" s="2053">
        <v>219.5</v>
      </c>
      <c r="AN29" s="2027">
        <v>139.5</v>
      </c>
      <c r="AO29" s="2027">
        <v>29.5</v>
      </c>
    </row>
    <row r="30" spans="1:41" s="2027" customFormat="1">
      <c r="B30" s="2028"/>
      <c r="C30" s="2053">
        <v>3</v>
      </c>
      <c r="D30" s="2054"/>
      <c r="E30" s="2055"/>
      <c r="F30" s="2055"/>
      <c r="G30" s="2055"/>
      <c r="H30" s="2055"/>
      <c r="I30" s="2055"/>
      <c r="J30" s="2056"/>
      <c r="K30" s="2055"/>
      <c r="L30" s="2055"/>
      <c r="M30" s="2056"/>
      <c r="N30" s="2057">
        <v>57.1</v>
      </c>
      <c r="O30" s="2057">
        <v>37.5</v>
      </c>
      <c r="P30" s="2058">
        <v>55.6</v>
      </c>
      <c r="Q30" s="2029">
        <v>-157.1</v>
      </c>
      <c r="R30" s="2029">
        <v>0.40000000000000568</v>
      </c>
      <c r="S30" s="2059">
        <v>-38.800000000000004</v>
      </c>
      <c r="T30" s="2029">
        <v>-15.709999999999999</v>
      </c>
      <c r="U30" s="2029">
        <v>4.000000000000057E-2</v>
      </c>
      <c r="V30" s="2059">
        <v>-3.8800000000000003</v>
      </c>
      <c r="W30" s="2060">
        <v>27.3</v>
      </c>
      <c r="X30" s="2061">
        <v>40</v>
      </c>
      <c r="Y30" s="2062">
        <v>61.1</v>
      </c>
      <c r="Z30" s="2060">
        <v>82.6</v>
      </c>
      <c r="AA30" s="2061">
        <v>89.7</v>
      </c>
      <c r="AB30" s="2062">
        <v>87.1</v>
      </c>
      <c r="AC30" s="2061"/>
      <c r="AE30" s="2027">
        <v>50</v>
      </c>
      <c r="AG30" s="2028"/>
      <c r="AH30" s="2028"/>
      <c r="AI30" s="2053">
        <v>3</v>
      </c>
      <c r="AJ30" s="2053"/>
      <c r="AK30" s="2053">
        <v>99.5</v>
      </c>
      <c r="AL30" s="2053">
        <v>159.5</v>
      </c>
      <c r="AM30" s="2053">
        <v>219.5</v>
      </c>
      <c r="AN30" s="2027">
        <v>139.5</v>
      </c>
      <c r="AO30" s="2027">
        <v>29.5</v>
      </c>
    </row>
    <row r="31" spans="1:41" s="2027" customFormat="1">
      <c r="B31" s="2028"/>
      <c r="C31" s="2053">
        <v>4</v>
      </c>
      <c r="D31" s="2054"/>
      <c r="E31" s="2055"/>
      <c r="F31" s="2055"/>
      <c r="G31" s="2055"/>
      <c r="H31" s="2055"/>
      <c r="I31" s="2055"/>
      <c r="J31" s="2056"/>
      <c r="K31" s="2055"/>
      <c r="L31" s="2055"/>
      <c r="M31" s="2056"/>
      <c r="N31" s="2057">
        <v>42.9</v>
      </c>
      <c r="O31" s="2057">
        <v>62.5</v>
      </c>
      <c r="P31" s="2058">
        <v>38.9</v>
      </c>
      <c r="Q31" s="2029">
        <v>-164.2</v>
      </c>
      <c r="R31" s="2029">
        <v>12.900000000000006</v>
      </c>
      <c r="S31" s="2059">
        <v>-49.900000000000006</v>
      </c>
      <c r="T31" s="2029">
        <v>-16.419999999999998</v>
      </c>
      <c r="U31" s="2029">
        <v>1.2900000000000005</v>
      </c>
      <c r="V31" s="2059">
        <v>-4.99</v>
      </c>
      <c r="W31" s="2060">
        <v>36.4</v>
      </c>
      <c r="X31" s="2061">
        <v>50</v>
      </c>
      <c r="Y31" s="2062">
        <v>44.4</v>
      </c>
      <c r="Z31" s="2060">
        <v>82.1</v>
      </c>
      <c r="AA31" s="2061">
        <v>90.1</v>
      </c>
      <c r="AB31" s="2062">
        <v>85.5</v>
      </c>
      <c r="AC31" s="2061"/>
      <c r="AE31" s="2027">
        <v>50</v>
      </c>
      <c r="AG31" s="2028"/>
      <c r="AH31" s="2028"/>
      <c r="AI31" s="2053">
        <v>4</v>
      </c>
      <c r="AJ31" s="2053"/>
      <c r="AK31" s="2053">
        <v>99.5</v>
      </c>
      <c r="AL31" s="2053">
        <v>159.5</v>
      </c>
      <c r="AM31" s="2053">
        <v>219.5</v>
      </c>
      <c r="AN31" s="2027">
        <v>139.5</v>
      </c>
      <c r="AO31" s="2027">
        <v>29.5</v>
      </c>
    </row>
    <row r="32" spans="1:41" s="2027" customFormat="1">
      <c r="B32" s="2028"/>
      <c r="C32" s="2053">
        <v>5</v>
      </c>
      <c r="D32" s="2054"/>
      <c r="E32" s="2055"/>
      <c r="F32" s="2055"/>
      <c r="G32" s="2055"/>
      <c r="H32" s="2055"/>
      <c r="I32" s="2055"/>
      <c r="J32" s="2056"/>
      <c r="K32" s="2055"/>
      <c r="L32" s="2055"/>
      <c r="M32" s="2056"/>
      <c r="N32" s="2057">
        <v>71.400000000000006</v>
      </c>
      <c r="O32" s="2057">
        <v>50</v>
      </c>
      <c r="P32" s="2058">
        <v>55.6</v>
      </c>
      <c r="Q32" s="2029">
        <v>-142.79999999999998</v>
      </c>
      <c r="R32" s="2029">
        <v>12.900000000000006</v>
      </c>
      <c r="S32" s="2059">
        <v>-44.300000000000004</v>
      </c>
      <c r="T32" s="2029">
        <v>-14.279999999999998</v>
      </c>
      <c r="U32" s="2029">
        <v>1.2900000000000005</v>
      </c>
      <c r="V32" s="2059">
        <v>-4.4300000000000006</v>
      </c>
      <c r="W32" s="2060">
        <v>27.3</v>
      </c>
      <c r="X32" s="2061">
        <v>50</v>
      </c>
      <c r="Y32" s="2062">
        <v>38.9</v>
      </c>
      <c r="Z32" s="2060">
        <v>81</v>
      </c>
      <c r="AA32" s="2061">
        <v>89.7</v>
      </c>
      <c r="AB32" s="2062">
        <v>86.1</v>
      </c>
      <c r="AC32" s="2061"/>
      <c r="AE32" s="2027">
        <v>50</v>
      </c>
      <c r="AG32" s="2028"/>
      <c r="AH32" s="2028"/>
      <c r="AI32" s="2053">
        <v>5</v>
      </c>
      <c r="AJ32" s="2053"/>
      <c r="AK32" s="2053">
        <v>99.5</v>
      </c>
      <c r="AL32" s="2053">
        <v>159.5</v>
      </c>
      <c r="AM32" s="2053">
        <v>219.5</v>
      </c>
      <c r="AN32" s="2027">
        <v>139.5</v>
      </c>
      <c r="AO32" s="2027">
        <v>29.5</v>
      </c>
    </row>
    <row r="33" spans="1:41" s="2027" customFormat="1">
      <c r="B33" s="2028"/>
      <c r="C33" s="2053">
        <v>6</v>
      </c>
      <c r="D33" s="2054"/>
      <c r="E33" s="2055"/>
      <c r="F33" s="2055"/>
      <c r="G33" s="2055"/>
      <c r="H33" s="2055"/>
      <c r="I33" s="2055"/>
      <c r="J33" s="2056"/>
      <c r="K33" s="2055"/>
      <c r="L33" s="2055"/>
      <c r="M33" s="2056"/>
      <c r="N33" s="2057">
        <v>57.1</v>
      </c>
      <c r="O33" s="2057">
        <v>37.5</v>
      </c>
      <c r="P33" s="2058">
        <v>22.2</v>
      </c>
      <c r="Q33" s="2029">
        <v>-135.69999999999999</v>
      </c>
      <c r="R33" s="2029">
        <v>0.40000000000000568</v>
      </c>
      <c r="S33" s="2059">
        <v>-72.100000000000009</v>
      </c>
      <c r="T33" s="2029">
        <v>-13.569999999999999</v>
      </c>
      <c r="U33" s="2029">
        <v>4.000000000000057E-2</v>
      </c>
      <c r="V33" s="2059">
        <v>-7.2100000000000009</v>
      </c>
      <c r="W33" s="2060">
        <v>36.4</v>
      </c>
      <c r="X33" s="2061">
        <v>60</v>
      </c>
      <c r="Y33" s="2062">
        <v>33.299999999999997</v>
      </c>
      <c r="Z33" s="2060">
        <v>81</v>
      </c>
      <c r="AA33" s="2061">
        <v>89.4</v>
      </c>
      <c r="AB33" s="2062">
        <v>86.1</v>
      </c>
      <c r="AC33" s="2061"/>
      <c r="AE33" s="2027">
        <v>50</v>
      </c>
      <c r="AG33" s="2028"/>
      <c r="AH33" s="2028"/>
      <c r="AI33" s="2053">
        <v>6</v>
      </c>
      <c r="AJ33" s="2053"/>
      <c r="AK33" s="2053">
        <v>99.5</v>
      </c>
      <c r="AL33" s="2053">
        <v>159.5</v>
      </c>
      <c r="AM33" s="2053">
        <v>219.5</v>
      </c>
      <c r="AN33" s="2027">
        <v>139.5</v>
      </c>
      <c r="AO33" s="2027">
        <v>29.5</v>
      </c>
    </row>
    <row r="34" spans="1:41" s="2027" customFormat="1">
      <c r="B34" s="2028"/>
      <c r="C34" s="2053">
        <v>7</v>
      </c>
      <c r="D34" s="2054"/>
      <c r="E34" s="2055"/>
      <c r="F34" s="2055"/>
      <c r="G34" s="2055"/>
      <c r="H34" s="2055"/>
      <c r="I34" s="2055"/>
      <c r="J34" s="2056"/>
      <c r="K34" s="2055"/>
      <c r="L34" s="2055"/>
      <c r="M34" s="2056"/>
      <c r="N34" s="2057">
        <v>71.400000000000006</v>
      </c>
      <c r="O34" s="2057">
        <v>75</v>
      </c>
      <c r="P34" s="2058">
        <v>44.4</v>
      </c>
      <c r="Q34" s="2029">
        <v>-114.29999999999998</v>
      </c>
      <c r="R34" s="2029">
        <v>25.400000000000006</v>
      </c>
      <c r="S34" s="2059">
        <v>-77.700000000000017</v>
      </c>
      <c r="T34" s="2029">
        <v>-11.429999999999998</v>
      </c>
      <c r="U34" s="2029">
        <v>2.5400000000000005</v>
      </c>
      <c r="V34" s="2059">
        <v>-7.7700000000000014</v>
      </c>
      <c r="W34" s="2060">
        <v>45.5</v>
      </c>
      <c r="X34" s="2061">
        <v>40</v>
      </c>
      <c r="Y34" s="2062">
        <v>50</v>
      </c>
      <c r="Z34" s="2060">
        <v>80.5</v>
      </c>
      <c r="AA34" s="2061">
        <v>89</v>
      </c>
      <c r="AB34" s="2062">
        <v>85.7</v>
      </c>
      <c r="AC34" s="2061"/>
      <c r="AE34" s="2027">
        <v>50</v>
      </c>
      <c r="AG34" s="2028"/>
      <c r="AH34" s="2028"/>
      <c r="AI34" s="2053">
        <v>7</v>
      </c>
      <c r="AJ34" s="2053"/>
      <c r="AK34" s="2053">
        <v>99.5</v>
      </c>
      <c r="AL34" s="2053">
        <v>159.5</v>
      </c>
      <c r="AM34" s="2053">
        <v>219.5</v>
      </c>
      <c r="AN34" s="2027">
        <v>139.5</v>
      </c>
      <c r="AO34" s="2027">
        <v>29.5</v>
      </c>
    </row>
    <row r="35" spans="1:41" s="2027" customFormat="1">
      <c r="B35" s="2028"/>
      <c r="C35" s="2053">
        <v>8</v>
      </c>
      <c r="D35" s="2054"/>
      <c r="E35" s="2055"/>
      <c r="F35" s="2055"/>
      <c r="G35" s="2055"/>
      <c r="H35" s="2055"/>
      <c r="I35" s="2055"/>
      <c r="J35" s="2056"/>
      <c r="K35" s="2055"/>
      <c r="L35" s="2055"/>
      <c r="M35" s="2056"/>
      <c r="N35" s="2057">
        <v>14.3</v>
      </c>
      <c r="O35" s="2057">
        <v>25</v>
      </c>
      <c r="P35" s="2058">
        <v>22.2</v>
      </c>
      <c r="Q35" s="2029">
        <v>-150</v>
      </c>
      <c r="R35" s="2029">
        <v>0.40000000000000568</v>
      </c>
      <c r="S35" s="2059">
        <v>-105.50000000000001</v>
      </c>
      <c r="T35" s="2029">
        <v>-15</v>
      </c>
      <c r="U35" s="2029">
        <v>4.000000000000057E-2</v>
      </c>
      <c r="V35" s="2059">
        <v>-10.55</v>
      </c>
      <c r="W35" s="2060">
        <v>50</v>
      </c>
      <c r="X35" s="2061">
        <v>30</v>
      </c>
      <c r="Y35" s="2062">
        <v>38.9</v>
      </c>
      <c r="Z35" s="2060">
        <v>81.400000000000006</v>
      </c>
      <c r="AA35" s="2061">
        <v>88.5</v>
      </c>
      <c r="AB35" s="2062">
        <v>85.4</v>
      </c>
      <c r="AC35" s="2061"/>
      <c r="AE35" s="2027">
        <v>50</v>
      </c>
      <c r="AG35" s="2028"/>
      <c r="AH35" s="2028"/>
      <c r="AI35" s="2053">
        <v>8</v>
      </c>
      <c r="AJ35" s="2053"/>
      <c r="AK35" s="2053">
        <v>99.5</v>
      </c>
      <c r="AL35" s="2053">
        <v>159.5</v>
      </c>
      <c r="AM35" s="2053">
        <v>219.5</v>
      </c>
      <c r="AN35" s="2027">
        <v>139.5</v>
      </c>
      <c r="AO35" s="2027">
        <v>29.5</v>
      </c>
    </row>
    <row r="36" spans="1:41" s="2027" customFormat="1">
      <c r="B36" s="2028"/>
      <c r="C36" s="2053">
        <v>9</v>
      </c>
      <c r="D36" s="2054"/>
      <c r="E36" s="2055"/>
      <c r="F36" s="2055"/>
      <c r="G36" s="2055"/>
      <c r="H36" s="2055"/>
      <c r="I36" s="2055"/>
      <c r="J36" s="2056"/>
      <c r="K36" s="2055"/>
      <c r="L36" s="2055"/>
      <c r="M36" s="2056"/>
      <c r="N36" s="2057">
        <v>28.6</v>
      </c>
      <c r="O36" s="2057">
        <v>56.3</v>
      </c>
      <c r="P36" s="2058">
        <v>11.1</v>
      </c>
      <c r="Q36" s="2029">
        <v>-171.4</v>
      </c>
      <c r="R36" s="2029">
        <v>6.7000000000000028</v>
      </c>
      <c r="S36" s="2059">
        <v>-144.4</v>
      </c>
      <c r="T36" s="2029">
        <v>-17.14</v>
      </c>
      <c r="U36" s="2029">
        <v>0.67000000000000026</v>
      </c>
      <c r="V36" s="2059">
        <v>-14.440000000000001</v>
      </c>
      <c r="W36" s="2060">
        <v>72.7</v>
      </c>
      <c r="X36" s="2061">
        <v>80</v>
      </c>
      <c r="Y36" s="2062">
        <v>50</v>
      </c>
      <c r="Z36" s="2060">
        <v>81.099999999999994</v>
      </c>
      <c r="AA36" s="2061">
        <v>90.1</v>
      </c>
      <c r="AB36" s="2062">
        <v>85.7</v>
      </c>
      <c r="AC36" s="2061"/>
      <c r="AE36" s="2027">
        <v>50</v>
      </c>
      <c r="AG36" s="2028"/>
      <c r="AH36" s="2028"/>
      <c r="AI36" s="2053">
        <v>9</v>
      </c>
      <c r="AJ36" s="2053"/>
      <c r="AK36" s="2053">
        <v>99.5</v>
      </c>
      <c r="AL36" s="2053">
        <v>159.5</v>
      </c>
      <c r="AM36" s="2053">
        <v>219.5</v>
      </c>
      <c r="AN36" s="2027">
        <v>139.5</v>
      </c>
      <c r="AO36" s="2027">
        <v>29.5</v>
      </c>
    </row>
    <row r="37" spans="1:41" s="2027" customFormat="1">
      <c r="B37" s="2028"/>
      <c r="C37" s="2053">
        <v>10</v>
      </c>
      <c r="D37" s="2054"/>
      <c r="E37" s="2055"/>
      <c r="F37" s="2055"/>
      <c r="G37" s="2055"/>
      <c r="H37" s="2055"/>
      <c r="I37" s="2055"/>
      <c r="J37" s="2056"/>
      <c r="K37" s="2055"/>
      <c r="L37" s="2055"/>
      <c r="M37" s="2056"/>
      <c r="N37" s="2057">
        <v>35.700000000000003</v>
      </c>
      <c r="O37" s="2057">
        <v>31.3</v>
      </c>
      <c r="P37" s="2058">
        <v>11.1</v>
      </c>
      <c r="Q37" s="2029">
        <v>-185.7</v>
      </c>
      <c r="R37" s="2029">
        <v>-11.999999999999996</v>
      </c>
      <c r="S37" s="2059">
        <v>-183.3</v>
      </c>
      <c r="T37" s="2029">
        <v>-18.57</v>
      </c>
      <c r="U37" s="2029">
        <v>-1.1999999999999997</v>
      </c>
      <c r="V37" s="2059">
        <v>-18.330000000000002</v>
      </c>
      <c r="W37" s="2060">
        <v>63.6</v>
      </c>
      <c r="X37" s="2061">
        <v>60</v>
      </c>
      <c r="Y37" s="2062">
        <v>66.7</v>
      </c>
      <c r="Z37" s="2060">
        <v>80.900000000000006</v>
      </c>
      <c r="AA37" s="2061">
        <v>89.5</v>
      </c>
      <c r="AB37" s="2062">
        <v>85.7</v>
      </c>
      <c r="AC37" s="2061"/>
      <c r="AE37" s="2027">
        <v>50</v>
      </c>
      <c r="AG37" s="2028"/>
      <c r="AH37" s="2028"/>
      <c r="AI37" s="2053">
        <v>10</v>
      </c>
      <c r="AJ37" s="2053"/>
      <c r="AK37" s="2053">
        <v>99.5</v>
      </c>
      <c r="AL37" s="2053">
        <v>159.5</v>
      </c>
      <c r="AM37" s="2053">
        <v>219.5</v>
      </c>
      <c r="AN37" s="2027">
        <v>139.5</v>
      </c>
      <c r="AO37" s="2027">
        <v>29.5</v>
      </c>
    </row>
    <row r="38" spans="1:41" s="2027" customFormat="1">
      <c r="B38" s="2028"/>
      <c r="C38" s="2053">
        <v>11</v>
      </c>
      <c r="D38" s="2065" t="s">
        <v>30</v>
      </c>
      <c r="E38" s="2055"/>
      <c r="F38" s="2055"/>
      <c r="G38" s="2055"/>
      <c r="H38" s="2055"/>
      <c r="I38" s="2055"/>
      <c r="J38" s="2056"/>
      <c r="K38" s="2055"/>
      <c r="L38" s="2055"/>
      <c r="M38" s="2056"/>
      <c r="N38" s="2057">
        <v>71.400000000000006</v>
      </c>
      <c r="O38" s="2057">
        <v>25</v>
      </c>
      <c r="P38" s="2058">
        <v>27.8</v>
      </c>
      <c r="Q38" s="2029">
        <v>-164.29999999999998</v>
      </c>
      <c r="R38" s="2029">
        <v>-37</v>
      </c>
      <c r="S38" s="2059">
        <v>-205.5</v>
      </c>
      <c r="T38" s="2029">
        <v>-16.43</v>
      </c>
      <c r="U38" s="2029">
        <v>-3.7</v>
      </c>
      <c r="V38" s="2059">
        <v>-20.55</v>
      </c>
      <c r="W38" s="2060">
        <v>36.4</v>
      </c>
      <c r="X38" s="2061">
        <v>55</v>
      </c>
      <c r="Y38" s="2062">
        <v>66.7</v>
      </c>
      <c r="Z38" s="2060">
        <v>80.7</v>
      </c>
      <c r="AA38" s="2061">
        <v>88.7</v>
      </c>
      <c r="AB38" s="2062">
        <v>85.2</v>
      </c>
      <c r="AC38" s="2061"/>
      <c r="AE38" s="2027">
        <v>50</v>
      </c>
      <c r="AG38" s="2028"/>
      <c r="AH38" s="2028"/>
      <c r="AI38" s="2053">
        <v>11</v>
      </c>
      <c r="AJ38" s="2051" t="s">
        <v>30</v>
      </c>
      <c r="AK38" s="2053">
        <v>99.5</v>
      </c>
      <c r="AL38" s="2053">
        <v>159.5</v>
      </c>
      <c r="AM38" s="2053">
        <v>219.5</v>
      </c>
      <c r="AN38" s="2027">
        <v>139.5</v>
      </c>
      <c r="AO38" s="2027">
        <v>29.5</v>
      </c>
    </row>
    <row r="39" spans="1:41" s="2027" customFormat="1">
      <c r="B39" s="2028"/>
      <c r="C39" s="2053">
        <v>12</v>
      </c>
      <c r="D39" s="2054"/>
      <c r="E39" s="2055"/>
      <c r="F39" s="2055"/>
      <c r="G39" s="2055"/>
      <c r="H39" s="2055"/>
      <c r="I39" s="2055"/>
      <c r="J39" s="2056"/>
      <c r="K39" s="2055"/>
      <c r="L39" s="2055"/>
      <c r="M39" s="2056"/>
      <c r="N39" s="2057">
        <v>57.1</v>
      </c>
      <c r="O39" s="2057">
        <v>18.8</v>
      </c>
      <c r="P39" s="2058">
        <v>22.2</v>
      </c>
      <c r="Q39" s="2029">
        <v>-157.19999999999999</v>
      </c>
      <c r="R39" s="2029">
        <v>-68.2</v>
      </c>
      <c r="S39" s="2059">
        <v>-233.3</v>
      </c>
      <c r="T39" s="2029">
        <v>-15.719999999999999</v>
      </c>
      <c r="U39" s="2029">
        <v>-6.82</v>
      </c>
      <c r="V39" s="2059">
        <v>-23.330000000000002</v>
      </c>
      <c r="W39" s="2060">
        <v>72.7</v>
      </c>
      <c r="X39" s="2061">
        <v>30</v>
      </c>
      <c r="Y39" s="2062">
        <v>33.299999999999997</v>
      </c>
      <c r="Z39" s="2060">
        <v>82.1</v>
      </c>
      <c r="AA39" s="2061">
        <v>89.7</v>
      </c>
      <c r="AB39" s="2062">
        <v>85.2</v>
      </c>
      <c r="AC39" s="2061"/>
      <c r="AE39" s="2027">
        <v>50</v>
      </c>
      <c r="AG39" s="2028"/>
      <c r="AH39" s="2028"/>
      <c r="AI39" s="2053">
        <v>12</v>
      </c>
      <c r="AJ39" s="2053"/>
      <c r="AK39" s="2053"/>
      <c r="AL39" s="2053"/>
      <c r="AM39" s="2053"/>
    </row>
    <row r="40" spans="1:41" s="2027" customFormat="1" ht="26">
      <c r="A40" s="2027">
        <v>1987</v>
      </c>
      <c r="B40" s="2028">
        <v>62</v>
      </c>
      <c r="C40" s="2053">
        <v>1</v>
      </c>
      <c r="D40" s="2054"/>
      <c r="E40" s="2055"/>
      <c r="F40" s="2055"/>
      <c r="G40" s="2055"/>
      <c r="H40" s="2055"/>
      <c r="I40" s="2055"/>
      <c r="J40" s="2056"/>
      <c r="K40" s="2055"/>
      <c r="L40" s="2055"/>
      <c r="M40" s="2056"/>
      <c r="N40" s="2057">
        <v>85.7</v>
      </c>
      <c r="O40" s="2057">
        <v>37.5</v>
      </c>
      <c r="P40" s="2058">
        <v>33.299999999999997</v>
      </c>
      <c r="Q40" s="2029">
        <v>-121.49999999999999</v>
      </c>
      <c r="R40" s="2029">
        <v>-80.7</v>
      </c>
      <c r="S40" s="2059">
        <v>-250</v>
      </c>
      <c r="T40" s="2029">
        <v>-12.149999999999999</v>
      </c>
      <c r="U40" s="2029">
        <v>-8.07</v>
      </c>
      <c r="V40" s="2059">
        <v>-25</v>
      </c>
      <c r="W40" s="2060">
        <v>77.3</v>
      </c>
      <c r="X40" s="2061">
        <v>65</v>
      </c>
      <c r="Y40" s="2062">
        <v>55.6</v>
      </c>
      <c r="Z40" s="2060">
        <v>83.1</v>
      </c>
      <c r="AA40" s="2061">
        <v>90.2</v>
      </c>
      <c r="AB40" s="2062">
        <v>85</v>
      </c>
      <c r="AC40" s="2061"/>
      <c r="AE40" s="2027">
        <v>50</v>
      </c>
      <c r="AF40" s="2027">
        <v>1987</v>
      </c>
      <c r="AG40" s="2064" t="s">
        <v>918</v>
      </c>
      <c r="AH40" s="2028"/>
      <c r="AI40" s="2053">
        <v>1</v>
      </c>
      <c r="AJ40" s="2053"/>
      <c r="AK40" s="2053"/>
      <c r="AL40" s="2053"/>
      <c r="AM40" s="2053"/>
    </row>
    <row r="41" spans="1:41" s="2027" customFormat="1">
      <c r="B41" s="2028"/>
      <c r="C41" s="2053">
        <v>2</v>
      </c>
      <c r="D41" s="2054"/>
      <c r="E41" s="2055"/>
      <c r="F41" s="2055"/>
      <c r="G41" s="2055"/>
      <c r="H41" s="2055"/>
      <c r="I41" s="2055"/>
      <c r="J41" s="2056"/>
      <c r="K41" s="2055"/>
      <c r="L41" s="2055"/>
      <c r="M41" s="2056"/>
      <c r="N41" s="2057">
        <v>85.7</v>
      </c>
      <c r="O41" s="2057">
        <v>87.5</v>
      </c>
      <c r="P41" s="2058">
        <v>33.299999999999997</v>
      </c>
      <c r="Q41" s="2029">
        <v>-85.799999999999983</v>
      </c>
      <c r="R41" s="2029">
        <v>-43.2</v>
      </c>
      <c r="S41" s="2059">
        <v>-266.7</v>
      </c>
      <c r="T41" s="2029">
        <v>-8.5799999999999983</v>
      </c>
      <c r="U41" s="2029">
        <v>-4.32</v>
      </c>
      <c r="V41" s="2059">
        <v>-26.669999999999998</v>
      </c>
      <c r="W41" s="2060">
        <v>81.8</v>
      </c>
      <c r="X41" s="2061">
        <v>100</v>
      </c>
      <c r="Y41" s="2062">
        <v>61.1</v>
      </c>
      <c r="Z41" s="2060">
        <v>84.2</v>
      </c>
      <c r="AA41" s="2061">
        <v>90.4</v>
      </c>
      <c r="AB41" s="2062">
        <v>85.2</v>
      </c>
      <c r="AC41" s="2061"/>
      <c r="AE41" s="2027">
        <v>50</v>
      </c>
      <c r="AG41" s="2028"/>
      <c r="AH41" s="2028"/>
      <c r="AI41" s="2053">
        <v>2</v>
      </c>
      <c r="AJ41" s="2053"/>
      <c r="AK41" s="2053"/>
      <c r="AL41" s="2053"/>
      <c r="AM41" s="2053"/>
    </row>
    <row r="42" spans="1:41" s="2027" customFormat="1">
      <c r="B42" s="2028"/>
      <c r="C42" s="2053">
        <v>3</v>
      </c>
      <c r="D42" s="2054"/>
      <c r="E42" s="2055"/>
      <c r="F42" s="2055"/>
      <c r="G42" s="2055"/>
      <c r="H42" s="2055"/>
      <c r="I42" s="2055"/>
      <c r="J42" s="2056"/>
      <c r="K42" s="2055"/>
      <c r="L42" s="2055"/>
      <c r="M42" s="2056"/>
      <c r="N42" s="2057">
        <v>100</v>
      </c>
      <c r="O42" s="2057">
        <v>87.5</v>
      </c>
      <c r="P42" s="2058">
        <v>44.4</v>
      </c>
      <c r="Q42" s="2029">
        <v>-35.799999999999983</v>
      </c>
      <c r="R42" s="2029">
        <v>-5.7000000000000028</v>
      </c>
      <c r="S42" s="2059">
        <v>-272.3</v>
      </c>
      <c r="T42" s="2029">
        <v>-3.5799999999999983</v>
      </c>
      <c r="U42" s="2029">
        <v>-0.57000000000000028</v>
      </c>
      <c r="V42" s="2059">
        <v>-27.23</v>
      </c>
      <c r="W42" s="2060">
        <v>81.8</v>
      </c>
      <c r="X42" s="2061">
        <v>100</v>
      </c>
      <c r="Y42" s="2062">
        <v>66.7</v>
      </c>
      <c r="Z42" s="2060">
        <v>85.8</v>
      </c>
      <c r="AA42" s="2061">
        <v>91.3</v>
      </c>
      <c r="AB42" s="2062">
        <v>85.8</v>
      </c>
      <c r="AC42" s="2061"/>
      <c r="AE42" s="2027">
        <v>50</v>
      </c>
      <c r="AG42" s="2028"/>
      <c r="AH42" s="2028"/>
      <c r="AI42" s="2053">
        <v>3</v>
      </c>
      <c r="AJ42" s="2053"/>
      <c r="AK42" s="2053"/>
      <c r="AL42" s="2053"/>
      <c r="AM42" s="2053"/>
    </row>
    <row r="43" spans="1:41" s="2027" customFormat="1">
      <c r="B43" s="2028"/>
      <c r="C43" s="2053">
        <v>4</v>
      </c>
      <c r="D43" s="2054"/>
      <c r="E43" s="2055"/>
      <c r="F43" s="2055"/>
      <c r="G43" s="2055"/>
      <c r="H43" s="2055"/>
      <c r="I43" s="2055"/>
      <c r="J43" s="2056"/>
      <c r="K43" s="2055"/>
      <c r="L43" s="2055"/>
      <c r="M43" s="2056"/>
      <c r="N43" s="2057">
        <v>85.7</v>
      </c>
      <c r="O43" s="2057">
        <v>87.5</v>
      </c>
      <c r="P43" s="2058">
        <v>22.2</v>
      </c>
      <c r="Q43" s="2029">
        <v>-9.9999999999980105E-2</v>
      </c>
      <c r="R43" s="2029">
        <v>31.799999999999997</v>
      </c>
      <c r="S43" s="2059">
        <v>-300.10000000000002</v>
      </c>
      <c r="T43" s="2029">
        <v>-9.9999999999980105E-3</v>
      </c>
      <c r="U43" s="2029">
        <v>3.1799999999999997</v>
      </c>
      <c r="V43" s="2059">
        <v>-30.01</v>
      </c>
      <c r="W43" s="2060">
        <v>72.7</v>
      </c>
      <c r="X43" s="2061">
        <v>70</v>
      </c>
      <c r="Y43" s="2062">
        <v>77.8</v>
      </c>
      <c r="Z43" s="2060">
        <v>86.9</v>
      </c>
      <c r="AA43" s="2061">
        <v>91.3</v>
      </c>
      <c r="AB43" s="2062">
        <v>85.9</v>
      </c>
      <c r="AC43" s="2061"/>
      <c r="AE43" s="2027">
        <v>50</v>
      </c>
      <c r="AG43" s="2028"/>
      <c r="AH43" s="2028"/>
      <c r="AI43" s="2053">
        <v>4</v>
      </c>
      <c r="AJ43" s="2053"/>
      <c r="AK43" s="2053"/>
      <c r="AL43" s="2053"/>
      <c r="AM43" s="2053"/>
    </row>
    <row r="44" spans="1:41" s="2027" customFormat="1">
      <c r="B44" s="2028"/>
      <c r="C44" s="2053">
        <v>5</v>
      </c>
      <c r="D44" s="2054"/>
      <c r="E44" s="2055"/>
      <c r="F44" s="2055"/>
      <c r="G44" s="2055"/>
      <c r="H44" s="2055"/>
      <c r="I44" s="2055"/>
      <c r="J44" s="2056"/>
      <c r="K44" s="2055"/>
      <c r="L44" s="2055"/>
      <c r="M44" s="2056"/>
      <c r="N44" s="2057">
        <v>71.400000000000006</v>
      </c>
      <c r="O44" s="2057">
        <v>56.3</v>
      </c>
      <c r="P44" s="2058">
        <v>22.2</v>
      </c>
      <c r="Q44" s="2029">
        <v>21.300000000000026</v>
      </c>
      <c r="R44" s="2029">
        <v>38.099999999999994</v>
      </c>
      <c r="S44" s="2059">
        <v>-327.90000000000003</v>
      </c>
      <c r="T44" s="2029">
        <v>2.1300000000000026</v>
      </c>
      <c r="U44" s="2029">
        <v>3.8099999999999996</v>
      </c>
      <c r="V44" s="2059">
        <v>-32.790000000000006</v>
      </c>
      <c r="W44" s="2060">
        <v>90.9</v>
      </c>
      <c r="X44" s="2061">
        <v>60</v>
      </c>
      <c r="Y44" s="2062">
        <v>55.6</v>
      </c>
      <c r="Z44" s="2060">
        <v>89.2</v>
      </c>
      <c r="AA44" s="2061">
        <v>91.6</v>
      </c>
      <c r="AB44" s="2062">
        <v>85.4</v>
      </c>
      <c r="AC44" s="2061"/>
      <c r="AE44" s="2027">
        <v>50</v>
      </c>
      <c r="AG44" s="2028"/>
      <c r="AH44" s="2028"/>
      <c r="AI44" s="2053">
        <v>5</v>
      </c>
      <c r="AJ44" s="2053"/>
      <c r="AK44" s="2053"/>
      <c r="AL44" s="2053"/>
      <c r="AM44" s="2053"/>
    </row>
    <row r="45" spans="1:41" s="2027" customFormat="1">
      <c r="B45" s="2028"/>
      <c r="C45" s="2053">
        <v>6</v>
      </c>
      <c r="D45" s="2054"/>
      <c r="E45" s="2055"/>
      <c r="F45" s="2055"/>
      <c r="G45" s="2055"/>
      <c r="H45" s="2055"/>
      <c r="I45" s="2055"/>
      <c r="J45" s="2056"/>
      <c r="K45" s="2055"/>
      <c r="L45" s="2055"/>
      <c r="M45" s="2056"/>
      <c r="N45" s="2057">
        <v>100</v>
      </c>
      <c r="O45" s="2057">
        <v>62.5</v>
      </c>
      <c r="P45" s="2058">
        <v>44.4</v>
      </c>
      <c r="Q45" s="2029">
        <v>71.300000000000026</v>
      </c>
      <c r="R45" s="2029">
        <v>50.599999999999994</v>
      </c>
      <c r="S45" s="2059">
        <v>-333.50000000000006</v>
      </c>
      <c r="T45" s="2029">
        <v>7.1300000000000026</v>
      </c>
      <c r="U45" s="2029">
        <v>5.0599999999999996</v>
      </c>
      <c r="V45" s="2059">
        <v>-33.350000000000009</v>
      </c>
      <c r="W45" s="2060">
        <v>100</v>
      </c>
      <c r="X45" s="2061">
        <v>80</v>
      </c>
      <c r="Y45" s="2062">
        <v>61.1</v>
      </c>
      <c r="Z45" s="2060">
        <v>91.1</v>
      </c>
      <c r="AA45" s="2061">
        <v>93.3</v>
      </c>
      <c r="AB45" s="2062">
        <v>86.1</v>
      </c>
      <c r="AC45" s="2061"/>
      <c r="AE45" s="2027">
        <v>50</v>
      </c>
      <c r="AG45" s="2028"/>
      <c r="AH45" s="2028"/>
      <c r="AI45" s="2053">
        <v>6</v>
      </c>
      <c r="AJ45" s="2053"/>
      <c r="AK45" s="2053"/>
      <c r="AL45" s="2053"/>
      <c r="AM45" s="2053"/>
    </row>
    <row r="46" spans="1:41" s="2027" customFormat="1">
      <c r="B46" s="2028"/>
      <c r="C46" s="2053">
        <v>7</v>
      </c>
      <c r="D46" s="2054"/>
      <c r="E46" s="2055"/>
      <c r="F46" s="2055"/>
      <c r="G46" s="2055"/>
      <c r="H46" s="2055"/>
      <c r="I46" s="2055"/>
      <c r="J46" s="2056"/>
      <c r="K46" s="2055"/>
      <c r="L46" s="2055"/>
      <c r="M46" s="2056"/>
      <c r="N46" s="2057">
        <v>71.400000000000006</v>
      </c>
      <c r="O46" s="2057">
        <v>75</v>
      </c>
      <c r="P46" s="2058">
        <v>55.6</v>
      </c>
      <c r="Q46" s="2029">
        <v>92.700000000000031</v>
      </c>
      <c r="R46" s="2029">
        <v>75.599999999999994</v>
      </c>
      <c r="S46" s="2059">
        <v>-327.90000000000003</v>
      </c>
      <c r="T46" s="2029">
        <v>9.2700000000000031</v>
      </c>
      <c r="U46" s="2029">
        <v>7.56</v>
      </c>
      <c r="V46" s="2059">
        <v>-32.790000000000006</v>
      </c>
      <c r="W46" s="2060">
        <v>81.8</v>
      </c>
      <c r="X46" s="2061">
        <v>90</v>
      </c>
      <c r="Y46" s="2062">
        <v>55.6</v>
      </c>
      <c r="Z46" s="2060">
        <v>92.1</v>
      </c>
      <c r="AA46" s="2061">
        <v>94.3</v>
      </c>
      <c r="AB46" s="2062">
        <v>87.1</v>
      </c>
      <c r="AC46" s="2061"/>
      <c r="AE46" s="2027">
        <v>50</v>
      </c>
      <c r="AG46" s="2028"/>
      <c r="AH46" s="2028"/>
      <c r="AI46" s="2053">
        <v>7</v>
      </c>
      <c r="AJ46" s="2053"/>
      <c r="AK46" s="2053"/>
      <c r="AL46" s="2053"/>
      <c r="AM46" s="2053"/>
    </row>
    <row r="47" spans="1:41" s="2027" customFormat="1">
      <c r="B47" s="2028"/>
      <c r="C47" s="2053">
        <v>8</v>
      </c>
      <c r="D47" s="2054"/>
      <c r="E47" s="2055"/>
      <c r="F47" s="2055"/>
      <c r="G47" s="2055"/>
      <c r="H47" s="2055"/>
      <c r="I47" s="2055"/>
      <c r="J47" s="2056"/>
      <c r="K47" s="2055"/>
      <c r="L47" s="2055"/>
      <c r="M47" s="2056"/>
      <c r="N47" s="2057">
        <v>78.599999999999994</v>
      </c>
      <c r="O47" s="2057">
        <v>50</v>
      </c>
      <c r="P47" s="2058">
        <v>61.1</v>
      </c>
      <c r="Q47" s="2029">
        <v>121.30000000000003</v>
      </c>
      <c r="R47" s="2029">
        <v>75.599999999999994</v>
      </c>
      <c r="S47" s="2059">
        <v>-316.8</v>
      </c>
      <c r="T47" s="2029">
        <v>12.130000000000003</v>
      </c>
      <c r="U47" s="2029">
        <v>7.56</v>
      </c>
      <c r="V47" s="2059">
        <v>-31.68</v>
      </c>
      <c r="W47" s="2060">
        <v>77.3</v>
      </c>
      <c r="X47" s="2061">
        <v>90</v>
      </c>
      <c r="Y47" s="2062">
        <v>61.1</v>
      </c>
      <c r="Z47" s="2060">
        <v>94.2</v>
      </c>
      <c r="AA47" s="2061">
        <v>94.9</v>
      </c>
      <c r="AB47" s="2062">
        <v>87.9</v>
      </c>
      <c r="AC47" s="2061"/>
      <c r="AE47" s="2027">
        <v>50</v>
      </c>
      <c r="AG47" s="2028"/>
      <c r="AH47" s="2028"/>
      <c r="AI47" s="2053">
        <v>8</v>
      </c>
      <c r="AJ47" s="2053"/>
      <c r="AK47" s="2053"/>
      <c r="AL47" s="2053"/>
      <c r="AM47" s="2053"/>
    </row>
    <row r="48" spans="1:41" s="2027" customFormat="1">
      <c r="B48" s="2028"/>
      <c r="C48" s="2053">
        <v>9</v>
      </c>
      <c r="D48" s="2054"/>
      <c r="E48" s="2055"/>
      <c r="F48" s="2055"/>
      <c r="G48" s="2055"/>
      <c r="H48" s="2055"/>
      <c r="I48" s="2055"/>
      <c r="J48" s="2056"/>
      <c r="K48" s="2055"/>
      <c r="L48" s="2055"/>
      <c r="M48" s="2056"/>
      <c r="N48" s="2057">
        <v>92.9</v>
      </c>
      <c r="O48" s="2057">
        <v>75</v>
      </c>
      <c r="P48" s="2058">
        <v>50</v>
      </c>
      <c r="Q48" s="2029">
        <v>164.20000000000005</v>
      </c>
      <c r="R48" s="2029">
        <v>100.6</v>
      </c>
      <c r="S48" s="2059">
        <v>-316.8</v>
      </c>
      <c r="T48" s="2029">
        <v>16.420000000000005</v>
      </c>
      <c r="U48" s="2029">
        <v>10.059999999999999</v>
      </c>
      <c r="V48" s="2059">
        <v>-31.68</v>
      </c>
      <c r="W48" s="2060">
        <v>81.8</v>
      </c>
      <c r="X48" s="2061">
        <v>100</v>
      </c>
      <c r="Y48" s="2062">
        <v>77.8</v>
      </c>
      <c r="Z48" s="2060">
        <v>95.3</v>
      </c>
      <c r="AA48" s="2061">
        <v>96.3</v>
      </c>
      <c r="AB48" s="2062">
        <v>88.3</v>
      </c>
      <c r="AC48" s="2061"/>
      <c r="AE48" s="2027">
        <v>50</v>
      </c>
      <c r="AG48" s="2028"/>
      <c r="AH48" s="2028"/>
      <c r="AI48" s="2053">
        <v>9</v>
      </c>
      <c r="AJ48" s="2053"/>
      <c r="AK48" s="2053"/>
      <c r="AL48" s="2053"/>
      <c r="AM48" s="2053"/>
    </row>
    <row r="49" spans="1:39" s="2027" customFormat="1">
      <c r="B49" s="2028"/>
      <c r="C49" s="2053">
        <v>10</v>
      </c>
      <c r="D49" s="2054"/>
      <c r="E49" s="2055"/>
      <c r="F49" s="2055"/>
      <c r="G49" s="2055"/>
      <c r="H49" s="2055"/>
      <c r="I49" s="2055"/>
      <c r="J49" s="2056"/>
      <c r="K49" s="2055"/>
      <c r="L49" s="2055"/>
      <c r="M49" s="2056"/>
      <c r="N49" s="2057">
        <v>85.7</v>
      </c>
      <c r="O49" s="2057">
        <v>87.5</v>
      </c>
      <c r="P49" s="2058">
        <v>55.6</v>
      </c>
      <c r="Q49" s="2029">
        <v>199.90000000000003</v>
      </c>
      <c r="R49" s="2029">
        <v>138.1</v>
      </c>
      <c r="S49" s="2059">
        <v>-311.2</v>
      </c>
      <c r="T49" s="2029">
        <v>19.990000000000002</v>
      </c>
      <c r="U49" s="2029">
        <v>13.809999999999999</v>
      </c>
      <c r="V49" s="2059">
        <v>-31.119999999999997</v>
      </c>
      <c r="W49" s="2060">
        <v>95.5</v>
      </c>
      <c r="X49" s="2061">
        <v>95</v>
      </c>
      <c r="Y49" s="2062">
        <v>72.2</v>
      </c>
      <c r="Z49" s="2060">
        <v>96.6</v>
      </c>
      <c r="AA49" s="2061">
        <v>97.7</v>
      </c>
      <c r="AB49" s="2062">
        <v>88.8</v>
      </c>
      <c r="AC49" s="2061"/>
      <c r="AE49" s="2027">
        <v>50</v>
      </c>
      <c r="AG49" s="2028"/>
      <c r="AH49" s="2028"/>
      <c r="AI49" s="2053">
        <v>10</v>
      </c>
      <c r="AJ49" s="2053"/>
      <c r="AK49" s="2053"/>
      <c r="AL49" s="2053"/>
      <c r="AM49" s="2053"/>
    </row>
    <row r="50" spans="1:39" s="2027" customFormat="1">
      <c r="B50" s="2028"/>
      <c r="C50" s="2053">
        <v>11</v>
      </c>
      <c r="D50" s="2054"/>
      <c r="E50" s="2055"/>
      <c r="F50" s="2055"/>
      <c r="G50" s="2055"/>
      <c r="H50" s="2055"/>
      <c r="I50" s="2055"/>
      <c r="J50" s="2056"/>
      <c r="K50" s="2055"/>
      <c r="L50" s="2055"/>
      <c r="M50" s="2056"/>
      <c r="N50" s="2057">
        <v>71.400000000000006</v>
      </c>
      <c r="O50" s="2057">
        <v>87.5</v>
      </c>
      <c r="P50" s="2058">
        <v>61.1</v>
      </c>
      <c r="Q50" s="2029">
        <v>221.30000000000004</v>
      </c>
      <c r="R50" s="2029">
        <v>175.6</v>
      </c>
      <c r="S50" s="2059">
        <v>-300.09999999999997</v>
      </c>
      <c r="T50" s="2029">
        <v>22.130000000000003</v>
      </c>
      <c r="U50" s="2029">
        <v>17.559999999999999</v>
      </c>
      <c r="V50" s="2059">
        <v>-30.009999999999998</v>
      </c>
      <c r="W50" s="2060">
        <v>72.7</v>
      </c>
      <c r="X50" s="2061">
        <v>90</v>
      </c>
      <c r="Y50" s="2062">
        <v>72.2</v>
      </c>
      <c r="Z50" s="2060">
        <v>97.4</v>
      </c>
      <c r="AA50" s="2061">
        <v>98.5</v>
      </c>
      <c r="AB50" s="2062">
        <v>89.2</v>
      </c>
      <c r="AC50" s="2061"/>
      <c r="AE50" s="2027">
        <v>50</v>
      </c>
      <c r="AG50" s="2028"/>
      <c r="AH50" s="2028"/>
      <c r="AI50" s="2053">
        <v>11</v>
      </c>
      <c r="AJ50" s="2053"/>
      <c r="AK50" s="2053"/>
      <c r="AL50" s="2053"/>
      <c r="AM50" s="2053"/>
    </row>
    <row r="51" spans="1:39" s="2027" customFormat="1">
      <c r="B51" s="2028"/>
      <c r="C51" s="2053">
        <v>12</v>
      </c>
      <c r="D51" s="2054"/>
      <c r="E51" s="2055"/>
      <c r="F51" s="2055"/>
      <c r="G51" s="2055"/>
      <c r="H51" s="2055"/>
      <c r="I51" s="2055"/>
      <c r="J51" s="2056"/>
      <c r="K51" s="2055"/>
      <c r="L51" s="2055"/>
      <c r="M51" s="2056"/>
      <c r="N51" s="2057">
        <v>64.3</v>
      </c>
      <c r="O51" s="2057">
        <v>75</v>
      </c>
      <c r="P51" s="2058">
        <v>44.4</v>
      </c>
      <c r="Q51" s="2029">
        <v>235.60000000000002</v>
      </c>
      <c r="R51" s="2029">
        <v>200.6</v>
      </c>
      <c r="S51" s="2059">
        <v>-305.7</v>
      </c>
      <c r="T51" s="2029">
        <v>23.560000000000002</v>
      </c>
      <c r="U51" s="2029">
        <v>20.059999999999999</v>
      </c>
      <c r="V51" s="2059">
        <v>-30.57</v>
      </c>
      <c r="W51" s="2060">
        <v>72.7</v>
      </c>
      <c r="X51" s="2061">
        <v>80</v>
      </c>
      <c r="Y51" s="2062">
        <v>94.4</v>
      </c>
      <c r="Z51" s="2060">
        <v>96.8</v>
      </c>
      <c r="AA51" s="2061">
        <v>99.4</v>
      </c>
      <c r="AB51" s="2062">
        <v>90.3</v>
      </c>
      <c r="AC51" s="2061"/>
      <c r="AE51" s="2027">
        <v>50</v>
      </c>
      <c r="AG51" s="2028"/>
      <c r="AH51" s="2028"/>
      <c r="AI51" s="2053">
        <v>12</v>
      </c>
      <c r="AJ51" s="2053"/>
      <c r="AK51" s="2053"/>
      <c r="AL51" s="2053"/>
      <c r="AM51" s="2053"/>
    </row>
    <row r="52" spans="1:39" s="2027" customFormat="1" ht="26">
      <c r="A52" s="2027">
        <v>1988</v>
      </c>
      <c r="B52" s="2028">
        <v>63</v>
      </c>
      <c r="C52" s="2053">
        <v>1</v>
      </c>
      <c r="D52" s="2054"/>
      <c r="E52" s="2055"/>
      <c r="F52" s="2055"/>
      <c r="G52" s="2055"/>
      <c r="H52" s="2055"/>
      <c r="I52" s="2055"/>
      <c r="J52" s="2056"/>
      <c r="K52" s="2055"/>
      <c r="L52" s="2055"/>
      <c r="M52" s="2056"/>
      <c r="N52" s="2057">
        <v>71.400000000000006</v>
      </c>
      <c r="O52" s="2057">
        <v>75</v>
      </c>
      <c r="P52" s="2058">
        <v>55.6</v>
      </c>
      <c r="Q52" s="2029">
        <v>257</v>
      </c>
      <c r="R52" s="2029">
        <v>225.6</v>
      </c>
      <c r="S52" s="2059">
        <v>-300.09999999999997</v>
      </c>
      <c r="T52" s="2029">
        <v>25.7</v>
      </c>
      <c r="U52" s="2029">
        <v>22.56</v>
      </c>
      <c r="V52" s="2059">
        <v>-30.009999999999998</v>
      </c>
      <c r="W52" s="2060">
        <v>72.7</v>
      </c>
      <c r="X52" s="2061">
        <v>85</v>
      </c>
      <c r="Y52" s="2062">
        <v>77.8</v>
      </c>
      <c r="Z52" s="2060">
        <v>98.2</v>
      </c>
      <c r="AA52" s="2061">
        <v>100.3</v>
      </c>
      <c r="AB52" s="2062">
        <v>90.6</v>
      </c>
      <c r="AC52" s="2061"/>
      <c r="AE52" s="2027">
        <v>50</v>
      </c>
      <c r="AF52" s="2027">
        <v>1988</v>
      </c>
      <c r="AG52" s="2064" t="s">
        <v>919</v>
      </c>
      <c r="AH52" s="2028"/>
      <c r="AI52" s="2053">
        <v>1</v>
      </c>
      <c r="AJ52" s="2053"/>
      <c r="AK52" s="2053"/>
      <c r="AL52" s="2053"/>
      <c r="AM52" s="2053"/>
    </row>
    <row r="53" spans="1:39" s="2027" customFormat="1">
      <c r="B53" s="2028"/>
      <c r="C53" s="2053">
        <v>2</v>
      </c>
      <c r="D53" s="2054"/>
      <c r="E53" s="2055"/>
      <c r="F53" s="2055"/>
      <c r="G53" s="2055"/>
      <c r="H53" s="2055"/>
      <c r="I53" s="2055"/>
      <c r="J53" s="2056"/>
      <c r="K53" s="2055"/>
      <c r="L53" s="2055"/>
      <c r="M53" s="2056"/>
      <c r="N53" s="2057">
        <v>71.400000000000006</v>
      </c>
      <c r="O53" s="2057">
        <v>62.5</v>
      </c>
      <c r="P53" s="2058">
        <v>55.6</v>
      </c>
      <c r="Q53" s="2029">
        <v>278.39999999999998</v>
      </c>
      <c r="R53" s="2029">
        <v>238.1</v>
      </c>
      <c r="S53" s="2059">
        <v>-294.49999999999994</v>
      </c>
      <c r="T53" s="2029">
        <v>27.839999999999996</v>
      </c>
      <c r="U53" s="2029">
        <v>23.81</v>
      </c>
      <c r="V53" s="2059">
        <v>-29.449999999999996</v>
      </c>
      <c r="W53" s="2060">
        <v>77.3</v>
      </c>
      <c r="X53" s="2061">
        <v>100</v>
      </c>
      <c r="Y53" s="2062">
        <v>66.7</v>
      </c>
      <c r="Z53" s="2060">
        <v>99.2</v>
      </c>
      <c r="AA53" s="2061">
        <v>102.6</v>
      </c>
      <c r="AB53" s="2062">
        <v>91.6</v>
      </c>
      <c r="AC53" s="2061"/>
      <c r="AE53" s="2027">
        <v>50</v>
      </c>
      <c r="AG53" s="2028"/>
      <c r="AH53" s="2028"/>
      <c r="AI53" s="2053">
        <v>2</v>
      </c>
      <c r="AJ53" s="2053"/>
      <c r="AK53" s="2053"/>
      <c r="AL53" s="2053"/>
      <c r="AM53" s="2053"/>
    </row>
    <row r="54" spans="1:39" s="2027" customFormat="1">
      <c r="B54" s="2028"/>
      <c r="C54" s="2053">
        <v>3</v>
      </c>
      <c r="D54" s="2054"/>
      <c r="E54" s="2055"/>
      <c r="F54" s="2055"/>
      <c r="G54" s="2055"/>
      <c r="H54" s="2055"/>
      <c r="I54" s="2055"/>
      <c r="J54" s="2056"/>
      <c r="K54" s="2055"/>
      <c r="L54" s="2055"/>
      <c r="M54" s="2056"/>
      <c r="N54" s="2057">
        <v>85.7</v>
      </c>
      <c r="O54" s="2057">
        <v>75</v>
      </c>
      <c r="P54" s="2058">
        <v>66.7</v>
      </c>
      <c r="Q54" s="2029">
        <v>314.09999999999997</v>
      </c>
      <c r="R54" s="2029">
        <v>263.10000000000002</v>
      </c>
      <c r="S54" s="2059">
        <v>-277.79999999999995</v>
      </c>
      <c r="T54" s="2029">
        <v>31.409999999999997</v>
      </c>
      <c r="U54" s="2029">
        <v>26.310000000000002</v>
      </c>
      <c r="V54" s="2059">
        <v>-27.779999999999994</v>
      </c>
      <c r="W54" s="2060">
        <v>54.5</v>
      </c>
      <c r="X54" s="2061">
        <v>70</v>
      </c>
      <c r="Y54" s="2062">
        <v>77.8</v>
      </c>
      <c r="Z54" s="2060">
        <v>98.4</v>
      </c>
      <c r="AA54" s="2061">
        <v>101.3</v>
      </c>
      <c r="AB54" s="2062">
        <v>92.5</v>
      </c>
      <c r="AC54" s="2061"/>
      <c r="AE54" s="2027">
        <v>50</v>
      </c>
      <c r="AG54" s="2028"/>
      <c r="AH54" s="2028"/>
      <c r="AI54" s="2053">
        <v>3</v>
      </c>
      <c r="AJ54" s="2053"/>
      <c r="AK54" s="2053"/>
      <c r="AL54" s="2053"/>
      <c r="AM54" s="2053"/>
    </row>
    <row r="55" spans="1:39" s="2027" customFormat="1">
      <c r="B55" s="2028"/>
      <c r="C55" s="2053">
        <v>4</v>
      </c>
      <c r="D55" s="2054"/>
      <c r="E55" s="2055"/>
      <c r="F55" s="2055"/>
      <c r="G55" s="2055"/>
      <c r="H55" s="2055"/>
      <c r="I55" s="2055"/>
      <c r="J55" s="2056"/>
      <c r="K55" s="2055"/>
      <c r="L55" s="2055"/>
      <c r="M55" s="2056"/>
      <c r="N55" s="2057">
        <v>78.599999999999994</v>
      </c>
      <c r="O55" s="2057">
        <v>62.5</v>
      </c>
      <c r="P55" s="2058">
        <v>66.7</v>
      </c>
      <c r="Q55" s="2029">
        <v>342.69999999999993</v>
      </c>
      <c r="R55" s="2029">
        <v>275.60000000000002</v>
      </c>
      <c r="S55" s="2059">
        <v>-261.09999999999997</v>
      </c>
      <c r="T55" s="2029">
        <v>34.269999999999996</v>
      </c>
      <c r="U55" s="2029">
        <v>27.560000000000002</v>
      </c>
      <c r="V55" s="2059">
        <v>-26.109999999999996</v>
      </c>
      <c r="W55" s="2060">
        <v>36.4</v>
      </c>
      <c r="X55" s="2061">
        <v>90</v>
      </c>
      <c r="Y55" s="2062">
        <v>88.9</v>
      </c>
      <c r="Z55" s="2060">
        <v>98.5</v>
      </c>
      <c r="AA55" s="2061">
        <v>103.4</v>
      </c>
      <c r="AB55" s="2062">
        <v>92.9</v>
      </c>
      <c r="AC55" s="2061"/>
      <c r="AE55" s="2027">
        <v>50</v>
      </c>
      <c r="AG55" s="2028"/>
      <c r="AH55" s="2028"/>
      <c r="AI55" s="2053">
        <v>4</v>
      </c>
      <c r="AJ55" s="2053"/>
      <c r="AK55" s="2053"/>
      <c r="AL55" s="2053"/>
      <c r="AM55" s="2053"/>
    </row>
    <row r="56" spans="1:39" s="2027" customFormat="1">
      <c r="B56" s="2028"/>
      <c r="C56" s="2053">
        <v>5</v>
      </c>
      <c r="D56" s="2054"/>
      <c r="E56" s="2055"/>
      <c r="F56" s="2055"/>
      <c r="G56" s="2055"/>
      <c r="H56" s="2055"/>
      <c r="I56" s="2055"/>
      <c r="J56" s="2056"/>
      <c r="K56" s="2055"/>
      <c r="L56" s="2055"/>
      <c r="M56" s="2056"/>
      <c r="N56" s="2057">
        <v>42.9</v>
      </c>
      <c r="O56" s="2057">
        <v>25</v>
      </c>
      <c r="P56" s="2058">
        <v>66.7</v>
      </c>
      <c r="Q56" s="2029">
        <v>335.59999999999991</v>
      </c>
      <c r="R56" s="2029">
        <v>250.60000000000002</v>
      </c>
      <c r="S56" s="2059">
        <v>-244.39999999999998</v>
      </c>
      <c r="T56" s="2029">
        <v>33.559999999999988</v>
      </c>
      <c r="U56" s="2029">
        <v>25.060000000000002</v>
      </c>
      <c r="V56" s="2059">
        <v>-24.439999999999998</v>
      </c>
      <c r="W56" s="2060">
        <v>36.4</v>
      </c>
      <c r="X56" s="2061">
        <v>30</v>
      </c>
      <c r="Y56" s="2062">
        <v>77.8</v>
      </c>
      <c r="Z56" s="2060">
        <v>98.9</v>
      </c>
      <c r="AA56" s="2061">
        <v>102.8</v>
      </c>
      <c r="AB56" s="2062">
        <v>93.7</v>
      </c>
      <c r="AC56" s="2061"/>
      <c r="AE56" s="2027">
        <v>50</v>
      </c>
      <c r="AG56" s="2028"/>
      <c r="AH56" s="2028"/>
      <c r="AI56" s="2053">
        <v>5</v>
      </c>
      <c r="AJ56" s="2053"/>
      <c r="AK56" s="2053"/>
      <c r="AL56" s="2053"/>
      <c r="AM56" s="2053"/>
    </row>
    <row r="57" spans="1:39" s="2027" customFormat="1">
      <c r="B57" s="2028"/>
      <c r="C57" s="2053">
        <v>6</v>
      </c>
      <c r="D57" s="2054"/>
      <c r="E57" s="2055"/>
      <c r="F57" s="2055"/>
      <c r="G57" s="2055"/>
      <c r="H57" s="2055"/>
      <c r="I57" s="2055"/>
      <c r="J57" s="2056"/>
      <c r="K57" s="2055"/>
      <c r="L57" s="2055"/>
      <c r="M57" s="2056"/>
      <c r="N57" s="2057">
        <v>28.6</v>
      </c>
      <c r="O57" s="2057">
        <v>37.5</v>
      </c>
      <c r="P57" s="2058">
        <v>44.4</v>
      </c>
      <c r="Q57" s="2029">
        <v>314.19999999999993</v>
      </c>
      <c r="R57" s="2029">
        <v>238.10000000000002</v>
      </c>
      <c r="S57" s="2059">
        <v>-249.99999999999997</v>
      </c>
      <c r="T57" s="2029">
        <v>31.419999999999995</v>
      </c>
      <c r="U57" s="2029">
        <v>23.810000000000002</v>
      </c>
      <c r="V57" s="2059">
        <v>-24.999999999999996</v>
      </c>
      <c r="W57" s="2060">
        <v>54.5</v>
      </c>
      <c r="X57" s="2061">
        <v>70</v>
      </c>
      <c r="Y57" s="2062">
        <v>55.6</v>
      </c>
      <c r="Z57" s="2060">
        <v>98.9</v>
      </c>
      <c r="AA57" s="2061">
        <v>103.7</v>
      </c>
      <c r="AB57" s="2062">
        <v>94.1</v>
      </c>
      <c r="AC57" s="2061"/>
      <c r="AE57" s="2027">
        <v>50</v>
      </c>
      <c r="AG57" s="2028"/>
      <c r="AH57" s="2028"/>
      <c r="AI57" s="2053">
        <v>6</v>
      </c>
      <c r="AJ57" s="2053"/>
      <c r="AK57" s="2053"/>
      <c r="AL57" s="2053"/>
      <c r="AM57" s="2053"/>
    </row>
    <row r="58" spans="1:39" s="2027" customFormat="1">
      <c r="B58" s="2028"/>
      <c r="C58" s="2053">
        <v>7</v>
      </c>
      <c r="D58" s="2054"/>
      <c r="E58" s="2055"/>
      <c r="F58" s="2055"/>
      <c r="G58" s="2055"/>
      <c r="H58" s="2055"/>
      <c r="I58" s="2055"/>
      <c r="J58" s="2056"/>
      <c r="K58" s="2055"/>
      <c r="L58" s="2055"/>
      <c r="M58" s="2056"/>
      <c r="N58" s="2057">
        <v>42.9</v>
      </c>
      <c r="O58" s="2057">
        <v>50</v>
      </c>
      <c r="P58" s="2058">
        <v>55.6</v>
      </c>
      <c r="Q58" s="2029">
        <v>307.09999999999991</v>
      </c>
      <c r="R58" s="2029">
        <v>238.10000000000002</v>
      </c>
      <c r="S58" s="2059">
        <v>-244.39999999999998</v>
      </c>
      <c r="T58" s="2029">
        <v>30.70999999999999</v>
      </c>
      <c r="U58" s="2029">
        <v>23.810000000000002</v>
      </c>
      <c r="V58" s="2059">
        <v>-24.439999999999998</v>
      </c>
      <c r="W58" s="2060">
        <v>63.6</v>
      </c>
      <c r="X58" s="2061">
        <v>50</v>
      </c>
      <c r="Y58" s="2062">
        <v>72.2</v>
      </c>
      <c r="Z58" s="2060">
        <v>98.6</v>
      </c>
      <c r="AA58" s="2061">
        <v>104.6</v>
      </c>
      <c r="AB58" s="2062">
        <v>94.8</v>
      </c>
      <c r="AC58" s="2061"/>
      <c r="AE58" s="2027">
        <v>50</v>
      </c>
      <c r="AG58" s="2028"/>
      <c r="AH58" s="2028"/>
      <c r="AI58" s="2053">
        <v>7</v>
      </c>
      <c r="AJ58" s="2053"/>
      <c r="AK58" s="2053"/>
      <c r="AL58" s="2053"/>
      <c r="AM58" s="2053"/>
    </row>
    <row r="59" spans="1:39" s="2027" customFormat="1">
      <c r="B59" s="2028"/>
      <c r="C59" s="2053">
        <v>8</v>
      </c>
      <c r="D59" s="2054"/>
      <c r="E59" s="2055"/>
      <c r="F59" s="2055"/>
      <c r="G59" s="2055"/>
      <c r="H59" s="2055"/>
      <c r="I59" s="2055"/>
      <c r="J59" s="2056"/>
      <c r="K59" s="2055"/>
      <c r="L59" s="2055"/>
      <c r="M59" s="2056"/>
      <c r="N59" s="2057">
        <v>50</v>
      </c>
      <c r="O59" s="2057">
        <v>87.5</v>
      </c>
      <c r="P59" s="2058">
        <v>66.7</v>
      </c>
      <c r="Q59" s="2029">
        <v>307.09999999999991</v>
      </c>
      <c r="R59" s="2029">
        <v>275.60000000000002</v>
      </c>
      <c r="S59" s="2059">
        <v>-227.7</v>
      </c>
      <c r="T59" s="2029">
        <v>30.70999999999999</v>
      </c>
      <c r="U59" s="2029">
        <v>27.560000000000002</v>
      </c>
      <c r="V59" s="2059">
        <v>-22.77</v>
      </c>
      <c r="W59" s="2060">
        <v>63.6</v>
      </c>
      <c r="X59" s="2061">
        <v>70</v>
      </c>
      <c r="Y59" s="2062">
        <v>77.8</v>
      </c>
      <c r="Z59" s="2060">
        <v>98.4</v>
      </c>
      <c r="AA59" s="2061">
        <v>105</v>
      </c>
      <c r="AB59" s="2062">
        <v>95.9</v>
      </c>
      <c r="AC59" s="2061"/>
      <c r="AE59" s="2027">
        <v>50</v>
      </c>
      <c r="AG59" s="2028"/>
      <c r="AH59" s="2028"/>
      <c r="AI59" s="2053">
        <v>8</v>
      </c>
      <c r="AJ59" s="2053"/>
      <c r="AK59" s="2053"/>
      <c r="AL59" s="2053"/>
      <c r="AM59" s="2053"/>
    </row>
    <row r="60" spans="1:39" s="2027" customFormat="1">
      <c r="B60" s="2028"/>
      <c r="C60" s="2053">
        <v>9</v>
      </c>
      <c r="D60" s="2054"/>
      <c r="E60" s="2055"/>
      <c r="F60" s="2055"/>
      <c r="G60" s="2055"/>
      <c r="H60" s="2055"/>
      <c r="I60" s="2055"/>
      <c r="J60" s="2056"/>
      <c r="K60" s="2055"/>
      <c r="L60" s="2055"/>
      <c r="M60" s="2056"/>
      <c r="N60" s="2057">
        <v>57.1</v>
      </c>
      <c r="O60" s="2057">
        <v>75</v>
      </c>
      <c r="P60" s="2058">
        <v>77.8</v>
      </c>
      <c r="Q60" s="2029">
        <v>314.19999999999993</v>
      </c>
      <c r="R60" s="2029">
        <v>300.60000000000002</v>
      </c>
      <c r="S60" s="2059">
        <v>-199.89999999999998</v>
      </c>
      <c r="T60" s="2029">
        <v>31.419999999999995</v>
      </c>
      <c r="U60" s="2029">
        <v>30.060000000000002</v>
      </c>
      <c r="V60" s="2059">
        <v>-19.989999999999998</v>
      </c>
      <c r="W60" s="2060">
        <v>45.5</v>
      </c>
      <c r="X60" s="2061">
        <v>70</v>
      </c>
      <c r="Y60" s="2062">
        <v>88.9</v>
      </c>
      <c r="Z60" s="2060">
        <v>98.3</v>
      </c>
      <c r="AA60" s="2061">
        <v>105.7</v>
      </c>
      <c r="AB60" s="2062">
        <v>96.8</v>
      </c>
      <c r="AC60" s="2061"/>
      <c r="AE60" s="2027">
        <v>50</v>
      </c>
      <c r="AG60" s="2028"/>
      <c r="AH60" s="2028"/>
      <c r="AI60" s="2053">
        <v>9</v>
      </c>
      <c r="AJ60" s="2053"/>
      <c r="AK60" s="2053"/>
      <c r="AL60" s="2053"/>
      <c r="AM60" s="2053"/>
    </row>
    <row r="61" spans="1:39" s="2027" customFormat="1">
      <c r="B61" s="2028"/>
      <c r="C61" s="2053">
        <v>10</v>
      </c>
      <c r="D61" s="2054"/>
      <c r="E61" s="2055"/>
      <c r="F61" s="2055"/>
      <c r="G61" s="2055"/>
      <c r="H61" s="2055"/>
      <c r="I61" s="2055"/>
      <c r="J61" s="2056"/>
      <c r="K61" s="2055"/>
      <c r="L61" s="2055"/>
      <c r="M61" s="2056"/>
      <c r="N61" s="2057">
        <v>85.7</v>
      </c>
      <c r="O61" s="2057">
        <v>75</v>
      </c>
      <c r="P61" s="2058">
        <v>77.8</v>
      </c>
      <c r="Q61" s="2029">
        <v>349.89999999999992</v>
      </c>
      <c r="R61" s="2029">
        <v>325.60000000000002</v>
      </c>
      <c r="S61" s="2059">
        <v>-172.09999999999997</v>
      </c>
      <c r="T61" s="2029">
        <v>34.989999999999995</v>
      </c>
      <c r="U61" s="2029">
        <v>32.56</v>
      </c>
      <c r="V61" s="2059">
        <v>-17.209999999999997</v>
      </c>
      <c r="W61" s="2060">
        <v>45.5</v>
      </c>
      <c r="X61" s="2061">
        <v>70</v>
      </c>
      <c r="Y61" s="2062">
        <v>100</v>
      </c>
      <c r="Z61" s="2060">
        <v>99.2</v>
      </c>
      <c r="AA61" s="2061">
        <v>105.9</v>
      </c>
      <c r="AB61" s="2062">
        <v>97.8</v>
      </c>
      <c r="AC61" s="2061"/>
      <c r="AE61" s="2027">
        <v>50</v>
      </c>
      <c r="AG61" s="2028"/>
      <c r="AH61" s="2028"/>
      <c r="AI61" s="2053">
        <v>10</v>
      </c>
      <c r="AJ61" s="2053"/>
      <c r="AK61" s="2053"/>
      <c r="AL61" s="2053"/>
      <c r="AM61" s="2053"/>
    </row>
    <row r="62" spans="1:39" s="2027" customFormat="1">
      <c r="B62" s="2028"/>
      <c r="C62" s="2053">
        <v>11</v>
      </c>
      <c r="D62" s="2054"/>
      <c r="E62" s="2055"/>
      <c r="F62" s="2055"/>
      <c r="G62" s="2055"/>
      <c r="H62" s="2055"/>
      <c r="I62" s="2055"/>
      <c r="J62" s="2056"/>
      <c r="K62" s="2055"/>
      <c r="L62" s="2055"/>
      <c r="M62" s="2056"/>
      <c r="N62" s="2057">
        <v>71.400000000000006</v>
      </c>
      <c r="O62" s="2057">
        <v>62.5</v>
      </c>
      <c r="P62" s="2058">
        <v>83.3</v>
      </c>
      <c r="Q62" s="2029">
        <v>371.29999999999995</v>
      </c>
      <c r="R62" s="2029">
        <v>338.1</v>
      </c>
      <c r="S62" s="2059">
        <v>-138.79999999999995</v>
      </c>
      <c r="T62" s="2029">
        <v>37.129999999999995</v>
      </c>
      <c r="U62" s="2029">
        <v>33.81</v>
      </c>
      <c r="V62" s="2059">
        <v>-13.879999999999995</v>
      </c>
      <c r="W62" s="2060">
        <v>63.6</v>
      </c>
      <c r="X62" s="2061">
        <v>80</v>
      </c>
      <c r="Y62" s="2062">
        <v>100</v>
      </c>
      <c r="Z62" s="2060">
        <v>99.9</v>
      </c>
      <c r="AA62" s="2061">
        <v>107.6</v>
      </c>
      <c r="AB62" s="2062">
        <v>98</v>
      </c>
      <c r="AC62" s="2061"/>
      <c r="AE62" s="2027">
        <v>50</v>
      </c>
      <c r="AG62" s="2028"/>
      <c r="AH62" s="2028"/>
      <c r="AI62" s="2053">
        <v>11</v>
      </c>
      <c r="AJ62" s="2053"/>
      <c r="AK62" s="2053"/>
      <c r="AL62" s="2053"/>
      <c r="AM62" s="2053"/>
    </row>
    <row r="63" spans="1:39" s="2027" customFormat="1">
      <c r="B63" s="2028"/>
      <c r="C63" s="2053">
        <v>12</v>
      </c>
      <c r="D63" s="2054"/>
      <c r="E63" s="2055"/>
      <c r="F63" s="2055"/>
      <c r="G63" s="2055"/>
      <c r="H63" s="2055"/>
      <c r="I63" s="2055"/>
      <c r="J63" s="2056"/>
      <c r="K63" s="2055"/>
      <c r="L63" s="2055"/>
      <c r="M63" s="2056"/>
      <c r="N63" s="2057">
        <v>71.400000000000006</v>
      </c>
      <c r="O63" s="2057">
        <v>87.5</v>
      </c>
      <c r="P63" s="2058">
        <v>55.6</v>
      </c>
      <c r="Q63" s="2029">
        <v>392.69999999999993</v>
      </c>
      <c r="R63" s="2029">
        <v>375.6</v>
      </c>
      <c r="S63" s="2059">
        <v>-133.19999999999996</v>
      </c>
      <c r="T63" s="2029">
        <v>39.269999999999996</v>
      </c>
      <c r="U63" s="2029">
        <v>37.56</v>
      </c>
      <c r="V63" s="2059">
        <v>-13.319999999999997</v>
      </c>
      <c r="W63" s="2060">
        <v>81.8</v>
      </c>
      <c r="X63" s="2061">
        <v>90</v>
      </c>
      <c r="Y63" s="2062">
        <v>77.8</v>
      </c>
      <c r="Z63" s="2060">
        <v>101.4</v>
      </c>
      <c r="AA63" s="2061">
        <v>107.8</v>
      </c>
      <c r="AB63" s="2062">
        <v>98.8</v>
      </c>
      <c r="AC63" s="2061"/>
      <c r="AE63" s="2027">
        <v>50</v>
      </c>
      <c r="AG63" s="2028"/>
      <c r="AH63" s="2028"/>
      <c r="AI63" s="2053">
        <v>12</v>
      </c>
      <c r="AJ63" s="2053"/>
      <c r="AK63" s="2053"/>
      <c r="AL63" s="2053"/>
      <c r="AM63" s="2053"/>
    </row>
    <row r="64" spans="1:39" s="2027" customFormat="1" ht="26">
      <c r="A64" s="2027">
        <v>1989</v>
      </c>
      <c r="B64" s="2028">
        <v>1</v>
      </c>
      <c r="C64" s="2053">
        <v>1</v>
      </c>
      <c r="D64" s="2054"/>
      <c r="E64" s="2055"/>
      <c r="F64" s="2055"/>
      <c r="G64" s="2055"/>
      <c r="H64" s="2055"/>
      <c r="I64" s="2055"/>
      <c r="J64" s="2056"/>
      <c r="K64" s="2055"/>
      <c r="L64" s="2055"/>
      <c r="M64" s="2056"/>
      <c r="N64" s="2057">
        <v>71.400000000000006</v>
      </c>
      <c r="O64" s="2057">
        <v>75</v>
      </c>
      <c r="P64" s="2058">
        <v>55.6</v>
      </c>
      <c r="Q64" s="2029">
        <v>414.09999999999991</v>
      </c>
      <c r="R64" s="2029">
        <v>400.6</v>
      </c>
      <c r="S64" s="2059">
        <v>-127.59999999999997</v>
      </c>
      <c r="T64" s="2029">
        <v>41.409999999999989</v>
      </c>
      <c r="U64" s="2029">
        <v>40.06</v>
      </c>
      <c r="V64" s="2059">
        <v>-12.759999999999996</v>
      </c>
      <c r="W64" s="2060">
        <v>50</v>
      </c>
      <c r="X64" s="2061">
        <v>90</v>
      </c>
      <c r="Y64" s="2062">
        <v>77.8</v>
      </c>
      <c r="Z64" s="2060">
        <v>100.5</v>
      </c>
      <c r="AA64" s="2061">
        <v>108.7</v>
      </c>
      <c r="AB64" s="2062">
        <v>99.2</v>
      </c>
      <c r="AC64" s="2061"/>
      <c r="AE64" s="2027">
        <v>50</v>
      </c>
      <c r="AF64" s="2027">
        <v>1989</v>
      </c>
      <c r="AG64" s="2064" t="s">
        <v>920</v>
      </c>
      <c r="AH64" s="2028"/>
      <c r="AI64" s="2053">
        <v>1</v>
      </c>
      <c r="AJ64" s="2053"/>
      <c r="AK64" s="2053"/>
      <c r="AL64" s="2053"/>
      <c r="AM64" s="2053"/>
    </row>
    <row r="65" spans="1:39" s="2027" customFormat="1">
      <c r="B65" s="2028"/>
      <c r="C65" s="2053">
        <v>2</v>
      </c>
      <c r="D65" s="2054"/>
      <c r="E65" s="2055"/>
      <c r="F65" s="2055"/>
      <c r="G65" s="2055"/>
      <c r="H65" s="2055"/>
      <c r="I65" s="2055"/>
      <c r="J65" s="2056"/>
      <c r="K65" s="2055"/>
      <c r="L65" s="2055"/>
      <c r="M65" s="2056"/>
      <c r="N65" s="2057">
        <v>57.1</v>
      </c>
      <c r="O65" s="2057">
        <v>37.5</v>
      </c>
      <c r="P65" s="2058">
        <v>61.1</v>
      </c>
      <c r="Q65" s="2029">
        <v>421.19999999999993</v>
      </c>
      <c r="R65" s="2029">
        <v>388.1</v>
      </c>
      <c r="S65" s="2059">
        <v>-116.49999999999997</v>
      </c>
      <c r="T65" s="2029">
        <v>42.11999999999999</v>
      </c>
      <c r="U65" s="2029">
        <v>38.81</v>
      </c>
      <c r="V65" s="2059">
        <v>-11.649999999999997</v>
      </c>
      <c r="W65" s="2060">
        <v>45.5</v>
      </c>
      <c r="X65" s="2061">
        <v>65</v>
      </c>
      <c r="Y65" s="2062">
        <v>77.8</v>
      </c>
      <c r="Z65" s="2060">
        <v>99.7</v>
      </c>
      <c r="AA65" s="2061">
        <v>108.3</v>
      </c>
      <c r="AB65" s="2062">
        <v>99.7</v>
      </c>
      <c r="AC65" s="2061"/>
      <c r="AE65" s="2027">
        <v>50</v>
      </c>
      <c r="AG65" s="2028"/>
      <c r="AH65" s="2028"/>
      <c r="AI65" s="2053">
        <v>2</v>
      </c>
      <c r="AJ65" s="2053"/>
      <c r="AK65" s="2053"/>
      <c r="AL65" s="2053"/>
      <c r="AM65" s="2053"/>
    </row>
    <row r="66" spans="1:39" s="2027" customFormat="1">
      <c r="B66" s="2028"/>
      <c r="C66" s="2053">
        <v>3</v>
      </c>
      <c r="D66" s="2054"/>
      <c r="E66" s="2055"/>
      <c r="F66" s="2055"/>
      <c r="G66" s="2055"/>
      <c r="H66" s="2055"/>
      <c r="I66" s="2055"/>
      <c r="J66" s="2056"/>
      <c r="K66" s="2055"/>
      <c r="L66" s="2055"/>
      <c r="M66" s="2056"/>
      <c r="N66" s="2057">
        <v>71.400000000000006</v>
      </c>
      <c r="O66" s="2057">
        <v>62.5</v>
      </c>
      <c r="P66" s="2058">
        <v>77.8</v>
      </c>
      <c r="Q66" s="2029">
        <v>442.59999999999991</v>
      </c>
      <c r="R66" s="2029">
        <v>400.6</v>
      </c>
      <c r="S66" s="2059">
        <v>-88.699999999999974</v>
      </c>
      <c r="T66" s="2029">
        <v>44.259999999999991</v>
      </c>
      <c r="U66" s="2029">
        <v>40.06</v>
      </c>
      <c r="V66" s="2059">
        <v>-8.8699999999999974</v>
      </c>
      <c r="W66" s="2060">
        <v>54.5</v>
      </c>
      <c r="X66" s="2061">
        <v>90</v>
      </c>
      <c r="Y66" s="2062">
        <v>94.4</v>
      </c>
      <c r="Z66" s="2060">
        <v>100.8</v>
      </c>
      <c r="AA66" s="2061">
        <v>112.2</v>
      </c>
      <c r="AB66" s="2062">
        <v>101.2</v>
      </c>
      <c r="AC66" s="2061"/>
      <c r="AE66" s="2027">
        <v>50</v>
      </c>
      <c r="AG66" s="2028"/>
      <c r="AH66" s="2028"/>
      <c r="AI66" s="2053">
        <v>3</v>
      </c>
      <c r="AJ66" s="2053"/>
      <c r="AK66" s="2053"/>
      <c r="AL66" s="2053"/>
      <c r="AM66" s="2053"/>
    </row>
    <row r="67" spans="1:39" s="2027" customFormat="1">
      <c r="B67" s="2028"/>
      <c r="C67" s="2053">
        <v>4</v>
      </c>
      <c r="D67" s="2054"/>
      <c r="E67" s="2055"/>
      <c r="F67" s="2055"/>
      <c r="G67" s="2055"/>
      <c r="H67" s="2055"/>
      <c r="I67" s="2055"/>
      <c r="J67" s="2056"/>
      <c r="K67" s="2055"/>
      <c r="L67" s="2055"/>
      <c r="M67" s="2056"/>
      <c r="N67" s="2057">
        <v>57.1</v>
      </c>
      <c r="O67" s="2057">
        <v>62.5</v>
      </c>
      <c r="P67" s="2058">
        <v>66.7</v>
      </c>
      <c r="Q67" s="2029">
        <v>449.69999999999993</v>
      </c>
      <c r="R67" s="2029">
        <v>413.1</v>
      </c>
      <c r="S67" s="2059">
        <v>-71.999999999999972</v>
      </c>
      <c r="T67" s="2029">
        <v>44.969999999999992</v>
      </c>
      <c r="U67" s="2029">
        <v>41.31</v>
      </c>
      <c r="V67" s="2059">
        <v>-7.1999999999999975</v>
      </c>
      <c r="W67" s="2060">
        <v>63.6</v>
      </c>
      <c r="X67" s="2061">
        <v>50</v>
      </c>
      <c r="Y67" s="2062">
        <v>55.6</v>
      </c>
      <c r="Z67" s="2060">
        <v>100.8</v>
      </c>
      <c r="AA67" s="2061">
        <v>109.5</v>
      </c>
      <c r="AB67" s="2062">
        <v>101.9</v>
      </c>
      <c r="AC67" s="2061"/>
      <c r="AE67" s="2027">
        <v>50</v>
      </c>
      <c r="AG67" s="2028"/>
      <c r="AH67" s="2028"/>
      <c r="AI67" s="2053">
        <v>4</v>
      </c>
      <c r="AJ67" s="2053"/>
      <c r="AK67" s="2053"/>
      <c r="AL67" s="2053"/>
      <c r="AM67" s="2053"/>
    </row>
    <row r="68" spans="1:39" s="2027" customFormat="1">
      <c r="B68" s="2028"/>
      <c r="C68" s="2053">
        <v>5</v>
      </c>
      <c r="D68" s="2054"/>
      <c r="E68" s="2055"/>
      <c r="F68" s="2055"/>
      <c r="G68" s="2055"/>
      <c r="H68" s="2055"/>
      <c r="I68" s="2055"/>
      <c r="J68" s="2056"/>
      <c r="K68" s="2055"/>
      <c r="L68" s="2055"/>
      <c r="M68" s="2056"/>
      <c r="N68" s="2057">
        <v>57.1</v>
      </c>
      <c r="O68" s="2057">
        <v>87.5</v>
      </c>
      <c r="P68" s="2058">
        <v>77.8</v>
      </c>
      <c r="Q68" s="2029">
        <v>456.79999999999995</v>
      </c>
      <c r="R68" s="2029">
        <v>450.6</v>
      </c>
      <c r="S68" s="2059">
        <v>-44.199999999999974</v>
      </c>
      <c r="T68" s="2029">
        <v>45.679999999999993</v>
      </c>
      <c r="U68" s="2029">
        <v>45.06</v>
      </c>
      <c r="V68" s="2059">
        <v>-4.4199999999999973</v>
      </c>
      <c r="W68" s="2060">
        <v>54.5</v>
      </c>
      <c r="X68" s="2061">
        <v>80</v>
      </c>
      <c r="Y68" s="2062">
        <v>66.7</v>
      </c>
      <c r="Z68" s="2060">
        <v>100.1</v>
      </c>
      <c r="AA68" s="2061">
        <v>109.5</v>
      </c>
      <c r="AB68" s="2062">
        <v>102.6</v>
      </c>
      <c r="AC68" s="2061"/>
      <c r="AE68" s="2027">
        <v>50</v>
      </c>
      <c r="AG68" s="2028"/>
      <c r="AH68" s="2028"/>
      <c r="AI68" s="2053">
        <v>5</v>
      </c>
      <c r="AJ68" s="2053"/>
      <c r="AK68" s="2053"/>
      <c r="AL68" s="2053"/>
      <c r="AM68" s="2053"/>
    </row>
    <row r="69" spans="1:39" s="2027" customFormat="1">
      <c r="B69" s="2028"/>
      <c r="C69" s="2053">
        <v>6</v>
      </c>
      <c r="D69" s="2054"/>
      <c r="E69" s="2055"/>
      <c r="F69" s="2055"/>
      <c r="G69" s="2055"/>
      <c r="H69" s="2055"/>
      <c r="I69" s="2055"/>
      <c r="J69" s="2056"/>
      <c r="K69" s="2055"/>
      <c r="L69" s="2055"/>
      <c r="M69" s="2056"/>
      <c r="N69" s="2057">
        <v>71.400000000000006</v>
      </c>
      <c r="O69" s="2057">
        <v>62.5</v>
      </c>
      <c r="P69" s="2058">
        <v>88.9</v>
      </c>
      <c r="Q69" s="2029">
        <v>478.19999999999993</v>
      </c>
      <c r="R69" s="2029">
        <v>463.1</v>
      </c>
      <c r="S69" s="2059">
        <v>-5.2999999999999687</v>
      </c>
      <c r="T69" s="2029">
        <v>47.819999999999993</v>
      </c>
      <c r="U69" s="2029">
        <v>46.31</v>
      </c>
      <c r="V69" s="2059">
        <v>-0.52999999999999692</v>
      </c>
      <c r="W69" s="2060">
        <v>45.5</v>
      </c>
      <c r="X69" s="2061">
        <v>30</v>
      </c>
      <c r="Y69" s="2062">
        <v>66.7</v>
      </c>
      <c r="Z69" s="2060">
        <v>100.5</v>
      </c>
      <c r="AA69" s="2061">
        <v>110.1</v>
      </c>
      <c r="AB69" s="2062">
        <v>103.8</v>
      </c>
      <c r="AC69" s="2061"/>
      <c r="AE69" s="2027">
        <v>50</v>
      </c>
      <c r="AG69" s="2028"/>
      <c r="AH69" s="2028"/>
      <c r="AI69" s="2053">
        <v>6</v>
      </c>
      <c r="AJ69" s="2053"/>
      <c r="AK69" s="2053"/>
      <c r="AL69" s="2053"/>
      <c r="AM69" s="2053"/>
    </row>
    <row r="70" spans="1:39" s="2027" customFormat="1">
      <c r="B70" s="2028"/>
      <c r="C70" s="2053">
        <v>7</v>
      </c>
      <c r="D70" s="2054"/>
      <c r="E70" s="2055"/>
      <c r="F70" s="2055"/>
      <c r="G70" s="2055"/>
      <c r="H70" s="2055"/>
      <c r="I70" s="2055"/>
      <c r="J70" s="2056"/>
      <c r="K70" s="2055"/>
      <c r="L70" s="2055"/>
      <c r="M70" s="2056"/>
      <c r="N70" s="2057">
        <v>57.1</v>
      </c>
      <c r="O70" s="2057">
        <v>50</v>
      </c>
      <c r="P70" s="2058">
        <v>88.9</v>
      </c>
      <c r="Q70" s="2029">
        <v>485.29999999999995</v>
      </c>
      <c r="R70" s="2029">
        <v>463.1</v>
      </c>
      <c r="S70" s="2059">
        <v>33.600000000000037</v>
      </c>
      <c r="T70" s="2029">
        <v>48.529999999999994</v>
      </c>
      <c r="U70" s="2029">
        <v>46.31</v>
      </c>
      <c r="V70" s="2059">
        <v>3.3600000000000039</v>
      </c>
      <c r="W70" s="2060">
        <v>45.5</v>
      </c>
      <c r="X70" s="2061">
        <v>50</v>
      </c>
      <c r="Y70" s="2062">
        <v>94.4</v>
      </c>
      <c r="Z70" s="2060">
        <v>100.3</v>
      </c>
      <c r="AA70" s="2061">
        <v>109.6</v>
      </c>
      <c r="AB70" s="2062">
        <v>104.1</v>
      </c>
      <c r="AC70" s="2061"/>
      <c r="AE70" s="2027">
        <v>50</v>
      </c>
      <c r="AG70" s="2028"/>
      <c r="AH70" s="2028"/>
      <c r="AI70" s="2053">
        <v>7</v>
      </c>
      <c r="AJ70" s="2053"/>
      <c r="AK70" s="2053"/>
      <c r="AL70" s="2053"/>
      <c r="AM70" s="2053"/>
    </row>
    <row r="71" spans="1:39" s="2027" customFormat="1">
      <c r="B71" s="2028"/>
      <c r="C71" s="2053">
        <v>8</v>
      </c>
      <c r="D71" s="2054"/>
      <c r="E71" s="2055"/>
      <c r="F71" s="2055"/>
      <c r="G71" s="2055"/>
      <c r="H71" s="2055"/>
      <c r="I71" s="2055"/>
      <c r="J71" s="2056"/>
      <c r="K71" s="2055"/>
      <c r="L71" s="2055"/>
      <c r="M71" s="2056"/>
      <c r="N71" s="2057">
        <v>64.3</v>
      </c>
      <c r="O71" s="2057">
        <v>75</v>
      </c>
      <c r="P71" s="2058">
        <v>44.4</v>
      </c>
      <c r="Q71" s="2029">
        <v>499.59999999999997</v>
      </c>
      <c r="R71" s="2029">
        <v>488.1</v>
      </c>
      <c r="S71" s="2059">
        <v>28.000000000000036</v>
      </c>
      <c r="T71" s="2029">
        <v>49.959999999999994</v>
      </c>
      <c r="U71" s="2029">
        <v>48.81</v>
      </c>
      <c r="V71" s="2059">
        <v>2.8000000000000034</v>
      </c>
      <c r="W71" s="2060">
        <v>72.7</v>
      </c>
      <c r="X71" s="2061">
        <v>90</v>
      </c>
      <c r="Y71" s="2062">
        <v>88.9</v>
      </c>
      <c r="Z71" s="2060">
        <v>100.9</v>
      </c>
      <c r="AA71" s="2061">
        <v>111.1</v>
      </c>
      <c r="AB71" s="2062">
        <v>104.2</v>
      </c>
      <c r="AC71" s="2061"/>
      <c r="AE71" s="2027">
        <v>50</v>
      </c>
      <c r="AG71" s="2028"/>
      <c r="AH71" s="2028"/>
      <c r="AI71" s="2053">
        <v>8</v>
      </c>
      <c r="AJ71" s="2053"/>
      <c r="AK71" s="2053"/>
      <c r="AL71" s="2053"/>
      <c r="AM71" s="2053"/>
    </row>
    <row r="72" spans="1:39" s="2027" customFormat="1">
      <c r="B72" s="2028"/>
      <c r="C72" s="2053">
        <v>9</v>
      </c>
      <c r="D72" s="2054"/>
      <c r="E72" s="2055"/>
      <c r="F72" s="2055"/>
      <c r="G72" s="2055"/>
      <c r="H72" s="2055"/>
      <c r="I72" s="2055"/>
      <c r="J72" s="2056"/>
      <c r="K72" s="2055"/>
      <c r="L72" s="2055"/>
      <c r="M72" s="2056"/>
      <c r="N72" s="2057">
        <v>35.700000000000003</v>
      </c>
      <c r="O72" s="2057">
        <v>75</v>
      </c>
      <c r="P72" s="2058">
        <v>77.8</v>
      </c>
      <c r="Q72" s="2029">
        <v>485.29999999999995</v>
      </c>
      <c r="R72" s="2029">
        <v>513.1</v>
      </c>
      <c r="S72" s="2059">
        <v>55.800000000000033</v>
      </c>
      <c r="T72" s="2029">
        <v>48.529999999999994</v>
      </c>
      <c r="U72" s="2029">
        <v>51.31</v>
      </c>
      <c r="V72" s="2059">
        <v>5.5800000000000036</v>
      </c>
      <c r="W72" s="2060">
        <v>54.5</v>
      </c>
      <c r="X72" s="2061">
        <v>60</v>
      </c>
      <c r="Y72" s="2062">
        <v>61.1</v>
      </c>
      <c r="Z72" s="2060">
        <v>100.9</v>
      </c>
      <c r="AA72" s="2061">
        <v>111.6</v>
      </c>
      <c r="AB72" s="2062">
        <v>104.7</v>
      </c>
      <c r="AC72" s="2061"/>
      <c r="AE72" s="2027">
        <v>50</v>
      </c>
      <c r="AG72" s="2028"/>
      <c r="AH72" s="2028"/>
      <c r="AI72" s="2053">
        <v>9</v>
      </c>
      <c r="AJ72" s="2053"/>
      <c r="AK72" s="2053"/>
      <c r="AL72" s="2053"/>
      <c r="AM72" s="2053"/>
    </row>
    <row r="73" spans="1:39" s="2027" customFormat="1">
      <c r="B73" s="2028"/>
      <c r="C73" s="2053">
        <v>10</v>
      </c>
      <c r="D73" s="2054"/>
      <c r="E73" s="2055"/>
      <c r="F73" s="2055"/>
      <c r="G73" s="2055"/>
      <c r="H73" s="2055"/>
      <c r="I73" s="2055"/>
      <c r="J73" s="2056"/>
      <c r="K73" s="2055"/>
      <c r="L73" s="2055"/>
      <c r="M73" s="2056"/>
      <c r="N73" s="2057">
        <v>57.1</v>
      </c>
      <c r="O73" s="2057">
        <v>37.5</v>
      </c>
      <c r="P73" s="2058">
        <v>66.7</v>
      </c>
      <c r="Q73" s="2029">
        <v>492.4</v>
      </c>
      <c r="R73" s="2029">
        <v>500.6</v>
      </c>
      <c r="S73" s="2059">
        <v>72.500000000000028</v>
      </c>
      <c r="T73" s="2029">
        <v>49.239999999999995</v>
      </c>
      <c r="U73" s="2029">
        <v>50.06</v>
      </c>
      <c r="V73" s="2059">
        <v>7.2500000000000027</v>
      </c>
      <c r="W73" s="2060">
        <v>45.5</v>
      </c>
      <c r="X73" s="2061">
        <v>80</v>
      </c>
      <c r="Y73" s="2062">
        <v>66.7</v>
      </c>
      <c r="Z73" s="2060">
        <v>100.4</v>
      </c>
      <c r="AA73" s="2061">
        <v>111.1</v>
      </c>
      <c r="AB73" s="2062">
        <v>104.7</v>
      </c>
      <c r="AC73" s="2061"/>
      <c r="AE73" s="2027">
        <v>50</v>
      </c>
      <c r="AG73" s="2028"/>
      <c r="AH73" s="2028"/>
      <c r="AI73" s="2053">
        <v>10</v>
      </c>
      <c r="AJ73" s="2053"/>
      <c r="AK73" s="2053"/>
      <c r="AL73" s="2053"/>
      <c r="AM73" s="2053"/>
    </row>
    <row r="74" spans="1:39" s="2027" customFormat="1">
      <c r="B74" s="2028"/>
      <c r="C74" s="2053">
        <v>11</v>
      </c>
      <c r="D74" s="2054"/>
      <c r="E74" s="2055"/>
      <c r="F74" s="2055"/>
      <c r="G74" s="2055"/>
      <c r="H74" s="2055"/>
      <c r="I74" s="2055"/>
      <c r="J74" s="2056"/>
      <c r="K74" s="2055"/>
      <c r="L74" s="2055"/>
      <c r="M74" s="2056"/>
      <c r="N74" s="2057">
        <v>57.1</v>
      </c>
      <c r="O74" s="2057">
        <v>43.8</v>
      </c>
      <c r="P74" s="2058">
        <v>66.7</v>
      </c>
      <c r="Q74" s="2029">
        <v>499.5</v>
      </c>
      <c r="R74" s="2029">
        <v>494.40000000000003</v>
      </c>
      <c r="S74" s="2059">
        <v>89.200000000000031</v>
      </c>
      <c r="T74" s="2029">
        <v>49.95</v>
      </c>
      <c r="U74" s="2029">
        <v>49.440000000000005</v>
      </c>
      <c r="V74" s="2059">
        <v>8.9200000000000035</v>
      </c>
      <c r="W74" s="2060">
        <v>63.6</v>
      </c>
      <c r="X74" s="2061">
        <v>60</v>
      </c>
      <c r="Y74" s="2062">
        <v>77.8</v>
      </c>
      <c r="Z74" s="2060">
        <v>101.2</v>
      </c>
      <c r="AA74" s="2061">
        <v>111.9</v>
      </c>
      <c r="AB74" s="2062">
        <v>105.9</v>
      </c>
      <c r="AC74" s="2061"/>
      <c r="AE74" s="2027">
        <v>50</v>
      </c>
      <c r="AG74" s="2028"/>
      <c r="AH74" s="2028"/>
      <c r="AI74" s="2053">
        <v>11</v>
      </c>
      <c r="AJ74" s="2053"/>
      <c r="AK74" s="2053"/>
      <c r="AL74" s="2053"/>
      <c r="AM74" s="2053"/>
    </row>
    <row r="75" spans="1:39" s="2027" customFormat="1">
      <c r="B75" s="2028"/>
      <c r="C75" s="2053">
        <v>12</v>
      </c>
      <c r="D75" s="2054"/>
      <c r="E75" s="2055"/>
      <c r="F75" s="2055"/>
      <c r="G75" s="2055"/>
      <c r="H75" s="2055"/>
      <c r="I75" s="2055"/>
      <c r="J75" s="2056"/>
      <c r="K75" s="2055"/>
      <c r="L75" s="2055"/>
      <c r="M75" s="2056"/>
      <c r="N75" s="2057">
        <v>57.1</v>
      </c>
      <c r="O75" s="2057">
        <v>62.5</v>
      </c>
      <c r="P75" s="2058">
        <v>77.8</v>
      </c>
      <c r="Q75" s="2029">
        <v>506.6</v>
      </c>
      <c r="R75" s="2029">
        <v>506.90000000000003</v>
      </c>
      <c r="S75" s="2059">
        <v>117.00000000000003</v>
      </c>
      <c r="T75" s="2029">
        <v>50.660000000000004</v>
      </c>
      <c r="U75" s="2029">
        <v>50.690000000000005</v>
      </c>
      <c r="V75" s="2059">
        <v>11.700000000000003</v>
      </c>
      <c r="W75" s="2060">
        <v>63.6</v>
      </c>
      <c r="X75" s="2061">
        <v>90</v>
      </c>
      <c r="Y75" s="2062">
        <v>83.3</v>
      </c>
      <c r="Z75" s="2060">
        <v>101.9</v>
      </c>
      <c r="AA75" s="2061">
        <v>112.4</v>
      </c>
      <c r="AB75" s="2062">
        <v>106.4</v>
      </c>
      <c r="AC75" s="2061"/>
      <c r="AE75" s="2027">
        <v>50</v>
      </c>
      <c r="AG75" s="2028"/>
      <c r="AH75" s="2028"/>
      <c r="AI75" s="2053">
        <v>12</v>
      </c>
      <c r="AJ75" s="2053"/>
      <c r="AK75" s="2053"/>
      <c r="AL75" s="2053"/>
      <c r="AM75" s="2053"/>
    </row>
    <row r="76" spans="1:39" s="2027" customFormat="1" ht="26">
      <c r="A76" s="2027">
        <v>1990</v>
      </c>
      <c r="B76" s="2028">
        <v>2</v>
      </c>
      <c r="C76" s="2053">
        <v>1</v>
      </c>
      <c r="D76" s="2054"/>
      <c r="E76" s="2055"/>
      <c r="F76" s="2055"/>
      <c r="G76" s="2055"/>
      <c r="H76" s="2055"/>
      <c r="I76" s="2055"/>
      <c r="J76" s="2056"/>
      <c r="K76" s="2055"/>
      <c r="L76" s="2055"/>
      <c r="M76" s="2056"/>
      <c r="N76" s="2057">
        <v>71.400000000000006</v>
      </c>
      <c r="O76" s="2057">
        <v>68.8</v>
      </c>
      <c r="P76" s="2058">
        <v>100</v>
      </c>
      <c r="Q76" s="2029">
        <v>528</v>
      </c>
      <c r="R76" s="2029">
        <v>525.70000000000005</v>
      </c>
      <c r="S76" s="2059">
        <v>167.00000000000003</v>
      </c>
      <c r="T76" s="2029">
        <v>52.8</v>
      </c>
      <c r="U76" s="2029">
        <v>52.570000000000007</v>
      </c>
      <c r="V76" s="2059">
        <v>16.700000000000003</v>
      </c>
      <c r="W76" s="2060">
        <v>54.5</v>
      </c>
      <c r="X76" s="2061">
        <v>80</v>
      </c>
      <c r="Y76" s="2062">
        <v>100</v>
      </c>
      <c r="Z76" s="2060">
        <v>101.1</v>
      </c>
      <c r="AA76" s="2061">
        <v>112.2</v>
      </c>
      <c r="AB76" s="2062">
        <v>106.9</v>
      </c>
      <c r="AC76" s="2061"/>
      <c r="AE76" s="2027">
        <v>50</v>
      </c>
      <c r="AF76" s="2027">
        <v>1990</v>
      </c>
      <c r="AG76" s="2064" t="s">
        <v>921</v>
      </c>
      <c r="AH76" s="2028"/>
      <c r="AI76" s="2053">
        <v>1</v>
      </c>
      <c r="AJ76" s="2053"/>
      <c r="AK76" s="2053"/>
      <c r="AL76" s="2053"/>
      <c r="AM76" s="2053"/>
    </row>
    <row r="77" spans="1:39" s="2027" customFormat="1">
      <c r="B77" s="2028"/>
      <c r="C77" s="2053">
        <v>2</v>
      </c>
      <c r="D77" s="2054"/>
      <c r="E77" s="2055"/>
      <c r="F77" s="2055"/>
      <c r="G77" s="2055"/>
      <c r="H77" s="2055"/>
      <c r="I77" s="2055"/>
      <c r="J77" s="2056"/>
      <c r="K77" s="2055"/>
      <c r="L77" s="2055"/>
      <c r="M77" s="2056"/>
      <c r="N77" s="2057">
        <v>28.6</v>
      </c>
      <c r="O77" s="2057">
        <v>37.5</v>
      </c>
      <c r="P77" s="2058">
        <v>66.7</v>
      </c>
      <c r="Q77" s="2029">
        <v>506.6</v>
      </c>
      <c r="R77" s="2029">
        <v>513.20000000000005</v>
      </c>
      <c r="S77" s="2059">
        <v>183.70000000000005</v>
      </c>
      <c r="T77" s="2029">
        <v>50.660000000000004</v>
      </c>
      <c r="U77" s="2029">
        <v>51.320000000000007</v>
      </c>
      <c r="V77" s="2059">
        <v>18.370000000000005</v>
      </c>
      <c r="W77" s="2060">
        <v>63.6</v>
      </c>
      <c r="X77" s="2061">
        <v>70</v>
      </c>
      <c r="Y77" s="2062">
        <v>88.9</v>
      </c>
      <c r="Z77" s="2060">
        <v>101.8</v>
      </c>
      <c r="AA77" s="2061">
        <v>112.6</v>
      </c>
      <c r="AB77" s="2062">
        <v>107.1</v>
      </c>
      <c r="AC77" s="2061"/>
      <c r="AE77" s="2027">
        <v>50</v>
      </c>
      <c r="AG77" s="2028"/>
      <c r="AH77" s="2028"/>
      <c r="AI77" s="2053">
        <v>2</v>
      </c>
      <c r="AJ77" s="2053"/>
      <c r="AK77" s="2053"/>
      <c r="AL77" s="2053"/>
      <c r="AM77" s="2053"/>
    </row>
    <row r="78" spans="1:39" s="2027" customFormat="1">
      <c r="B78" s="2028"/>
      <c r="C78" s="2053">
        <v>3</v>
      </c>
      <c r="D78" s="2054"/>
      <c r="E78" s="2055"/>
      <c r="F78" s="2055"/>
      <c r="G78" s="2055"/>
      <c r="H78" s="2055"/>
      <c r="I78" s="2055"/>
      <c r="J78" s="2056"/>
      <c r="K78" s="2055"/>
      <c r="L78" s="2055"/>
      <c r="M78" s="2056"/>
      <c r="N78" s="2057">
        <v>78.599999999999994</v>
      </c>
      <c r="O78" s="2057">
        <v>62.5</v>
      </c>
      <c r="P78" s="2058">
        <v>55.6</v>
      </c>
      <c r="Q78" s="2029">
        <v>535.20000000000005</v>
      </c>
      <c r="R78" s="2029">
        <v>525.70000000000005</v>
      </c>
      <c r="S78" s="2059">
        <v>189.30000000000004</v>
      </c>
      <c r="T78" s="2029">
        <v>53.52</v>
      </c>
      <c r="U78" s="2029">
        <v>52.570000000000007</v>
      </c>
      <c r="V78" s="2059">
        <v>18.930000000000003</v>
      </c>
      <c r="W78" s="2060">
        <v>54.5</v>
      </c>
      <c r="X78" s="2061">
        <v>70</v>
      </c>
      <c r="Y78" s="2062">
        <v>83.3</v>
      </c>
      <c r="Z78" s="2060">
        <v>100.9</v>
      </c>
      <c r="AA78" s="2061">
        <v>112.5</v>
      </c>
      <c r="AB78" s="2062">
        <v>107.2</v>
      </c>
      <c r="AC78" s="2061"/>
      <c r="AE78" s="2027">
        <v>50</v>
      </c>
      <c r="AG78" s="2028"/>
      <c r="AH78" s="2028"/>
      <c r="AI78" s="2053">
        <v>3</v>
      </c>
      <c r="AJ78" s="2053"/>
      <c r="AK78" s="2053"/>
      <c r="AL78" s="2053"/>
      <c r="AM78" s="2053"/>
    </row>
    <row r="79" spans="1:39" s="2027" customFormat="1">
      <c r="B79" s="2028"/>
      <c r="C79" s="2053">
        <v>4</v>
      </c>
      <c r="D79" s="2054"/>
      <c r="E79" s="2055"/>
      <c r="F79" s="2055"/>
      <c r="G79" s="2055"/>
      <c r="H79" s="2055"/>
      <c r="I79" s="2055"/>
      <c r="J79" s="2056"/>
      <c r="K79" s="2055"/>
      <c r="L79" s="2055"/>
      <c r="M79" s="2056"/>
      <c r="N79" s="2057">
        <v>57.1</v>
      </c>
      <c r="O79" s="2057">
        <v>62.5</v>
      </c>
      <c r="P79" s="2058">
        <v>55.6</v>
      </c>
      <c r="Q79" s="2029">
        <v>542.30000000000007</v>
      </c>
      <c r="R79" s="2029">
        <v>538.20000000000005</v>
      </c>
      <c r="S79" s="2059">
        <v>194.90000000000003</v>
      </c>
      <c r="T79" s="2029">
        <v>54.230000000000004</v>
      </c>
      <c r="U79" s="2029">
        <v>53.820000000000007</v>
      </c>
      <c r="V79" s="2059">
        <v>19.490000000000002</v>
      </c>
      <c r="W79" s="2060">
        <v>59.1</v>
      </c>
      <c r="X79" s="2061">
        <v>95</v>
      </c>
      <c r="Y79" s="2062">
        <v>72.2</v>
      </c>
      <c r="Z79" s="2060">
        <v>101.5</v>
      </c>
      <c r="AA79" s="2061">
        <v>113.3</v>
      </c>
      <c r="AB79" s="2062">
        <v>107.2</v>
      </c>
      <c r="AC79" s="2061"/>
      <c r="AE79" s="2027">
        <v>50</v>
      </c>
      <c r="AG79" s="2028"/>
      <c r="AH79" s="2028"/>
      <c r="AI79" s="2053">
        <v>4</v>
      </c>
      <c r="AJ79" s="2053"/>
      <c r="AK79" s="2053"/>
      <c r="AL79" s="2053"/>
      <c r="AM79" s="2053"/>
    </row>
    <row r="80" spans="1:39" s="2027" customFormat="1">
      <c r="B80" s="2028"/>
      <c r="C80" s="2053">
        <v>5</v>
      </c>
      <c r="D80" s="2054"/>
      <c r="E80" s="2055"/>
      <c r="F80" s="2055"/>
      <c r="G80" s="2055"/>
      <c r="H80" s="2055"/>
      <c r="I80" s="2055"/>
      <c r="J80" s="2056"/>
      <c r="K80" s="2055"/>
      <c r="L80" s="2055"/>
      <c r="M80" s="2056"/>
      <c r="N80" s="2057">
        <v>85.7</v>
      </c>
      <c r="O80" s="2057">
        <v>87.5</v>
      </c>
      <c r="P80" s="2058">
        <v>55.6</v>
      </c>
      <c r="Q80" s="2029">
        <v>578.00000000000011</v>
      </c>
      <c r="R80" s="2029">
        <v>575.70000000000005</v>
      </c>
      <c r="S80" s="2059">
        <v>200.50000000000003</v>
      </c>
      <c r="T80" s="2029">
        <v>57.800000000000011</v>
      </c>
      <c r="U80" s="2029">
        <v>57.570000000000007</v>
      </c>
      <c r="V80" s="2059">
        <v>20.050000000000004</v>
      </c>
      <c r="W80" s="2060">
        <v>63.6</v>
      </c>
      <c r="X80" s="2061">
        <v>90</v>
      </c>
      <c r="Y80" s="2062">
        <v>66.7</v>
      </c>
      <c r="Z80" s="2060">
        <v>103</v>
      </c>
      <c r="AA80" s="2061">
        <v>115</v>
      </c>
      <c r="AB80" s="2062">
        <v>107.3</v>
      </c>
      <c r="AC80" s="2061"/>
      <c r="AE80" s="2027">
        <v>50</v>
      </c>
      <c r="AG80" s="2028"/>
      <c r="AH80" s="2028"/>
      <c r="AI80" s="2053">
        <v>5</v>
      </c>
      <c r="AJ80" s="2053"/>
      <c r="AK80" s="2053"/>
      <c r="AL80" s="2053"/>
      <c r="AM80" s="2053"/>
    </row>
    <row r="81" spans="1:41" s="2027" customFormat="1">
      <c r="B81" s="2028"/>
      <c r="C81" s="2053">
        <v>6</v>
      </c>
      <c r="D81" s="2054"/>
      <c r="E81" s="2055"/>
      <c r="F81" s="2055"/>
      <c r="G81" s="2055"/>
      <c r="H81" s="2055"/>
      <c r="I81" s="2055"/>
      <c r="J81" s="2056"/>
      <c r="K81" s="2055"/>
      <c r="L81" s="2055"/>
      <c r="M81" s="2056"/>
      <c r="N81" s="2057">
        <v>71.400000000000006</v>
      </c>
      <c r="O81" s="2057">
        <v>62.5</v>
      </c>
      <c r="P81" s="2058">
        <v>55.6</v>
      </c>
      <c r="Q81" s="2029">
        <v>599.40000000000009</v>
      </c>
      <c r="R81" s="2029">
        <v>588.20000000000005</v>
      </c>
      <c r="S81" s="2059">
        <v>206.10000000000002</v>
      </c>
      <c r="T81" s="2029">
        <v>59.940000000000012</v>
      </c>
      <c r="U81" s="2029">
        <v>58.820000000000007</v>
      </c>
      <c r="V81" s="2059">
        <v>20.610000000000003</v>
      </c>
      <c r="W81" s="2060">
        <v>63.6</v>
      </c>
      <c r="X81" s="2061">
        <v>100</v>
      </c>
      <c r="Y81" s="2062">
        <v>66.7</v>
      </c>
      <c r="Z81" s="2060">
        <v>102.1</v>
      </c>
      <c r="AA81" s="2061">
        <v>115.7</v>
      </c>
      <c r="AB81" s="2062">
        <v>107.2</v>
      </c>
      <c r="AC81" s="2061"/>
      <c r="AE81" s="2027">
        <v>50</v>
      </c>
      <c r="AG81" s="2028"/>
      <c r="AH81" s="2028"/>
      <c r="AI81" s="2053">
        <v>6</v>
      </c>
      <c r="AJ81" s="2053"/>
      <c r="AK81" s="2053"/>
      <c r="AL81" s="2053"/>
      <c r="AM81" s="2053"/>
    </row>
    <row r="82" spans="1:41" s="2027" customFormat="1">
      <c r="B82" s="2028"/>
      <c r="C82" s="2053">
        <v>7</v>
      </c>
      <c r="D82" s="2054"/>
      <c r="E82" s="2055"/>
      <c r="F82" s="2055"/>
      <c r="G82" s="2055"/>
      <c r="H82" s="2055"/>
      <c r="I82" s="2055"/>
      <c r="J82" s="2056"/>
      <c r="K82" s="2055"/>
      <c r="L82" s="2055"/>
      <c r="M82" s="2056"/>
      <c r="N82" s="2057">
        <v>85.7</v>
      </c>
      <c r="O82" s="2057">
        <v>75</v>
      </c>
      <c r="P82" s="2058">
        <v>55.6</v>
      </c>
      <c r="Q82" s="2029">
        <v>635.10000000000014</v>
      </c>
      <c r="R82" s="2029">
        <v>613.20000000000005</v>
      </c>
      <c r="S82" s="2059">
        <v>211.70000000000002</v>
      </c>
      <c r="T82" s="2029">
        <v>63.510000000000012</v>
      </c>
      <c r="U82" s="2029">
        <v>61.320000000000007</v>
      </c>
      <c r="V82" s="2059">
        <v>21.17</v>
      </c>
      <c r="W82" s="2060">
        <v>36.4</v>
      </c>
      <c r="X82" s="2061">
        <v>70</v>
      </c>
      <c r="Y82" s="2062">
        <v>44.4</v>
      </c>
      <c r="Z82" s="2060">
        <v>101.1</v>
      </c>
      <c r="AA82" s="2061">
        <v>116</v>
      </c>
      <c r="AB82" s="2062">
        <v>106.9</v>
      </c>
      <c r="AC82" s="2061"/>
      <c r="AE82" s="2027">
        <v>50</v>
      </c>
      <c r="AG82" s="2028"/>
      <c r="AH82" s="2028"/>
      <c r="AI82" s="2053">
        <v>7</v>
      </c>
      <c r="AJ82" s="2053"/>
      <c r="AK82" s="2053"/>
      <c r="AL82" s="2053"/>
      <c r="AM82" s="2053"/>
    </row>
    <row r="83" spans="1:41" s="2027" customFormat="1">
      <c r="B83" s="2028"/>
      <c r="C83" s="2053">
        <v>8</v>
      </c>
      <c r="D83" s="2054"/>
      <c r="E83" s="2055"/>
      <c r="F83" s="2055"/>
      <c r="G83" s="2055"/>
      <c r="H83" s="2055"/>
      <c r="I83" s="2055"/>
      <c r="J83" s="2056"/>
      <c r="K83" s="2055"/>
      <c r="L83" s="2055"/>
      <c r="M83" s="2056"/>
      <c r="N83" s="2057">
        <v>57.1</v>
      </c>
      <c r="O83" s="2057">
        <v>37.5</v>
      </c>
      <c r="P83" s="2058">
        <v>55.6</v>
      </c>
      <c r="Q83" s="2029">
        <v>642.20000000000016</v>
      </c>
      <c r="R83" s="2029">
        <v>600.70000000000005</v>
      </c>
      <c r="S83" s="2059">
        <v>217.3</v>
      </c>
      <c r="T83" s="2029">
        <v>64.220000000000013</v>
      </c>
      <c r="U83" s="2029">
        <v>60.070000000000007</v>
      </c>
      <c r="V83" s="2059">
        <v>21.73</v>
      </c>
      <c r="W83" s="2060">
        <v>36.4</v>
      </c>
      <c r="X83" s="2061">
        <v>65</v>
      </c>
      <c r="Y83" s="2062">
        <v>66.7</v>
      </c>
      <c r="Z83" s="2060">
        <v>100.1</v>
      </c>
      <c r="AA83" s="2061">
        <v>115.7</v>
      </c>
      <c r="AB83" s="2062">
        <v>107.5</v>
      </c>
      <c r="AC83" s="2061"/>
      <c r="AE83" s="2027">
        <v>50</v>
      </c>
      <c r="AG83" s="2028"/>
      <c r="AH83" s="2028"/>
      <c r="AI83" s="2053">
        <v>8</v>
      </c>
      <c r="AJ83" s="2053"/>
      <c r="AK83" s="2053"/>
      <c r="AL83" s="2053"/>
      <c r="AM83" s="2053"/>
    </row>
    <row r="84" spans="1:41" s="2027" customFormat="1">
      <c r="B84" s="2028"/>
      <c r="C84" s="2053">
        <v>9</v>
      </c>
      <c r="D84" s="2054"/>
      <c r="E84" s="2055"/>
      <c r="F84" s="2055"/>
      <c r="G84" s="2055"/>
      <c r="H84" s="2055"/>
      <c r="I84" s="2055"/>
      <c r="J84" s="2056"/>
      <c r="K84" s="2055"/>
      <c r="L84" s="2055"/>
      <c r="M84" s="2056"/>
      <c r="N84" s="2057">
        <v>28.6</v>
      </c>
      <c r="O84" s="2057">
        <v>37.5</v>
      </c>
      <c r="P84" s="2058">
        <v>44.4</v>
      </c>
      <c r="Q84" s="2029">
        <v>620.80000000000018</v>
      </c>
      <c r="R84" s="2029">
        <v>588.20000000000005</v>
      </c>
      <c r="S84" s="2059">
        <v>211.70000000000002</v>
      </c>
      <c r="T84" s="2029">
        <v>62.08000000000002</v>
      </c>
      <c r="U84" s="2029">
        <v>58.820000000000007</v>
      </c>
      <c r="V84" s="2059">
        <v>21.17</v>
      </c>
      <c r="W84" s="2060">
        <v>36.4</v>
      </c>
      <c r="X84" s="2061">
        <v>50</v>
      </c>
      <c r="Y84" s="2062">
        <v>66.7</v>
      </c>
      <c r="Z84" s="2060">
        <v>98.7</v>
      </c>
      <c r="AA84" s="2061">
        <v>115.5</v>
      </c>
      <c r="AB84" s="2062">
        <v>107.7</v>
      </c>
      <c r="AC84" s="2061"/>
      <c r="AE84" s="2027">
        <v>50</v>
      </c>
      <c r="AG84" s="2028"/>
      <c r="AH84" s="2028"/>
      <c r="AI84" s="2053">
        <v>9</v>
      </c>
      <c r="AJ84" s="2053"/>
      <c r="AK84" s="2053"/>
      <c r="AL84" s="2053"/>
      <c r="AM84" s="2053"/>
    </row>
    <row r="85" spans="1:41" s="2027" customFormat="1">
      <c r="B85" s="2028"/>
      <c r="C85" s="2053">
        <v>10</v>
      </c>
      <c r="D85" s="2054"/>
      <c r="E85" s="2055"/>
      <c r="F85" s="2055"/>
      <c r="G85" s="2055"/>
      <c r="H85" s="2055"/>
      <c r="I85" s="2055"/>
      <c r="J85" s="2056"/>
      <c r="K85" s="2055"/>
      <c r="L85" s="2055"/>
      <c r="M85" s="2056"/>
      <c r="N85" s="2057">
        <v>50</v>
      </c>
      <c r="O85" s="2057">
        <v>62.5</v>
      </c>
      <c r="P85" s="2058">
        <v>77.8</v>
      </c>
      <c r="Q85" s="2029">
        <v>620.80000000000018</v>
      </c>
      <c r="R85" s="2029">
        <v>600.70000000000005</v>
      </c>
      <c r="S85" s="2059">
        <v>239.5</v>
      </c>
      <c r="T85" s="2029">
        <v>62.08000000000002</v>
      </c>
      <c r="U85" s="2029">
        <v>60.070000000000007</v>
      </c>
      <c r="V85" s="2059">
        <v>23.95</v>
      </c>
      <c r="W85" s="2060">
        <v>36.4</v>
      </c>
      <c r="X85" s="2061">
        <v>70</v>
      </c>
      <c r="Y85" s="2062">
        <v>61.1</v>
      </c>
      <c r="Z85" s="2060">
        <v>99</v>
      </c>
      <c r="AA85" s="2061">
        <v>117.1</v>
      </c>
      <c r="AB85" s="2062">
        <v>108.3</v>
      </c>
      <c r="AC85" s="2061"/>
      <c r="AE85" s="2027">
        <v>50</v>
      </c>
      <c r="AG85" s="2028"/>
      <c r="AH85" s="2028"/>
      <c r="AI85" s="2053">
        <v>10</v>
      </c>
      <c r="AJ85" s="2053"/>
      <c r="AK85" s="2053"/>
      <c r="AL85" s="2053"/>
      <c r="AM85" s="2053"/>
    </row>
    <row r="86" spans="1:41" s="2027" customFormat="1">
      <c r="B86" s="2028"/>
      <c r="C86" s="2053">
        <v>11</v>
      </c>
      <c r="D86" s="2054"/>
      <c r="E86" s="2055"/>
      <c r="F86" s="2055"/>
      <c r="G86" s="2055"/>
      <c r="H86" s="2055"/>
      <c r="I86" s="2055"/>
      <c r="J86" s="2056"/>
      <c r="K86" s="2055"/>
      <c r="L86" s="2055"/>
      <c r="M86" s="2056"/>
      <c r="N86" s="2057">
        <v>42.9</v>
      </c>
      <c r="O86" s="2057">
        <v>25</v>
      </c>
      <c r="P86" s="2058">
        <v>50</v>
      </c>
      <c r="Q86" s="2029">
        <v>613.70000000000016</v>
      </c>
      <c r="R86" s="2029">
        <v>575.70000000000005</v>
      </c>
      <c r="S86" s="2059">
        <v>239.5</v>
      </c>
      <c r="T86" s="2029">
        <v>61.370000000000019</v>
      </c>
      <c r="U86" s="2029">
        <v>57.570000000000007</v>
      </c>
      <c r="V86" s="2059">
        <v>23.95</v>
      </c>
      <c r="W86" s="2060">
        <v>40.9</v>
      </c>
      <c r="X86" s="2061">
        <v>80</v>
      </c>
      <c r="Y86" s="2062">
        <v>50</v>
      </c>
      <c r="Z86" s="2060">
        <v>98.3</v>
      </c>
      <c r="AA86" s="2061">
        <v>116.4</v>
      </c>
      <c r="AB86" s="2062">
        <v>108.4</v>
      </c>
      <c r="AC86" s="2061"/>
      <c r="AE86" s="2027">
        <v>50</v>
      </c>
      <c r="AG86" s="2028"/>
      <c r="AH86" s="2028"/>
      <c r="AI86" s="2053">
        <v>11</v>
      </c>
      <c r="AJ86" s="2053"/>
      <c r="AK86" s="2053"/>
      <c r="AL86" s="2053"/>
      <c r="AM86" s="2053"/>
    </row>
    <row r="87" spans="1:41" s="2027" customFormat="1">
      <c r="B87" s="2028"/>
      <c r="C87" s="2053">
        <v>12</v>
      </c>
      <c r="D87" s="2054"/>
      <c r="E87" s="2055"/>
      <c r="F87" s="2055"/>
      <c r="G87" s="2055"/>
      <c r="H87" s="2055"/>
      <c r="I87" s="2055"/>
      <c r="J87" s="2056"/>
      <c r="K87" s="2055"/>
      <c r="L87" s="2055"/>
      <c r="M87" s="2056"/>
      <c r="N87" s="2057">
        <v>85.7</v>
      </c>
      <c r="O87" s="2057">
        <v>75</v>
      </c>
      <c r="P87" s="2058">
        <v>88.9</v>
      </c>
      <c r="Q87" s="2029">
        <v>649.4000000000002</v>
      </c>
      <c r="R87" s="2029">
        <v>600.70000000000005</v>
      </c>
      <c r="S87" s="2059">
        <v>278.39999999999998</v>
      </c>
      <c r="T87" s="2029">
        <v>64.940000000000026</v>
      </c>
      <c r="U87" s="2029">
        <v>60.070000000000007</v>
      </c>
      <c r="V87" s="2059">
        <v>27.839999999999996</v>
      </c>
      <c r="W87" s="2060">
        <v>40.9</v>
      </c>
      <c r="X87" s="2061">
        <v>75</v>
      </c>
      <c r="Y87" s="2062">
        <v>77.8</v>
      </c>
      <c r="Z87" s="2060">
        <v>98.3</v>
      </c>
      <c r="AA87" s="2061">
        <v>116.1</v>
      </c>
      <c r="AB87" s="2062">
        <v>109.5</v>
      </c>
      <c r="AC87" s="2061"/>
      <c r="AE87" s="2027">
        <v>50</v>
      </c>
      <c r="AG87" s="2028"/>
      <c r="AH87" s="2028"/>
      <c r="AI87" s="2053">
        <v>12</v>
      </c>
      <c r="AJ87" s="2053"/>
      <c r="AK87" s="2053"/>
      <c r="AL87" s="2053"/>
      <c r="AM87" s="2053"/>
    </row>
    <row r="88" spans="1:41" s="2027" customFormat="1" ht="26">
      <c r="A88" s="2027">
        <v>1991</v>
      </c>
      <c r="B88" s="2028">
        <v>3</v>
      </c>
      <c r="C88" s="2053">
        <v>1</v>
      </c>
      <c r="D88" s="2054"/>
      <c r="E88" s="2055"/>
      <c r="F88" s="2055"/>
      <c r="G88" s="2055"/>
      <c r="H88" s="2055"/>
      <c r="I88" s="2055"/>
      <c r="J88" s="2056"/>
      <c r="K88" s="2055"/>
      <c r="L88" s="2055"/>
      <c r="M88" s="2056"/>
      <c r="N88" s="2057">
        <v>57.1</v>
      </c>
      <c r="O88" s="2057">
        <v>62.5</v>
      </c>
      <c r="P88" s="2058">
        <v>66.7</v>
      </c>
      <c r="Q88" s="2029">
        <v>656.50000000000023</v>
      </c>
      <c r="R88" s="2029">
        <v>613.20000000000005</v>
      </c>
      <c r="S88" s="2059">
        <v>295.09999999999997</v>
      </c>
      <c r="T88" s="2029">
        <v>65.65000000000002</v>
      </c>
      <c r="U88" s="2029">
        <v>61.320000000000007</v>
      </c>
      <c r="V88" s="2059">
        <v>29.509999999999998</v>
      </c>
      <c r="W88" s="2060">
        <v>27.3</v>
      </c>
      <c r="X88" s="2061">
        <v>35</v>
      </c>
      <c r="Y88" s="2062">
        <v>77.8</v>
      </c>
      <c r="Z88" s="2060">
        <v>97.7</v>
      </c>
      <c r="AA88" s="2061">
        <v>116</v>
      </c>
      <c r="AB88" s="2062">
        <v>109.2</v>
      </c>
      <c r="AC88" s="2061"/>
      <c r="AE88" s="2027">
        <v>50</v>
      </c>
      <c r="AF88" s="2027">
        <v>1991</v>
      </c>
      <c r="AG88" s="2064" t="s">
        <v>922</v>
      </c>
      <c r="AH88" s="2028"/>
      <c r="AI88" s="2053">
        <v>1</v>
      </c>
      <c r="AJ88" s="2053"/>
      <c r="AK88" s="2053"/>
      <c r="AL88" s="2053"/>
      <c r="AM88" s="2053"/>
    </row>
    <row r="89" spans="1:41" s="2027" customFormat="1">
      <c r="B89" s="2028"/>
      <c r="C89" s="2053">
        <v>2</v>
      </c>
      <c r="D89" s="2054"/>
      <c r="E89" s="2055"/>
      <c r="F89" s="2055"/>
      <c r="G89" s="2055"/>
      <c r="H89" s="2055"/>
      <c r="I89" s="2055"/>
      <c r="J89" s="2056"/>
      <c r="K89" s="2055"/>
      <c r="L89" s="2055"/>
      <c r="M89" s="2056"/>
      <c r="N89" s="2057">
        <v>57.1</v>
      </c>
      <c r="O89" s="2057">
        <v>87.5</v>
      </c>
      <c r="P89" s="2058">
        <v>55.6</v>
      </c>
      <c r="Q89" s="2029">
        <v>663.60000000000025</v>
      </c>
      <c r="R89" s="2029">
        <v>650.70000000000005</v>
      </c>
      <c r="S89" s="2059">
        <v>300.7</v>
      </c>
      <c r="T89" s="2029">
        <v>66.360000000000028</v>
      </c>
      <c r="U89" s="2029">
        <v>65.070000000000007</v>
      </c>
      <c r="V89" s="2059">
        <v>30.07</v>
      </c>
      <c r="W89" s="2060">
        <v>36.4</v>
      </c>
      <c r="X89" s="2061">
        <v>50</v>
      </c>
      <c r="Y89" s="2062">
        <v>61.1</v>
      </c>
      <c r="Z89" s="2060">
        <v>96.7</v>
      </c>
      <c r="AA89" s="2061">
        <v>115.6</v>
      </c>
      <c r="AB89" s="2062">
        <v>109.4</v>
      </c>
      <c r="AC89" s="2061"/>
      <c r="AE89" s="2027">
        <v>50</v>
      </c>
      <c r="AG89" s="2028"/>
      <c r="AH89" s="2028"/>
      <c r="AI89" s="2053">
        <v>2</v>
      </c>
      <c r="AJ89" s="2053"/>
      <c r="AK89" s="2053"/>
      <c r="AL89" s="2053"/>
      <c r="AM89" s="2053"/>
    </row>
    <row r="90" spans="1:41" s="2027" customFormat="1">
      <c r="B90" s="2028"/>
      <c r="C90" s="2053">
        <v>3</v>
      </c>
      <c r="D90" s="2065" t="s">
        <v>29</v>
      </c>
      <c r="E90" s="2055"/>
      <c r="F90" s="2055"/>
      <c r="G90" s="2055"/>
      <c r="H90" s="2055"/>
      <c r="I90" s="2055"/>
      <c r="J90" s="2056"/>
      <c r="K90" s="2055"/>
      <c r="L90" s="2055"/>
      <c r="M90" s="2056"/>
      <c r="N90" s="2057">
        <v>14.3</v>
      </c>
      <c r="O90" s="2057">
        <v>56.3</v>
      </c>
      <c r="P90" s="2058">
        <v>66.7</v>
      </c>
      <c r="Q90" s="2029">
        <v>627.9000000000002</v>
      </c>
      <c r="R90" s="2029">
        <v>657</v>
      </c>
      <c r="S90" s="2059">
        <v>317.39999999999998</v>
      </c>
      <c r="T90" s="2029">
        <v>62.79000000000002</v>
      </c>
      <c r="U90" s="2029">
        <v>65.7</v>
      </c>
      <c r="V90" s="2059">
        <v>31.74</v>
      </c>
      <c r="W90" s="2060">
        <v>18.2</v>
      </c>
      <c r="X90" s="2061">
        <v>20</v>
      </c>
      <c r="Y90" s="2062">
        <v>44.4</v>
      </c>
      <c r="Z90" s="2060">
        <v>95.8</v>
      </c>
      <c r="AA90" s="2061">
        <v>114.5</v>
      </c>
      <c r="AB90" s="2062">
        <v>109.3</v>
      </c>
      <c r="AC90" s="2061"/>
      <c r="AE90" s="2027">
        <v>50</v>
      </c>
      <c r="AG90" s="2028"/>
      <c r="AH90" s="2028"/>
      <c r="AI90" s="2053">
        <v>3</v>
      </c>
      <c r="AJ90" s="2051" t="s">
        <v>29</v>
      </c>
      <c r="AK90" s="2053"/>
      <c r="AL90" s="2053"/>
      <c r="AM90" s="2053"/>
    </row>
    <row r="91" spans="1:41" s="2027" customFormat="1">
      <c r="B91" s="2028"/>
      <c r="C91" s="2053">
        <v>4</v>
      </c>
      <c r="D91" s="2054"/>
      <c r="E91" s="2055"/>
      <c r="F91" s="2055"/>
      <c r="G91" s="2055"/>
      <c r="H91" s="2055"/>
      <c r="I91" s="2055"/>
      <c r="J91" s="2056"/>
      <c r="K91" s="2055"/>
      <c r="L91" s="2055"/>
      <c r="M91" s="2056"/>
      <c r="N91" s="2057">
        <v>57.1</v>
      </c>
      <c r="O91" s="2057">
        <v>61.1</v>
      </c>
      <c r="P91" s="2058">
        <v>55.6</v>
      </c>
      <c r="Q91" s="2029">
        <v>635.00000000000023</v>
      </c>
      <c r="R91" s="2029">
        <v>668.1</v>
      </c>
      <c r="S91" s="2059">
        <v>323</v>
      </c>
      <c r="T91" s="2029">
        <v>63.500000000000021</v>
      </c>
      <c r="U91" s="2029">
        <v>66.81</v>
      </c>
      <c r="V91" s="2059">
        <v>32.299999999999997</v>
      </c>
      <c r="W91" s="2060">
        <v>18.2</v>
      </c>
      <c r="X91" s="2061">
        <v>20</v>
      </c>
      <c r="Y91" s="2062">
        <v>55.6</v>
      </c>
      <c r="Z91" s="2060">
        <v>95.2</v>
      </c>
      <c r="AA91" s="2061">
        <v>113.7</v>
      </c>
      <c r="AB91" s="2062">
        <v>109.7</v>
      </c>
      <c r="AC91" s="2061"/>
      <c r="AE91" s="2027">
        <v>50</v>
      </c>
      <c r="AG91" s="2028"/>
      <c r="AH91" s="2028"/>
      <c r="AI91" s="2053">
        <v>4</v>
      </c>
      <c r="AJ91" s="2053"/>
      <c r="AK91" s="2053">
        <v>99.5</v>
      </c>
      <c r="AL91" s="2053">
        <v>159.5</v>
      </c>
      <c r="AM91" s="2053">
        <v>219.5</v>
      </c>
      <c r="AN91" s="2027">
        <v>139.5</v>
      </c>
      <c r="AO91" s="2027">
        <v>29.5</v>
      </c>
    </row>
    <row r="92" spans="1:41" s="2027" customFormat="1">
      <c r="B92" s="2028"/>
      <c r="C92" s="2053">
        <v>5</v>
      </c>
      <c r="D92" s="2054"/>
      <c r="E92" s="2055"/>
      <c r="F92" s="2055"/>
      <c r="G92" s="2055"/>
      <c r="H92" s="2055"/>
      <c r="I92" s="2055"/>
      <c r="J92" s="2056"/>
      <c r="K92" s="2055"/>
      <c r="L92" s="2055"/>
      <c r="M92" s="2056"/>
      <c r="N92" s="2057">
        <v>21.4</v>
      </c>
      <c r="O92" s="2057">
        <v>22.2</v>
      </c>
      <c r="P92" s="2058">
        <v>44.4</v>
      </c>
      <c r="Q92" s="2029">
        <v>606.4000000000002</v>
      </c>
      <c r="R92" s="2029">
        <v>640.30000000000007</v>
      </c>
      <c r="S92" s="2059">
        <v>317.39999999999998</v>
      </c>
      <c r="T92" s="2029">
        <v>60.640000000000022</v>
      </c>
      <c r="U92" s="2029">
        <v>64.03</v>
      </c>
      <c r="V92" s="2059">
        <v>31.74</v>
      </c>
      <c r="W92" s="2060">
        <v>18.2</v>
      </c>
      <c r="X92" s="2061">
        <v>65</v>
      </c>
      <c r="Y92" s="2062">
        <v>61.1</v>
      </c>
      <c r="Z92" s="2060">
        <v>94.4</v>
      </c>
      <c r="AA92" s="2061">
        <v>115</v>
      </c>
      <c r="AB92" s="2062">
        <v>110.4</v>
      </c>
      <c r="AC92" s="2061"/>
      <c r="AE92" s="2027">
        <v>50</v>
      </c>
      <c r="AG92" s="2028"/>
      <c r="AH92" s="2028"/>
      <c r="AI92" s="2053">
        <v>5</v>
      </c>
      <c r="AJ92" s="2053"/>
      <c r="AK92" s="2053">
        <v>99.5</v>
      </c>
      <c r="AL92" s="2053">
        <v>159.5</v>
      </c>
      <c r="AM92" s="2053">
        <v>219.5</v>
      </c>
      <c r="AN92" s="2027">
        <v>139.5</v>
      </c>
      <c r="AO92" s="2027">
        <v>29.5</v>
      </c>
    </row>
    <row r="93" spans="1:41" s="2027" customFormat="1">
      <c r="B93" s="2028"/>
      <c r="C93" s="2053">
        <v>6</v>
      </c>
      <c r="D93" s="2054"/>
      <c r="E93" s="2055"/>
      <c r="F93" s="2055"/>
      <c r="G93" s="2055"/>
      <c r="H93" s="2055"/>
      <c r="I93" s="2055"/>
      <c r="J93" s="2056"/>
      <c r="K93" s="2055"/>
      <c r="L93" s="2055"/>
      <c r="M93" s="2056"/>
      <c r="N93" s="2057">
        <v>57.1</v>
      </c>
      <c r="O93" s="2057">
        <v>55.6</v>
      </c>
      <c r="P93" s="2058">
        <v>66.7</v>
      </c>
      <c r="Q93" s="2029">
        <v>613.50000000000023</v>
      </c>
      <c r="R93" s="2029">
        <v>645.90000000000009</v>
      </c>
      <c r="S93" s="2059">
        <v>334.09999999999997</v>
      </c>
      <c r="T93" s="2029">
        <v>61.350000000000023</v>
      </c>
      <c r="U93" s="2029">
        <v>64.59</v>
      </c>
      <c r="V93" s="2059">
        <v>33.409999999999997</v>
      </c>
      <c r="W93" s="2060">
        <v>9.1</v>
      </c>
      <c r="X93" s="2061">
        <v>25</v>
      </c>
      <c r="Y93" s="2062">
        <v>83.3</v>
      </c>
      <c r="Z93" s="2060">
        <v>93</v>
      </c>
      <c r="AA93" s="2061">
        <v>112.9</v>
      </c>
      <c r="AB93" s="2062">
        <v>110.7</v>
      </c>
      <c r="AC93" s="2061"/>
      <c r="AE93" s="2027">
        <v>50</v>
      </c>
      <c r="AG93" s="2028"/>
      <c r="AH93" s="2028"/>
      <c r="AI93" s="2053">
        <v>6</v>
      </c>
      <c r="AJ93" s="2053"/>
      <c r="AK93" s="2053">
        <v>99.5</v>
      </c>
      <c r="AL93" s="2053">
        <v>159.5</v>
      </c>
      <c r="AM93" s="2053">
        <v>219.5</v>
      </c>
      <c r="AN93" s="2027">
        <v>139.5</v>
      </c>
      <c r="AO93" s="2027">
        <v>29.5</v>
      </c>
    </row>
    <row r="94" spans="1:41" s="2027" customFormat="1">
      <c r="B94" s="2028"/>
      <c r="C94" s="2053">
        <v>7</v>
      </c>
      <c r="D94" s="2054"/>
      <c r="E94" s="2055"/>
      <c r="F94" s="2055"/>
      <c r="G94" s="2055"/>
      <c r="H94" s="2055"/>
      <c r="I94" s="2055"/>
      <c r="J94" s="2056"/>
      <c r="K94" s="2055"/>
      <c r="L94" s="2055"/>
      <c r="M94" s="2056"/>
      <c r="N94" s="2057">
        <v>14.3</v>
      </c>
      <c r="O94" s="2057">
        <v>11.1</v>
      </c>
      <c r="P94" s="2058">
        <v>55.6</v>
      </c>
      <c r="Q94" s="2029">
        <v>577.80000000000018</v>
      </c>
      <c r="R94" s="2029">
        <v>607.00000000000011</v>
      </c>
      <c r="S94" s="2059">
        <v>339.7</v>
      </c>
      <c r="T94" s="2029">
        <v>57.780000000000015</v>
      </c>
      <c r="U94" s="2029">
        <v>60.70000000000001</v>
      </c>
      <c r="V94" s="2059">
        <v>33.97</v>
      </c>
      <c r="W94" s="2060">
        <v>9.1</v>
      </c>
      <c r="X94" s="2061">
        <v>70</v>
      </c>
      <c r="Y94" s="2062">
        <v>61.1</v>
      </c>
      <c r="Z94" s="2060">
        <v>92.6</v>
      </c>
      <c r="AA94" s="2061">
        <v>114.3</v>
      </c>
      <c r="AB94" s="2062">
        <v>110.1</v>
      </c>
      <c r="AC94" s="2061"/>
      <c r="AE94" s="2027">
        <v>50</v>
      </c>
      <c r="AG94" s="2028"/>
      <c r="AH94" s="2028"/>
      <c r="AI94" s="2053">
        <v>7</v>
      </c>
      <c r="AJ94" s="2053"/>
      <c r="AK94" s="2053">
        <v>99.5</v>
      </c>
      <c r="AL94" s="2053">
        <v>159.5</v>
      </c>
      <c r="AM94" s="2053">
        <v>219.5</v>
      </c>
      <c r="AN94" s="2027">
        <v>139.5</v>
      </c>
      <c r="AO94" s="2027">
        <v>29.5</v>
      </c>
    </row>
    <row r="95" spans="1:41" s="2027" customFormat="1">
      <c r="B95" s="2028"/>
      <c r="C95" s="2053">
        <v>8</v>
      </c>
      <c r="D95" s="2054"/>
      <c r="E95" s="2055"/>
      <c r="F95" s="2055"/>
      <c r="G95" s="2055"/>
      <c r="H95" s="2055"/>
      <c r="I95" s="2055"/>
      <c r="J95" s="2056"/>
      <c r="K95" s="2055"/>
      <c r="L95" s="2055"/>
      <c r="M95" s="2056"/>
      <c r="N95" s="2057">
        <v>14.3</v>
      </c>
      <c r="O95" s="2057">
        <v>0</v>
      </c>
      <c r="P95" s="2058">
        <v>66.7</v>
      </c>
      <c r="Q95" s="2029">
        <v>542.10000000000014</v>
      </c>
      <c r="R95" s="2029">
        <v>557.00000000000011</v>
      </c>
      <c r="S95" s="2059">
        <v>356.4</v>
      </c>
      <c r="T95" s="2029">
        <v>54.210000000000015</v>
      </c>
      <c r="U95" s="2029">
        <v>55.70000000000001</v>
      </c>
      <c r="V95" s="2059">
        <v>35.64</v>
      </c>
      <c r="W95" s="2060">
        <v>9.1</v>
      </c>
      <c r="X95" s="2061">
        <v>30</v>
      </c>
      <c r="Y95" s="2062">
        <v>44.4</v>
      </c>
      <c r="Z95" s="2060">
        <v>91.7</v>
      </c>
      <c r="AA95" s="2061">
        <v>112.8</v>
      </c>
      <c r="AB95" s="2062">
        <v>109.2</v>
      </c>
      <c r="AC95" s="2061"/>
      <c r="AE95" s="2027">
        <v>50</v>
      </c>
      <c r="AG95" s="2028"/>
      <c r="AH95" s="2028"/>
      <c r="AI95" s="2053">
        <v>8</v>
      </c>
      <c r="AJ95" s="2053"/>
      <c r="AK95" s="2053">
        <v>99.5</v>
      </c>
      <c r="AL95" s="2053">
        <v>159.5</v>
      </c>
      <c r="AM95" s="2053">
        <v>219.5</v>
      </c>
      <c r="AN95" s="2027">
        <v>139.5</v>
      </c>
      <c r="AO95" s="2027">
        <v>29.5</v>
      </c>
    </row>
    <row r="96" spans="1:41" s="2027" customFormat="1">
      <c r="B96" s="2028"/>
      <c r="C96" s="2053">
        <v>9</v>
      </c>
      <c r="D96" s="2054"/>
      <c r="E96" s="2055"/>
      <c r="F96" s="2055"/>
      <c r="G96" s="2055"/>
      <c r="H96" s="2055"/>
      <c r="I96" s="2055"/>
      <c r="J96" s="2056"/>
      <c r="K96" s="2055"/>
      <c r="L96" s="2055"/>
      <c r="M96" s="2056"/>
      <c r="N96" s="2057">
        <v>0</v>
      </c>
      <c r="O96" s="2057">
        <v>22.2</v>
      </c>
      <c r="P96" s="2058">
        <v>44.4</v>
      </c>
      <c r="Q96" s="2029">
        <v>492.10000000000014</v>
      </c>
      <c r="R96" s="2029">
        <v>529.20000000000016</v>
      </c>
      <c r="S96" s="2059">
        <v>350.79999999999995</v>
      </c>
      <c r="T96" s="2029">
        <v>49.210000000000015</v>
      </c>
      <c r="U96" s="2029">
        <v>52.920000000000016</v>
      </c>
      <c r="V96" s="2059">
        <v>35.08</v>
      </c>
      <c r="W96" s="2060">
        <v>18.2</v>
      </c>
      <c r="X96" s="2061">
        <v>40</v>
      </c>
      <c r="Y96" s="2062">
        <v>33.299999999999997</v>
      </c>
      <c r="Z96" s="2060">
        <v>90.9</v>
      </c>
      <c r="AA96" s="2061">
        <v>111.7</v>
      </c>
      <c r="AB96" s="2062">
        <v>109.1</v>
      </c>
      <c r="AC96" s="2061"/>
      <c r="AE96" s="2027">
        <v>50</v>
      </c>
      <c r="AG96" s="2028"/>
      <c r="AH96" s="2028"/>
      <c r="AI96" s="2053">
        <v>9</v>
      </c>
      <c r="AJ96" s="2053"/>
      <c r="AK96" s="2053">
        <v>99.5</v>
      </c>
      <c r="AL96" s="2053">
        <v>159.5</v>
      </c>
      <c r="AM96" s="2053">
        <v>219.5</v>
      </c>
      <c r="AN96" s="2027">
        <v>139.5</v>
      </c>
      <c r="AO96" s="2027">
        <v>29.5</v>
      </c>
    </row>
    <row r="97" spans="1:41" s="2027" customFormat="1">
      <c r="B97" s="2028"/>
      <c r="C97" s="2053">
        <v>10</v>
      </c>
      <c r="D97" s="2054"/>
      <c r="E97" s="2055"/>
      <c r="F97" s="2055"/>
      <c r="G97" s="2055"/>
      <c r="H97" s="2055"/>
      <c r="I97" s="2055"/>
      <c r="J97" s="2056"/>
      <c r="K97" s="2055"/>
      <c r="L97" s="2055"/>
      <c r="M97" s="2056"/>
      <c r="N97" s="2057">
        <v>28.6</v>
      </c>
      <c r="O97" s="2057">
        <v>22.2</v>
      </c>
      <c r="P97" s="2058">
        <v>44.4</v>
      </c>
      <c r="Q97" s="2029">
        <v>470.70000000000016</v>
      </c>
      <c r="R97" s="2029">
        <v>501.40000000000015</v>
      </c>
      <c r="S97" s="2059">
        <v>345.19999999999993</v>
      </c>
      <c r="T97" s="2029">
        <v>47.070000000000014</v>
      </c>
      <c r="U97" s="2029">
        <v>50.140000000000015</v>
      </c>
      <c r="V97" s="2059">
        <v>34.519999999999996</v>
      </c>
      <c r="W97" s="2060">
        <v>27.3</v>
      </c>
      <c r="X97" s="2061">
        <v>10</v>
      </c>
      <c r="Y97" s="2062">
        <v>66.7</v>
      </c>
      <c r="Z97" s="2060">
        <v>90.9</v>
      </c>
      <c r="AA97" s="2061">
        <v>111</v>
      </c>
      <c r="AB97" s="2062">
        <v>108.8</v>
      </c>
      <c r="AC97" s="2061"/>
      <c r="AE97" s="2027">
        <v>50</v>
      </c>
      <c r="AG97" s="2028"/>
      <c r="AH97" s="2028"/>
      <c r="AI97" s="2053">
        <v>10</v>
      </c>
      <c r="AJ97" s="2053"/>
      <c r="AK97" s="2053">
        <v>99.5</v>
      </c>
      <c r="AL97" s="2053">
        <v>159.5</v>
      </c>
      <c r="AM97" s="2053">
        <v>219.5</v>
      </c>
      <c r="AN97" s="2027">
        <v>139.5</v>
      </c>
      <c r="AO97" s="2027">
        <v>29.5</v>
      </c>
    </row>
    <row r="98" spans="1:41" s="2027" customFormat="1">
      <c r="B98" s="2028"/>
      <c r="C98" s="2053">
        <v>11</v>
      </c>
      <c r="D98" s="2054"/>
      <c r="E98" s="2055"/>
      <c r="F98" s="2055"/>
      <c r="G98" s="2055"/>
      <c r="H98" s="2055"/>
      <c r="I98" s="2055"/>
      <c r="J98" s="2056"/>
      <c r="K98" s="2055"/>
      <c r="L98" s="2055"/>
      <c r="M98" s="2056"/>
      <c r="N98" s="2057">
        <v>28.6</v>
      </c>
      <c r="O98" s="2057">
        <v>22.2</v>
      </c>
      <c r="P98" s="2058">
        <v>33.299999999999997</v>
      </c>
      <c r="Q98" s="2029">
        <v>449.30000000000018</v>
      </c>
      <c r="R98" s="2029">
        <v>473.60000000000014</v>
      </c>
      <c r="S98" s="2059">
        <v>328.49999999999994</v>
      </c>
      <c r="T98" s="2029">
        <v>44.930000000000021</v>
      </c>
      <c r="U98" s="2029">
        <v>47.360000000000014</v>
      </c>
      <c r="V98" s="2059">
        <v>32.849999999999994</v>
      </c>
      <c r="W98" s="2060">
        <v>27.3</v>
      </c>
      <c r="X98" s="2061">
        <v>30</v>
      </c>
      <c r="Y98" s="2062">
        <v>77.8</v>
      </c>
      <c r="Z98" s="2060">
        <v>89.7</v>
      </c>
      <c r="AA98" s="2061">
        <v>111.4</v>
      </c>
      <c r="AB98" s="2062">
        <v>108.9</v>
      </c>
      <c r="AC98" s="2061"/>
      <c r="AE98" s="2027">
        <v>50</v>
      </c>
      <c r="AG98" s="2028"/>
      <c r="AH98" s="2028"/>
      <c r="AI98" s="2053">
        <v>11</v>
      </c>
      <c r="AJ98" s="2053"/>
      <c r="AK98" s="2053">
        <v>99.5</v>
      </c>
      <c r="AL98" s="2053">
        <v>159.5</v>
      </c>
      <c r="AM98" s="2053">
        <v>219.5</v>
      </c>
      <c r="AN98" s="2027">
        <v>139.5</v>
      </c>
      <c r="AO98" s="2027">
        <v>29.5</v>
      </c>
    </row>
    <row r="99" spans="1:41" s="2027" customFormat="1">
      <c r="B99" s="2028"/>
      <c r="C99" s="2053">
        <v>12</v>
      </c>
      <c r="D99" s="2054"/>
      <c r="E99" s="2055"/>
      <c r="F99" s="2055"/>
      <c r="G99" s="2055"/>
      <c r="H99" s="2055"/>
      <c r="I99" s="2055"/>
      <c r="J99" s="2056"/>
      <c r="K99" s="2055"/>
      <c r="L99" s="2055"/>
      <c r="M99" s="2056"/>
      <c r="N99" s="2057">
        <v>14.3</v>
      </c>
      <c r="O99" s="2057">
        <v>22.2</v>
      </c>
      <c r="P99" s="2058">
        <v>33.299999999999997</v>
      </c>
      <c r="Q99" s="2029">
        <v>413.60000000000019</v>
      </c>
      <c r="R99" s="2029">
        <v>445.80000000000013</v>
      </c>
      <c r="S99" s="2059">
        <v>311.79999999999995</v>
      </c>
      <c r="T99" s="2029">
        <v>41.360000000000021</v>
      </c>
      <c r="U99" s="2029">
        <v>44.580000000000013</v>
      </c>
      <c r="V99" s="2059">
        <v>31.179999999999996</v>
      </c>
      <c r="W99" s="2060">
        <v>18.2</v>
      </c>
      <c r="X99" s="2061">
        <v>20</v>
      </c>
      <c r="Y99" s="2062">
        <v>55.6</v>
      </c>
      <c r="Z99" s="2060">
        <v>88.5</v>
      </c>
      <c r="AA99" s="2061">
        <v>109.4</v>
      </c>
      <c r="AB99" s="2062">
        <v>108</v>
      </c>
      <c r="AC99" s="2061"/>
      <c r="AE99" s="2027">
        <v>50</v>
      </c>
      <c r="AG99" s="2028"/>
      <c r="AH99" s="2028"/>
      <c r="AI99" s="2053">
        <v>12</v>
      </c>
      <c r="AJ99" s="2053"/>
      <c r="AK99" s="2053">
        <v>99.5</v>
      </c>
      <c r="AL99" s="2053">
        <v>159.5</v>
      </c>
      <c r="AM99" s="2053">
        <v>219.5</v>
      </c>
      <c r="AN99" s="2027">
        <v>139.5</v>
      </c>
      <c r="AO99" s="2027">
        <v>29.5</v>
      </c>
    </row>
    <row r="100" spans="1:41" s="2027" customFormat="1" ht="26">
      <c r="A100" s="2027">
        <v>1992</v>
      </c>
      <c r="B100" s="2028">
        <v>4</v>
      </c>
      <c r="C100" s="2053">
        <v>1</v>
      </c>
      <c r="D100" s="2054"/>
      <c r="E100" s="2055"/>
      <c r="F100" s="2055"/>
      <c r="G100" s="2055"/>
      <c r="H100" s="2055"/>
      <c r="I100" s="2055"/>
      <c r="J100" s="2056"/>
      <c r="K100" s="2055"/>
      <c r="L100" s="2055"/>
      <c r="M100" s="2056"/>
      <c r="N100" s="2057">
        <v>28.6</v>
      </c>
      <c r="O100" s="2057">
        <v>11.1</v>
      </c>
      <c r="P100" s="2058">
        <v>33.299999999999997</v>
      </c>
      <c r="Q100" s="2029">
        <v>392.20000000000022</v>
      </c>
      <c r="R100" s="2029">
        <v>406.90000000000015</v>
      </c>
      <c r="S100" s="2059">
        <v>295.09999999999997</v>
      </c>
      <c r="T100" s="2029">
        <v>39.22000000000002</v>
      </c>
      <c r="U100" s="2029">
        <v>40.690000000000012</v>
      </c>
      <c r="V100" s="2059">
        <v>29.509999999999998</v>
      </c>
      <c r="W100" s="2060">
        <v>18.2</v>
      </c>
      <c r="X100" s="2061">
        <v>30</v>
      </c>
      <c r="Y100" s="2062">
        <v>33.299999999999997</v>
      </c>
      <c r="Z100" s="2060">
        <v>88.2</v>
      </c>
      <c r="AA100" s="2061">
        <v>108.1</v>
      </c>
      <c r="AB100" s="2062">
        <v>107.4</v>
      </c>
      <c r="AC100" s="2061"/>
      <c r="AE100" s="2027">
        <v>50</v>
      </c>
      <c r="AF100" s="2027">
        <v>1992</v>
      </c>
      <c r="AG100" s="2064" t="s">
        <v>923</v>
      </c>
      <c r="AH100" s="2028"/>
      <c r="AI100" s="2053">
        <v>1</v>
      </c>
      <c r="AJ100" s="2053"/>
      <c r="AK100" s="2053">
        <v>99.5</v>
      </c>
      <c r="AL100" s="2053">
        <v>159.5</v>
      </c>
      <c r="AM100" s="2053">
        <v>219.5</v>
      </c>
      <c r="AN100" s="2027">
        <v>139.5</v>
      </c>
      <c r="AO100" s="2027">
        <v>29.5</v>
      </c>
    </row>
    <row r="101" spans="1:41" s="2027" customFormat="1">
      <c r="B101" s="2028"/>
      <c r="C101" s="2053">
        <v>2</v>
      </c>
      <c r="D101" s="2054"/>
      <c r="E101" s="2055"/>
      <c r="F101" s="2055"/>
      <c r="G101" s="2055"/>
      <c r="H101" s="2055"/>
      <c r="I101" s="2055"/>
      <c r="J101" s="2056"/>
      <c r="K101" s="2055"/>
      <c r="L101" s="2055"/>
      <c r="M101" s="2056"/>
      <c r="N101" s="2057">
        <v>21.4</v>
      </c>
      <c r="O101" s="2057">
        <v>22.2</v>
      </c>
      <c r="P101" s="2058">
        <v>22.2</v>
      </c>
      <c r="Q101" s="2029">
        <v>363.60000000000019</v>
      </c>
      <c r="R101" s="2029">
        <v>379.10000000000014</v>
      </c>
      <c r="S101" s="2059">
        <v>267.29999999999995</v>
      </c>
      <c r="T101" s="2029">
        <v>36.360000000000021</v>
      </c>
      <c r="U101" s="2029">
        <v>37.910000000000011</v>
      </c>
      <c r="V101" s="2059">
        <v>26.729999999999997</v>
      </c>
      <c r="W101" s="2060">
        <v>18.2</v>
      </c>
      <c r="X101" s="2061">
        <v>15</v>
      </c>
      <c r="Y101" s="2062">
        <v>50</v>
      </c>
      <c r="Z101" s="2060">
        <v>87.6</v>
      </c>
      <c r="AA101" s="2061">
        <v>107.8</v>
      </c>
      <c r="AB101" s="2062">
        <v>107.3</v>
      </c>
      <c r="AC101" s="2061"/>
      <c r="AE101" s="2027">
        <v>50</v>
      </c>
      <c r="AG101" s="2028"/>
      <c r="AH101" s="2028"/>
      <c r="AI101" s="2053">
        <v>2</v>
      </c>
      <c r="AJ101" s="2053"/>
      <c r="AK101" s="2053">
        <v>99.5</v>
      </c>
      <c r="AL101" s="2053">
        <v>159.5</v>
      </c>
      <c r="AM101" s="2053">
        <v>219.5</v>
      </c>
      <c r="AN101" s="2027">
        <v>139.5</v>
      </c>
      <c r="AO101" s="2027">
        <v>29.5</v>
      </c>
    </row>
    <row r="102" spans="1:41" s="2027" customFormat="1">
      <c r="B102" s="2028"/>
      <c r="C102" s="2053">
        <v>3</v>
      </c>
      <c r="D102" s="2054"/>
      <c r="E102" s="2055"/>
      <c r="F102" s="2055"/>
      <c r="G102" s="2055"/>
      <c r="H102" s="2055"/>
      <c r="I102" s="2055"/>
      <c r="J102" s="2056"/>
      <c r="K102" s="2055"/>
      <c r="L102" s="2055"/>
      <c r="M102" s="2056"/>
      <c r="N102" s="2057">
        <v>35.700000000000003</v>
      </c>
      <c r="O102" s="2057">
        <v>22.2</v>
      </c>
      <c r="P102" s="2058">
        <v>44.4</v>
      </c>
      <c r="Q102" s="2029">
        <v>349.30000000000018</v>
      </c>
      <c r="R102" s="2029">
        <v>351.30000000000013</v>
      </c>
      <c r="S102" s="2059">
        <v>261.69999999999993</v>
      </c>
      <c r="T102" s="2029">
        <v>34.930000000000021</v>
      </c>
      <c r="U102" s="2029">
        <v>35.13000000000001</v>
      </c>
      <c r="V102" s="2059">
        <v>26.169999999999995</v>
      </c>
      <c r="W102" s="2060">
        <v>27.3</v>
      </c>
      <c r="X102" s="2061">
        <v>10</v>
      </c>
      <c r="Y102" s="2062">
        <v>33.299999999999997</v>
      </c>
      <c r="Z102" s="2060">
        <v>87</v>
      </c>
      <c r="AA102" s="2061">
        <v>105.7</v>
      </c>
      <c r="AB102" s="2062">
        <v>106</v>
      </c>
      <c r="AC102" s="2061"/>
      <c r="AE102" s="2027">
        <v>50</v>
      </c>
      <c r="AG102" s="2028"/>
      <c r="AH102" s="2028"/>
      <c r="AI102" s="2053">
        <v>3</v>
      </c>
      <c r="AJ102" s="2053"/>
      <c r="AK102" s="2053">
        <v>99.5</v>
      </c>
      <c r="AL102" s="2053">
        <v>159.5</v>
      </c>
      <c r="AM102" s="2053">
        <v>219.5</v>
      </c>
      <c r="AN102" s="2027">
        <v>139.5</v>
      </c>
      <c r="AO102" s="2027">
        <v>29.5</v>
      </c>
    </row>
    <row r="103" spans="1:41" s="2027" customFormat="1">
      <c r="B103" s="2028"/>
      <c r="C103" s="2053">
        <v>4</v>
      </c>
      <c r="D103" s="2054"/>
      <c r="E103" s="2055"/>
      <c r="F103" s="2055"/>
      <c r="G103" s="2055"/>
      <c r="H103" s="2055"/>
      <c r="I103" s="2055"/>
      <c r="J103" s="2056"/>
      <c r="K103" s="2055"/>
      <c r="L103" s="2055"/>
      <c r="M103" s="2056"/>
      <c r="N103" s="2057">
        <v>42.9</v>
      </c>
      <c r="O103" s="2057">
        <v>33.299999999999997</v>
      </c>
      <c r="P103" s="2058">
        <v>33.299999999999997</v>
      </c>
      <c r="Q103" s="2029">
        <v>342.20000000000016</v>
      </c>
      <c r="R103" s="2029">
        <v>334.60000000000014</v>
      </c>
      <c r="S103" s="2059">
        <v>244.99999999999994</v>
      </c>
      <c r="T103" s="2029">
        <v>34.220000000000013</v>
      </c>
      <c r="U103" s="2029">
        <v>33.460000000000015</v>
      </c>
      <c r="V103" s="2059">
        <v>24.499999999999993</v>
      </c>
      <c r="W103" s="2060">
        <v>9.1</v>
      </c>
      <c r="X103" s="2061">
        <v>10</v>
      </c>
      <c r="Y103" s="2062">
        <v>33.299999999999997</v>
      </c>
      <c r="Z103" s="2060">
        <v>85.5</v>
      </c>
      <c r="AA103" s="2061">
        <v>104.2</v>
      </c>
      <c r="AB103" s="2062">
        <v>105.5</v>
      </c>
      <c r="AC103" s="2061"/>
      <c r="AE103" s="2027">
        <v>50</v>
      </c>
      <c r="AG103" s="2028"/>
      <c r="AH103" s="2028"/>
      <c r="AI103" s="2053">
        <v>4</v>
      </c>
      <c r="AJ103" s="2053"/>
      <c r="AK103" s="2053">
        <v>99.5</v>
      </c>
      <c r="AL103" s="2053">
        <v>159.5</v>
      </c>
      <c r="AM103" s="2053">
        <v>219.5</v>
      </c>
      <c r="AN103" s="2027">
        <v>139.5</v>
      </c>
      <c r="AO103" s="2027">
        <v>29.5</v>
      </c>
    </row>
    <row r="104" spans="1:41" s="2027" customFormat="1">
      <c r="B104" s="2028"/>
      <c r="C104" s="2053">
        <v>5</v>
      </c>
      <c r="D104" s="2054"/>
      <c r="E104" s="2055"/>
      <c r="F104" s="2055"/>
      <c r="G104" s="2055"/>
      <c r="H104" s="2055"/>
      <c r="I104" s="2055"/>
      <c r="J104" s="2056"/>
      <c r="K104" s="2055"/>
      <c r="L104" s="2055"/>
      <c r="M104" s="2056"/>
      <c r="N104" s="2057">
        <v>42.9</v>
      </c>
      <c r="O104" s="2057">
        <v>22.2</v>
      </c>
      <c r="P104" s="2058">
        <v>11.1</v>
      </c>
      <c r="Q104" s="2029">
        <v>335.10000000000014</v>
      </c>
      <c r="R104" s="2029">
        <v>306.80000000000013</v>
      </c>
      <c r="S104" s="2059">
        <v>206.09999999999994</v>
      </c>
      <c r="T104" s="2029">
        <v>33.510000000000012</v>
      </c>
      <c r="U104" s="2029">
        <v>30.680000000000014</v>
      </c>
      <c r="V104" s="2059">
        <v>20.609999999999992</v>
      </c>
      <c r="W104" s="2060">
        <v>9.1</v>
      </c>
      <c r="X104" s="2061">
        <v>0</v>
      </c>
      <c r="Y104" s="2062">
        <v>22.2</v>
      </c>
      <c r="Z104" s="2060">
        <v>85.1</v>
      </c>
      <c r="AA104" s="2061">
        <v>102.4</v>
      </c>
      <c r="AB104" s="2062">
        <v>105</v>
      </c>
      <c r="AC104" s="2061"/>
      <c r="AE104" s="2027">
        <v>50</v>
      </c>
      <c r="AG104" s="2028"/>
      <c r="AH104" s="2028"/>
      <c r="AI104" s="2053">
        <v>5</v>
      </c>
      <c r="AJ104" s="2053"/>
      <c r="AK104" s="2053">
        <v>99.5</v>
      </c>
      <c r="AL104" s="2053">
        <v>159.5</v>
      </c>
      <c r="AM104" s="2053">
        <v>219.5</v>
      </c>
      <c r="AN104" s="2027">
        <v>139.5</v>
      </c>
      <c r="AO104" s="2027">
        <v>29.5</v>
      </c>
    </row>
    <row r="105" spans="1:41" s="2027" customFormat="1">
      <c r="B105" s="2028"/>
      <c r="C105" s="2053">
        <v>6</v>
      </c>
      <c r="D105" s="2054"/>
      <c r="E105" s="2055"/>
      <c r="F105" s="2055"/>
      <c r="G105" s="2055"/>
      <c r="H105" s="2055"/>
      <c r="I105" s="2055"/>
      <c r="J105" s="2056"/>
      <c r="K105" s="2055"/>
      <c r="L105" s="2055"/>
      <c r="M105" s="2056"/>
      <c r="N105" s="2057">
        <v>57.1</v>
      </c>
      <c r="O105" s="2057">
        <v>11.1</v>
      </c>
      <c r="P105" s="2058">
        <v>22.2</v>
      </c>
      <c r="Q105" s="2029">
        <v>342.20000000000016</v>
      </c>
      <c r="R105" s="2029">
        <v>267.90000000000015</v>
      </c>
      <c r="S105" s="2059">
        <v>178.29999999999993</v>
      </c>
      <c r="T105" s="2029">
        <v>34.220000000000013</v>
      </c>
      <c r="U105" s="2029">
        <v>26.790000000000013</v>
      </c>
      <c r="V105" s="2059">
        <v>17.829999999999991</v>
      </c>
      <c r="W105" s="2060">
        <v>22.7</v>
      </c>
      <c r="X105" s="2061">
        <v>25</v>
      </c>
      <c r="Y105" s="2062">
        <v>33.299999999999997</v>
      </c>
      <c r="Z105" s="2060">
        <v>84.8</v>
      </c>
      <c r="AA105" s="2061">
        <v>102.5</v>
      </c>
      <c r="AB105" s="2062">
        <v>104.4</v>
      </c>
      <c r="AC105" s="2061"/>
      <c r="AE105" s="2027">
        <v>50</v>
      </c>
      <c r="AG105" s="2028"/>
      <c r="AH105" s="2028"/>
      <c r="AI105" s="2053">
        <v>6</v>
      </c>
      <c r="AJ105" s="2053"/>
      <c r="AK105" s="2053">
        <v>99.5</v>
      </c>
      <c r="AL105" s="2053">
        <v>159.5</v>
      </c>
      <c r="AM105" s="2053">
        <v>219.5</v>
      </c>
      <c r="AN105" s="2027">
        <v>139.5</v>
      </c>
      <c r="AO105" s="2027">
        <v>29.5</v>
      </c>
    </row>
    <row r="106" spans="1:41" s="2027" customFormat="1">
      <c r="B106" s="2028"/>
      <c r="C106" s="2053">
        <v>7</v>
      </c>
      <c r="D106" s="2054"/>
      <c r="E106" s="2055"/>
      <c r="F106" s="2055"/>
      <c r="G106" s="2055"/>
      <c r="H106" s="2055"/>
      <c r="I106" s="2055"/>
      <c r="J106" s="2056"/>
      <c r="K106" s="2055"/>
      <c r="L106" s="2055"/>
      <c r="M106" s="2056"/>
      <c r="N106" s="2057">
        <v>28.6</v>
      </c>
      <c r="O106" s="2057">
        <v>11.1</v>
      </c>
      <c r="P106" s="2058">
        <v>33.299999999999997</v>
      </c>
      <c r="Q106" s="2029">
        <v>320.80000000000018</v>
      </c>
      <c r="R106" s="2029">
        <v>229.00000000000014</v>
      </c>
      <c r="S106" s="2059">
        <v>161.59999999999991</v>
      </c>
      <c r="T106" s="2029">
        <v>32.08000000000002</v>
      </c>
      <c r="U106" s="2029">
        <v>22.900000000000013</v>
      </c>
      <c r="V106" s="2059">
        <v>16.159999999999989</v>
      </c>
      <c r="W106" s="2060">
        <v>27.3</v>
      </c>
      <c r="X106" s="2061">
        <v>20</v>
      </c>
      <c r="Y106" s="2062">
        <v>22.2</v>
      </c>
      <c r="Z106" s="2060">
        <v>84.2</v>
      </c>
      <c r="AA106" s="2061">
        <v>101.6</v>
      </c>
      <c r="AB106" s="2062">
        <v>103.6</v>
      </c>
      <c r="AC106" s="2061"/>
      <c r="AE106" s="2027">
        <v>50</v>
      </c>
      <c r="AG106" s="2028"/>
      <c r="AH106" s="2028"/>
      <c r="AI106" s="2053">
        <v>7</v>
      </c>
      <c r="AJ106" s="2053"/>
      <c r="AK106" s="2053">
        <v>99.5</v>
      </c>
      <c r="AL106" s="2053">
        <v>159.5</v>
      </c>
      <c r="AM106" s="2053">
        <v>219.5</v>
      </c>
      <c r="AN106" s="2027">
        <v>139.5</v>
      </c>
      <c r="AO106" s="2027">
        <v>29.5</v>
      </c>
    </row>
    <row r="107" spans="1:41" s="2027" customFormat="1">
      <c r="B107" s="2028"/>
      <c r="C107" s="2053">
        <v>8</v>
      </c>
      <c r="D107" s="2054"/>
      <c r="E107" s="2055"/>
      <c r="F107" s="2055"/>
      <c r="G107" s="2055"/>
      <c r="H107" s="2055"/>
      <c r="I107" s="2055"/>
      <c r="J107" s="2056"/>
      <c r="K107" s="2055"/>
      <c r="L107" s="2055"/>
      <c r="M107" s="2056"/>
      <c r="N107" s="2057">
        <v>35.700000000000003</v>
      </c>
      <c r="O107" s="2057">
        <v>22.2</v>
      </c>
      <c r="P107" s="2058">
        <v>33.299999999999997</v>
      </c>
      <c r="Q107" s="2029">
        <v>306.50000000000017</v>
      </c>
      <c r="R107" s="2029">
        <v>201.20000000000013</v>
      </c>
      <c r="S107" s="2059">
        <v>144.89999999999992</v>
      </c>
      <c r="T107" s="2029">
        <v>30.650000000000016</v>
      </c>
      <c r="U107" s="2029">
        <v>20.120000000000012</v>
      </c>
      <c r="V107" s="2059">
        <v>14.489999999999991</v>
      </c>
      <c r="W107" s="2060">
        <v>27.3</v>
      </c>
      <c r="X107" s="2061">
        <v>20</v>
      </c>
      <c r="Y107" s="2062">
        <v>22.2</v>
      </c>
      <c r="Z107" s="2060">
        <v>83.8</v>
      </c>
      <c r="AA107" s="2061">
        <v>99.3</v>
      </c>
      <c r="AB107" s="2062">
        <v>103.1</v>
      </c>
      <c r="AC107" s="2061"/>
      <c r="AE107" s="2027">
        <v>50</v>
      </c>
      <c r="AG107" s="2028"/>
      <c r="AH107" s="2028"/>
      <c r="AI107" s="2053">
        <v>8</v>
      </c>
      <c r="AJ107" s="2053"/>
      <c r="AK107" s="2053">
        <v>99.5</v>
      </c>
      <c r="AL107" s="2053">
        <v>159.5</v>
      </c>
      <c r="AM107" s="2053">
        <v>219.5</v>
      </c>
      <c r="AN107" s="2027">
        <v>139.5</v>
      </c>
      <c r="AO107" s="2027">
        <v>29.5</v>
      </c>
    </row>
    <row r="108" spans="1:41" s="2027" customFormat="1">
      <c r="B108" s="2028"/>
      <c r="C108" s="2053">
        <v>9</v>
      </c>
      <c r="D108" s="2054"/>
      <c r="E108" s="2055"/>
      <c r="F108" s="2055"/>
      <c r="G108" s="2055"/>
      <c r="H108" s="2055"/>
      <c r="I108" s="2055"/>
      <c r="J108" s="2056"/>
      <c r="K108" s="2055"/>
      <c r="L108" s="2055"/>
      <c r="M108" s="2056"/>
      <c r="N108" s="2057">
        <v>57.1</v>
      </c>
      <c r="O108" s="2057">
        <v>77.8</v>
      </c>
      <c r="P108" s="2058">
        <v>27.8</v>
      </c>
      <c r="Q108" s="2029">
        <v>313.60000000000019</v>
      </c>
      <c r="R108" s="2029">
        <v>229.00000000000011</v>
      </c>
      <c r="S108" s="2059">
        <v>122.69999999999992</v>
      </c>
      <c r="T108" s="2029">
        <v>31.360000000000021</v>
      </c>
      <c r="U108" s="2029">
        <v>22.900000000000013</v>
      </c>
      <c r="V108" s="2059">
        <v>12.269999999999992</v>
      </c>
      <c r="W108" s="2060">
        <v>54.5</v>
      </c>
      <c r="X108" s="2061">
        <v>40</v>
      </c>
      <c r="Y108" s="2062">
        <v>22.2</v>
      </c>
      <c r="Z108" s="2060">
        <v>84.3</v>
      </c>
      <c r="AA108" s="2061">
        <v>101</v>
      </c>
      <c r="AB108" s="2062">
        <v>102.6</v>
      </c>
      <c r="AC108" s="2061"/>
      <c r="AE108" s="2027">
        <v>50</v>
      </c>
      <c r="AG108" s="2028"/>
      <c r="AH108" s="2028"/>
      <c r="AI108" s="2053">
        <v>9</v>
      </c>
      <c r="AJ108" s="2053"/>
      <c r="AK108" s="2053">
        <v>99.5</v>
      </c>
      <c r="AL108" s="2053">
        <v>159.5</v>
      </c>
      <c r="AM108" s="2053">
        <v>219.5</v>
      </c>
      <c r="AN108" s="2027">
        <v>139.5</v>
      </c>
      <c r="AO108" s="2027">
        <v>29.5</v>
      </c>
    </row>
    <row r="109" spans="1:41" s="2027" customFormat="1">
      <c r="B109" s="2028"/>
      <c r="C109" s="2053">
        <v>10</v>
      </c>
      <c r="D109" s="2054"/>
      <c r="E109" s="2055"/>
      <c r="F109" s="2055"/>
      <c r="G109" s="2055"/>
      <c r="H109" s="2055"/>
      <c r="I109" s="2055"/>
      <c r="J109" s="2056"/>
      <c r="K109" s="2055"/>
      <c r="L109" s="2055"/>
      <c r="M109" s="2056"/>
      <c r="N109" s="2057">
        <v>57.1</v>
      </c>
      <c r="O109" s="2057">
        <v>55.6</v>
      </c>
      <c r="P109" s="2058">
        <v>27.8</v>
      </c>
      <c r="Q109" s="2029">
        <v>320.70000000000022</v>
      </c>
      <c r="R109" s="2029">
        <v>234.60000000000011</v>
      </c>
      <c r="S109" s="2059">
        <v>100.49999999999991</v>
      </c>
      <c r="T109" s="2029">
        <v>32.070000000000022</v>
      </c>
      <c r="U109" s="2029">
        <v>23.460000000000012</v>
      </c>
      <c r="V109" s="2059">
        <v>10.049999999999992</v>
      </c>
      <c r="W109" s="2060">
        <v>27.3</v>
      </c>
      <c r="X109" s="2061">
        <v>20</v>
      </c>
      <c r="Y109" s="2062">
        <v>11.1</v>
      </c>
      <c r="Z109" s="2060">
        <v>82.8</v>
      </c>
      <c r="AA109" s="2061">
        <v>98.4</v>
      </c>
      <c r="AB109" s="2062">
        <v>101.6</v>
      </c>
      <c r="AC109" s="2061"/>
      <c r="AE109" s="2027">
        <v>50</v>
      </c>
      <c r="AG109" s="2028"/>
      <c r="AH109" s="2028"/>
      <c r="AI109" s="2053">
        <v>10</v>
      </c>
      <c r="AJ109" s="2053"/>
      <c r="AK109" s="2053">
        <v>99.5</v>
      </c>
      <c r="AL109" s="2053">
        <v>159.5</v>
      </c>
      <c r="AM109" s="2053">
        <v>219.5</v>
      </c>
      <c r="AN109" s="2027">
        <v>139.5</v>
      </c>
      <c r="AO109" s="2027">
        <v>29.5</v>
      </c>
    </row>
    <row r="110" spans="1:41" s="2027" customFormat="1">
      <c r="B110" s="2028"/>
      <c r="C110" s="2053">
        <v>11</v>
      </c>
      <c r="D110" s="2054"/>
      <c r="E110" s="2055"/>
      <c r="F110" s="2055"/>
      <c r="G110" s="2055"/>
      <c r="H110" s="2055"/>
      <c r="I110" s="2055"/>
      <c r="J110" s="2056"/>
      <c r="K110" s="2055"/>
      <c r="L110" s="2055"/>
      <c r="M110" s="2056"/>
      <c r="N110" s="2057">
        <v>14.3</v>
      </c>
      <c r="O110" s="2057">
        <v>44.4</v>
      </c>
      <c r="P110" s="2058">
        <v>27.8</v>
      </c>
      <c r="Q110" s="2029">
        <v>285.00000000000023</v>
      </c>
      <c r="R110" s="2029">
        <v>229.00000000000011</v>
      </c>
      <c r="S110" s="2059">
        <v>78.299999999999912</v>
      </c>
      <c r="T110" s="2029">
        <v>28.500000000000021</v>
      </c>
      <c r="U110" s="2029">
        <v>22.900000000000013</v>
      </c>
      <c r="V110" s="2059">
        <v>7.8299999999999912</v>
      </c>
      <c r="W110" s="2060">
        <v>18.2</v>
      </c>
      <c r="X110" s="2061">
        <v>20</v>
      </c>
      <c r="Y110" s="2062">
        <v>11.1</v>
      </c>
      <c r="Z110" s="2060">
        <v>82.6</v>
      </c>
      <c r="AA110" s="2061">
        <v>96.5</v>
      </c>
      <c r="AB110" s="2062">
        <v>100.8</v>
      </c>
      <c r="AC110" s="2061"/>
      <c r="AE110" s="2027">
        <v>50</v>
      </c>
      <c r="AG110" s="2028"/>
      <c r="AH110" s="2028"/>
      <c r="AI110" s="2053">
        <v>11</v>
      </c>
      <c r="AJ110" s="2053"/>
      <c r="AK110" s="2053">
        <v>99.5</v>
      </c>
      <c r="AL110" s="2053">
        <v>159.5</v>
      </c>
      <c r="AM110" s="2053">
        <v>219.5</v>
      </c>
      <c r="AN110" s="2027">
        <v>139.5</v>
      </c>
      <c r="AO110" s="2027">
        <v>29.5</v>
      </c>
    </row>
    <row r="111" spans="1:41" s="2027" customFormat="1">
      <c r="B111" s="2028"/>
      <c r="C111" s="2053">
        <v>12</v>
      </c>
      <c r="D111" s="2054"/>
      <c r="E111" s="2055"/>
      <c r="F111" s="2055"/>
      <c r="G111" s="2055"/>
      <c r="H111" s="2055"/>
      <c r="I111" s="2055"/>
      <c r="J111" s="2056"/>
      <c r="K111" s="2055"/>
      <c r="L111" s="2055"/>
      <c r="M111" s="2056"/>
      <c r="N111" s="2057">
        <v>42.9</v>
      </c>
      <c r="O111" s="2057">
        <v>22.2</v>
      </c>
      <c r="P111" s="2058">
        <v>16.7</v>
      </c>
      <c r="Q111" s="2029">
        <v>277.9000000000002</v>
      </c>
      <c r="R111" s="2029">
        <v>201.2000000000001</v>
      </c>
      <c r="S111" s="2059">
        <v>44.999999999999915</v>
      </c>
      <c r="T111" s="2029">
        <v>27.79000000000002</v>
      </c>
      <c r="U111" s="2029">
        <v>20.120000000000012</v>
      </c>
      <c r="V111" s="2059">
        <v>4.4999999999999911</v>
      </c>
      <c r="W111" s="2060">
        <v>18.2</v>
      </c>
      <c r="X111" s="2061">
        <v>5</v>
      </c>
      <c r="Y111" s="2062">
        <v>11.1</v>
      </c>
      <c r="Z111" s="2060">
        <v>83.3</v>
      </c>
      <c r="AA111" s="2061">
        <v>95.8</v>
      </c>
      <c r="AB111" s="2062">
        <v>99.8</v>
      </c>
      <c r="AC111" s="2061"/>
      <c r="AE111" s="2027">
        <v>50</v>
      </c>
      <c r="AG111" s="2028"/>
      <c r="AH111" s="2028"/>
      <c r="AI111" s="2053">
        <v>12</v>
      </c>
      <c r="AJ111" s="2053"/>
      <c r="AK111" s="2053">
        <v>99.5</v>
      </c>
      <c r="AL111" s="2053">
        <v>159.5</v>
      </c>
      <c r="AM111" s="2053">
        <v>219.5</v>
      </c>
      <c r="AN111" s="2027">
        <v>139.5</v>
      </c>
      <c r="AO111" s="2027">
        <v>29.5</v>
      </c>
    </row>
    <row r="112" spans="1:41" s="2027" customFormat="1" ht="26">
      <c r="A112" s="2027">
        <v>1993</v>
      </c>
      <c r="B112" s="2028">
        <v>5</v>
      </c>
      <c r="C112" s="2053">
        <v>1</v>
      </c>
      <c r="D112" s="2054"/>
      <c r="E112" s="2055"/>
      <c r="F112" s="2055"/>
      <c r="G112" s="2055"/>
      <c r="H112" s="2055"/>
      <c r="I112" s="2055"/>
      <c r="J112" s="2056"/>
      <c r="K112" s="2055"/>
      <c r="L112" s="2055"/>
      <c r="M112" s="2056"/>
      <c r="N112" s="2057">
        <v>42.9</v>
      </c>
      <c r="O112" s="2057">
        <v>33.299999999999997</v>
      </c>
      <c r="P112" s="2058">
        <v>44.4</v>
      </c>
      <c r="Q112" s="2029">
        <v>270.80000000000018</v>
      </c>
      <c r="R112" s="2029">
        <v>184.50000000000011</v>
      </c>
      <c r="S112" s="2059">
        <v>39.399999999999913</v>
      </c>
      <c r="T112" s="2029">
        <v>27.08000000000002</v>
      </c>
      <c r="U112" s="2029">
        <v>18.45000000000001</v>
      </c>
      <c r="V112" s="2059">
        <v>3.9399999999999915</v>
      </c>
      <c r="W112" s="2060">
        <v>27.3</v>
      </c>
      <c r="X112" s="2061">
        <v>30</v>
      </c>
      <c r="Y112" s="2062">
        <v>44.4</v>
      </c>
      <c r="Z112" s="2060">
        <v>83.4</v>
      </c>
      <c r="AA112" s="2061">
        <v>96.7</v>
      </c>
      <c r="AB112" s="2062">
        <v>99.6</v>
      </c>
      <c r="AC112" s="2061"/>
      <c r="AE112" s="2027">
        <v>50</v>
      </c>
      <c r="AF112" s="2027">
        <v>1993</v>
      </c>
      <c r="AG112" s="2064" t="s">
        <v>924</v>
      </c>
      <c r="AH112" s="2028"/>
      <c r="AI112" s="2053">
        <v>1</v>
      </c>
      <c r="AJ112" s="2053"/>
      <c r="AK112" s="2053">
        <v>99.5</v>
      </c>
      <c r="AL112" s="2053">
        <v>159.5</v>
      </c>
      <c r="AM112" s="2053">
        <v>219.5</v>
      </c>
      <c r="AN112" s="2027">
        <v>139.5</v>
      </c>
      <c r="AO112" s="2027">
        <v>29.5</v>
      </c>
    </row>
    <row r="113" spans="1:41" s="2027" customFormat="1">
      <c r="B113" s="2028"/>
      <c r="C113" s="2053">
        <v>2</v>
      </c>
      <c r="D113" s="2054"/>
      <c r="E113" s="2055"/>
      <c r="F113" s="2055"/>
      <c r="G113" s="2055"/>
      <c r="H113" s="2055"/>
      <c r="I113" s="2055"/>
      <c r="J113" s="2056"/>
      <c r="K113" s="2055"/>
      <c r="L113" s="2055"/>
      <c r="M113" s="2056"/>
      <c r="N113" s="2057">
        <v>57.1</v>
      </c>
      <c r="O113" s="2057">
        <v>61.1</v>
      </c>
      <c r="P113" s="2058">
        <v>55.6</v>
      </c>
      <c r="Q113" s="2029">
        <v>277.9000000000002</v>
      </c>
      <c r="R113" s="2029">
        <v>195.60000000000011</v>
      </c>
      <c r="S113" s="2059">
        <v>44.999999999999915</v>
      </c>
      <c r="T113" s="2029">
        <v>27.79000000000002</v>
      </c>
      <c r="U113" s="2029">
        <v>19.560000000000009</v>
      </c>
      <c r="V113" s="2059">
        <v>4.4999999999999911</v>
      </c>
      <c r="W113" s="2060">
        <v>54.5</v>
      </c>
      <c r="X113" s="2061">
        <v>80</v>
      </c>
      <c r="Y113" s="2062">
        <v>33.299999999999997</v>
      </c>
      <c r="Z113" s="2060">
        <v>84.4</v>
      </c>
      <c r="AA113" s="2061">
        <v>96.7</v>
      </c>
      <c r="AB113" s="2062">
        <v>99</v>
      </c>
      <c r="AC113" s="2061"/>
      <c r="AE113" s="2027">
        <v>50</v>
      </c>
      <c r="AG113" s="2028"/>
      <c r="AH113" s="2028"/>
      <c r="AI113" s="2053">
        <v>2</v>
      </c>
      <c r="AJ113" s="2053"/>
      <c r="AK113" s="2053">
        <v>99.5</v>
      </c>
      <c r="AL113" s="2053">
        <v>159.5</v>
      </c>
      <c r="AM113" s="2053">
        <v>219.5</v>
      </c>
      <c r="AN113" s="2027">
        <v>139.5</v>
      </c>
      <c r="AO113" s="2027">
        <v>29.5</v>
      </c>
    </row>
    <row r="114" spans="1:41" s="2027" customFormat="1">
      <c r="B114" s="2028"/>
      <c r="C114" s="2053">
        <v>3</v>
      </c>
      <c r="D114" s="2054"/>
      <c r="E114" s="2055"/>
      <c r="F114" s="2055"/>
      <c r="G114" s="2055"/>
      <c r="H114" s="2055"/>
      <c r="I114" s="2055"/>
      <c r="J114" s="2056"/>
      <c r="K114" s="2055"/>
      <c r="L114" s="2055"/>
      <c r="M114" s="2056"/>
      <c r="N114" s="2057">
        <v>28.6</v>
      </c>
      <c r="O114" s="2057">
        <v>33.299999999999997</v>
      </c>
      <c r="P114" s="2058">
        <v>55.6</v>
      </c>
      <c r="Q114" s="2029">
        <v>256.50000000000023</v>
      </c>
      <c r="R114" s="2029">
        <v>178.90000000000009</v>
      </c>
      <c r="S114" s="2059">
        <v>50.599999999999916</v>
      </c>
      <c r="T114" s="2029">
        <v>25.650000000000023</v>
      </c>
      <c r="U114" s="2029">
        <v>17.890000000000008</v>
      </c>
      <c r="V114" s="2059">
        <v>5.0599999999999916</v>
      </c>
      <c r="W114" s="2060">
        <v>59.1</v>
      </c>
      <c r="X114" s="2061">
        <v>70</v>
      </c>
      <c r="Y114" s="2062">
        <v>27.8</v>
      </c>
      <c r="Z114" s="2060">
        <v>84.1</v>
      </c>
      <c r="AA114" s="2061">
        <v>96.2</v>
      </c>
      <c r="AB114" s="2062">
        <v>97.8</v>
      </c>
      <c r="AC114" s="2061"/>
      <c r="AE114" s="2027">
        <v>50</v>
      </c>
      <c r="AG114" s="2028"/>
      <c r="AH114" s="2028"/>
      <c r="AI114" s="2053">
        <v>3</v>
      </c>
      <c r="AJ114" s="2053"/>
      <c r="AK114" s="2053">
        <v>99.5</v>
      </c>
      <c r="AL114" s="2053">
        <v>159.5</v>
      </c>
      <c r="AM114" s="2053">
        <v>219.5</v>
      </c>
      <c r="AN114" s="2027">
        <v>139.5</v>
      </c>
      <c r="AO114" s="2027">
        <v>29.5</v>
      </c>
    </row>
    <row r="115" spans="1:41" s="2027" customFormat="1">
      <c r="B115" s="2028"/>
      <c r="C115" s="2053">
        <v>4</v>
      </c>
      <c r="D115" s="2054"/>
      <c r="E115" s="2055"/>
      <c r="F115" s="2055"/>
      <c r="G115" s="2055"/>
      <c r="H115" s="2055"/>
      <c r="I115" s="2055"/>
      <c r="J115" s="2056"/>
      <c r="K115" s="2055"/>
      <c r="L115" s="2055"/>
      <c r="M115" s="2056"/>
      <c r="N115" s="2057">
        <v>28.6</v>
      </c>
      <c r="O115" s="2057">
        <v>38.9</v>
      </c>
      <c r="P115" s="2058">
        <v>33.299999999999997</v>
      </c>
      <c r="Q115" s="2029">
        <v>235.10000000000022</v>
      </c>
      <c r="R115" s="2029">
        <v>167.8000000000001</v>
      </c>
      <c r="S115" s="2059">
        <v>33.899999999999913</v>
      </c>
      <c r="T115" s="2029">
        <v>23.510000000000023</v>
      </c>
      <c r="U115" s="2029">
        <v>16.780000000000008</v>
      </c>
      <c r="V115" s="2059">
        <v>3.3899999999999912</v>
      </c>
      <c r="W115" s="2060">
        <v>63.6</v>
      </c>
      <c r="X115" s="2061">
        <v>40</v>
      </c>
      <c r="Y115" s="2062">
        <v>22.2</v>
      </c>
      <c r="Z115" s="2060">
        <v>85.2</v>
      </c>
      <c r="AA115" s="2061">
        <v>96</v>
      </c>
      <c r="AB115" s="2062">
        <v>97.2</v>
      </c>
      <c r="AC115" s="2061"/>
      <c r="AE115" s="2027">
        <v>50</v>
      </c>
      <c r="AG115" s="2028"/>
      <c r="AH115" s="2028"/>
      <c r="AI115" s="2053">
        <v>4</v>
      </c>
      <c r="AJ115" s="2053"/>
      <c r="AK115" s="2053">
        <v>99.5</v>
      </c>
      <c r="AL115" s="2053">
        <v>159.5</v>
      </c>
      <c r="AM115" s="2053">
        <v>219.5</v>
      </c>
      <c r="AN115" s="2027">
        <v>139.5</v>
      </c>
      <c r="AO115" s="2027">
        <v>29.5</v>
      </c>
    </row>
    <row r="116" spans="1:41" s="2027" customFormat="1">
      <c r="B116" s="2028"/>
      <c r="C116" s="2053">
        <v>5</v>
      </c>
      <c r="D116" s="2054"/>
      <c r="E116" s="2055"/>
      <c r="F116" s="2055"/>
      <c r="G116" s="2055"/>
      <c r="H116" s="2055"/>
      <c r="I116" s="2055"/>
      <c r="J116" s="2056"/>
      <c r="K116" s="2055"/>
      <c r="L116" s="2055"/>
      <c r="M116" s="2056"/>
      <c r="N116" s="2057">
        <v>28.6</v>
      </c>
      <c r="O116" s="2057">
        <v>33.299999999999997</v>
      </c>
      <c r="P116" s="2058">
        <v>22.2</v>
      </c>
      <c r="Q116" s="2029">
        <v>213.70000000000022</v>
      </c>
      <c r="R116" s="2029">
        <v>151.10000000000008</v>
      </c>
      <c r="S116" s="2059">
        <v>6.0999999999999126</v>
      </c>
      <c r="T116" s="2029">
        <v>21.370000000000022</v>
      </c>
      <c r="U116" s="2029">
        <v>15.110000000000008</v>
      </c>
      <c r="V116" s="2059">
        <v>0.60999999999999122</v>
      </c>
      <c r="W116" s="2060">
        <v>54.5</v>
      </c>
      <c r="X116" s="2061">
        <v>20</v>
      </c>
      <c r="Y116" s="2062">
        <v>22.2</v>
      </c>
      <c r="Z116" s="2060">
        <v>86.3</v>
      </c>
      <c r="AA116" s="2061">
        <v>94.8</v>
      </c>
      <c r="AB116" s="2062">
        <v>96.2</v>
      </c>
      <c r="AC116" s="2061"/>
      <c r="AE116" s="2027">
        <v>50</v>
      </c>
      <c r="AG116" s="2028"/>
      <c r="AH116" s="2028"/>
      <c r="AI116" s="2053">
        <v>5</v>
      </c>
      <c r="AJ116" s="2053"/>
      <c r="AK116" s="2053">
        <v>99.5</v>
      </c>
      <c r="AL116" s="2053">
        <v>159.5</v>
      </c>
      <c r="AM116" s="2053">
        <v>219.5</v>
      </c>
      <c r="AN116" s="2027">
        <v>139.5</v>
      </c>
      <c r="AO116" s="2027">
        <v>29.5</v>
      </c>
    </row>
    <row r="117" spans="1:41" s="2027" customFormat="1">
      <c r="B117" s="2028"/>
      <c r="C117" s="2053">
        <v>6</v>
      </c>
      <c r="D117" s="2054"/>
      <c r="E117" s="2055"/>
      <c r="F117" s="2055"/>
      <c r="G117" s="2055"/>
      <c r="H117" s="2055"/>
      <c r="I117" s="2055"/>
      <c r="J117" s="2056"/>
      <c r="K117" s="2055"/>
      <c r="L117" s="2055"/>
      <c r="M117" s="2056"/>
      <c r="N117" s="2057">
        <v>14.3</v>
      </c>
      <c r="O117" s="2057">
        <v>33.299999999999997</v>
      </c>
      <c r="P117" s="2058">
        <v>22.2</v>
      </c>
      <c r="Q117" s="2029">
        <v>178.00000000000023</v>
      </c>
      <c r="R117" s="2029">
        <v>134.40000000000009</v>
      </c>
      <c r="S117" s="2059">
        <v>-21.700000000000088</v>
      </c>
      <c r="T117" s="2029">
        <v>17.800000000000022</v>
      </c>
      <c r="U117" s="2029">
        <v>13.440000000000008</v>
      </c>
      <c r="V117" s="2059">
        <v>-2.1700000000000088</v>
      </c>
      <c r="W117" s="2060">
        <v>45.5</v>
      </c>
      <c r="X117" s="2061">
        <v>20</v>
      </c>
      <c r="Y117" s="2062">
        <v>22.2</v>
      </c>
      <c r="Z117" s="2060">
        <v>86.4</v>
      </c>
      <c r="AA117" s="2061">
        <v>93.5</v>
      </c>
      <c r="AB117" s="2062">
        <v>95.3</v>
      </c>
      <c r="AC117" s="2061"/>
      <c r="AE117" s="2027">
        <v>50</v>
      </c>
      <c r="AG117" s="2028"/>
      <c r="AH117" s="2028"/>
      <c r="AI117" s="2053">
        <v>6</v>
      </c>
      <c r="AJ117" s="2053"/>
      <c r="AK117" s="2053">
        <v>99.5</v>
      </c>
      <c r="AL117" s="2053">
        <v>159.5</v>
      </c>
      <c r="AM117" s="2053">
        <v>219.5</v>
      </c>
      <c r="AN117" s="2027">
        <v>139.5</v>
      </c>
      <c r="AO117" s="2027">
        <v>29.5</v>
      </c>
    </row>
    <row r="118" spans="1:41" s="2027" customFormat="1">
      <c r="B118" s="2028"/>
      <c r="C118" s="2053">
        <v>7</v>
      </c>
      <c r="D118" s="2054"/>
      <c r="E118" s="2055"/>
      <c r="F118" s="2055"/>
      <c r="G118" s="2055"/>
      <c r="H118" s="2055"/>
      <c r="I118" s="2055"/>
      <c r="J118" s="2056"/>
      <c r="K118" s="2055"/>
      <c r="L118" s="2055"/>
      <c r="M118" s="2056"/>
      <c r="N118" s="2057">
        <v>35.700000000000003</v>
      </c>
      <c r="O118" s="2057">
        <v>22.2</v>
      </c>
      <c r="P118" s="2058">
        <v>22.2</v>
      </c>
      <c r="Q118" s="2029">
        <v>163.70000000000022</v>
      </c>
      <c r="R118" s="2029">
        <v>106.60000000000009</v>
      </c>
      <c r="S118" s="2059">
        <v>-49.500000000000085</v>
      </c>
      <c r="T118" s="2029">
        <v>16.370000000000022</v>
      </c>
      <c r="U118" s="2029">
        <v>10.660000000000009</v>
      </c>
      <c r="V118" s="2059">
        <v>-4.9500000000000082</v>
      </c>
      <c r="W118" s="2060">
        <v>63.6</v>
      </c>
      <c r="X118" s="2061">
        <v>15</v>
      </c>
      <c r="Y118" s="2062">
        <v>16.7</v>
      </c>
      <c r="Z118" s="2060">
        <v>86.7</v>
      </c>
      <c r="AA118" s="2061">
        <v>93.7</v>
      </c>
      <c r="AB118" s="2062">
        <v>95.3</v>
      </c>
      <c r="AC118" s="2061"/>
      <c r="AE118" s="2027">
        <v>50</v>
      </c>
      <c r="AG118" s="2028"/>
      <c r="AH118" s="2028"/>
      <c r="AI118" s="2053">
        <v>7</v>
      </c>
      <c r="AJ118" s="2053"/>
      <c r="AK118" s="2053">
        <v>99.5</v>
      </c>
      <c r="AL118" s="2053">
        <v>159.5</v>
      </c>
      <c r="AM118" s="2053">
        <v>219.5</v>
      </c>
      <c r="AN118" s="2027">
        <v>139.5</v>
      </c>
      <c r="AO118" s="2027">
        <v>29.5</v>
      </c>
    </row>
    <row r="119" spans="1:41" s="2027" customFormat="1">
      <c r="B119" s="2028"/>
      <c r="C119" s="2053">
        <v>8</v>
      </c>
      <c r="D119" s="2054"/>
      <c r="E119" s="2055"/>
      <c r="F119" s="2055"/>
      <c r="G119" s="2055"/>
      <c r="H119" s="2055"/>
      <c r="I119" s="2055"/>
      <c r="J119" s="2056"/>
      <c r="K119" s="2055"/>
      <c r="L119" s="2055"/>
      <c r="M119" s="2056"/>
      <c r="N119" s="2057">
        <v>14.3</v>
      </c>
      <c r="O119" s="2057">
        <v>11.1</v>
      </c>
      <c r="P119" s="2058">
        <v>16.7</v>
      </c>
      <c r="Q119" s="2029">
        <v>128.00000000000023</v>
      </c>
      <c r="R119" s="2029">
        <v>67.700000000000102</v>
      </c>
      <c r="S119" s="2059">
        <v>-82.800000000000082</v>
      </c>
      <c r="T119" s="2029">
        <v>12.800000000000022</v>
      </c>
      <c r="U119" s="2029">
        <v>6.7700000000000102</v>
      </c>
      <c r="V119" s="2059">
        <v>-8.2800000000000082</v>
      </c>
      <c r="W119" s="2060">
        <v>36.4</v>
      </c>
      <c r="X119" s="2061">
        <v>30</v>
      </c>
      <c r="Y119" s="2062">
        <v>55.6</v>
      </c>
      <c r="Z119" s="2060">
        <v>86.4</v>
      </c>
      <c r="AA119" s="2061">
        <v>93.3</v>
      </c>
      <c r="AB119" s="2062">
        <v>94.7</v>
      </c>
      <c r="AC119" s="2061"/>
      <c r="AE119" s="2027">
        <v>50</v>
      </c>
      <c r="AG119" s="2028"/>
      <c r="AH119" s="2028"/>
      <c r="AI119" s="2053">
        <v>8</v>
      </c>
      <c r="AJ119" s="2053"/>
      <c r="AK119" s="2053">
        <v>99.5</v>
      </c>
      <c r="AL119" s="2053">
        <v>159.5</v>
      </c>
      <c r="AM119" s="2053">
        <v>219.5</v>
      </c>
      <c r="AN119" s="2027">
        <v>139.5</v>
      </c>
      <c r="AO119" s="2027">
        <v>29.5</v>
      </c>
    </row>
    <row r="120" spans="1:41" s="2027" customFormat="1">
      <c r="B120" s="2028"/>
      <c r="C120" s="2053">
        <v>9</v>
      </c>
      <c r="D120" s="2054"/>
      <c r="E120" s="2055"/>
      <c r="F120" s="2055"/>
      <c r="G120" s="2055"/>
      <c r="H120" s="2055"/>
      <c r="I120" s="2055"/>
      <c r="J120" s="2056"/>
      <c r="K120" s="2055"/>
      <c r="L120" s="2055"/>
      <c r="M120" s="2056"/>
      <c r="N120" s="2057">
        <v>42.9</v>
      </c>
      <c r="O120" s="2057">
        <v>22.2</v>
      </c>
      <c r="P120" s="2058">
        <v>44.4</v>
      </c>
      <c r="Q120" s="2029">
        <v>120.90000000000023</v>
      </c>
      <c r="R120" s="2029">
        <v>39.900000000000105</v>
      </c>
      <c r="S120" s="2059">
        <v>-88.400000000000091</v>
      </c>
      <c r="T120" s="2029">
        <v>12.090000000000023</v>
      </c>
      <c r="U120" s="2029">
        <v>3.9900000000000104</v>
      </c>
      <c r="V120" s="2059">
        <v>-8.8400000000000087</v>
      </c>
      <c r="W120" s="2060">
        <v>63.6</v>
      </c>
      <c r="X120" s="2061">
        <v>60</v>
      </c>
      <c r="Y120" s="2062">
        <v>44.4</v>
      </c>
      <c r="Z120" s="2060">
        <v>86.4</v>
      </c>
      <c r="AA120" s="2061">
        <v>93.3</v>
      </c>
      <c r="AB120" s="2062">
        <v>93.8</v>
      </c>
      <c r="AC120" s="2061"/>
      <c r="AE120" s="2027">
        <v>50</v>
      </c>
      <c r="AG120" s="2028"/>
      <c r="AH120" s="2028"/>
      <c r="AI120" s="2053">
        <v>9</v>
      </c>
      <c r="AJ120" s="2053"/>
      <c r="AK120" s="2053">
        <v>99.5</v>
      </c>
      <c r="AL120" s="2053">
        <v>159.5</v>
      </c>
      <c r="AM120" s="2053">
        <v>219.5</v>
      </c>
      <c r="AN120" s="2027">
        <v>139.5</v>
      </c>
      <c r="AO120" s="2027">
        <v>29.5</v>
      </c>
    </row>
    <row r="121" spans="1:41" s="2027" customFormat="1">
      <c r="B121" s="2028"/>
      <c r="C121" s="2053">
        <v>10</v>
      </c>
      <c r="D121" s="2065" t="s">
        <v>30</v>
      </c>
      <c r="E121" s="2055"/>
      <c r="F121" s="2055"/>
      <c r="G121" s="2055"/>
      <c r="H121" s="2055"/>
      <c r="I121" s="2055"/>
      <c r="J121" s="2056"/>
      <c r="K121" s="2055"/>
      <c r="L121" s="2055"/>
      <c r="M121" s="2056"/>
      <c r="N121" s="2057">
        <v>14.3</v>
      </c>
      <c r="O121" s="2057">
        <v>11.1</v>
      </c>
      <c r="P121" s="2058">
        <v>22.2</v>
      </c>
      <c r="Q121" s="2029">
        <v>85.20000000000023</v>
      </c>
      <c r="R121" s="2029">
        <v>1.0000000000001066</v>
      </c>
      <c r="S121" s="2059">
        <v>-116.20000000000009</v>
      </c>
      <c r="T121" s="2029">
        <v>8.5200000000000227</v>
      </c>
      <c r="U121" s="2029">
        <v>0.10000000000001066</v>
      </c>
      <c r="V121" s="2059">
        <v>-11.620000000000008</v>
      </c>
      <c r="W121" s="2060">
        <v>45.5</v>
      </c>
      <c r="X121" s="2061">
        <v>10</v>
      </c>
      <c r="Y121" s="2062">
        <v>44.4</v>
      </c>
      <c r="Z121" s="2060">
        <v>85.6</v>
      </c>
      <c r="AA121" s="2061">
        <v>91.9</v>
      </c>
      <c r="AB121" s="2062">
        <v>93.5</v>
      </c>
      <c r="AC121" s="2061"/>
      <c r="AE121" s="2027">
        <v>50</v>
      </c>
      <c r="AG121" s="2028"/>
      <c r="AH121" s="2028"/>
      <c r="AI121" s="2053">
        <v>10</v>
      </c>
      <c r="AJ121" s="2051" t="s">
        <v>30</v>
      </c>
      <c r="AK121" s="2053">
        <v>99.5</v>
      </c>
      <c r="AL121" s="2053">
        <v>159.5</v>
      </c>
      <c r="AM121" s="2053">
        <v>219.5</v>
      </c>
      <c r="AN121" s="2027">
        <v>139.5</v>
      </c>
      <c r="AO121" s="2027">
        <v>29.5</v>
      </c>
    </row>
    <row r="122" spans="1:41" s="2027" customFormat="1">
      <c r="B122" s="2028"/>
      <c r="C122" s="2053">
        <v>11</v>
      </c>
      <c r="D122" s="2054"/>
      <c r="E122" s="2055"/>
      <c r="F122" s="2055"/>
      <c r="G122" s="2055"/>
      <c r="H122" s="2055"/>
      <c r="I122" s="2055"/>
      <c r="J122" s="2056"/>
      <c r="K122" s="2055"/>
      <c r="L122" s="2055"/>
      <c r="M122" s="2056"/>
      <c r="N122" s="2057">
        <v>42.9</v>
      </c>
      <c r="O122" s="2057">
        <v>33.299999999999997</v>
      </c>
      <c r="P122" s="2058">
        <v>11.1</v>
      </c>
      <c r="Q122" s="2029">
        <v>78.100000000000222</v>
      </c>
      <c r="R122" s="2029">
        <v>-15.699999999999896</v>
      </c>
      <c r="S122" s="2059">
        <v>-155.10000000000008</v>
      </c>
      <c r="T122" s="2029">
        <v>7.8100000000000218</v>
      </c>
      <c r="U122" s="2029">
        <v>-1.5699999999999896</v>
      </c>
      <c r="V122" s="2059">
        <v>-15.510000000000009</v>
      </c>
      <c r="W122" s="2060">
        <v>36.4</v>
      </c>
      <c r="X122" s="2061">
        <v>30</v>
      </c>
      <c r="Y122" s="2062">
        <v>33.299999999999997</v>
      </c>
      <c r="Z122" s="2060">
        <v>85.1</v>
      </c>
      <c r="AA122" s="2061">
        <v>91.6</v>
      </c>
      <c r="AB122" s="2062">
        <v>93</v>
      </c>
      <c r="AC122" s="2061"/>
      <c r="AE122" s="2027">
        <v>50</v>
      </c>
      <c r="AG122" s="2028"/>
      <c r="AH122" s="2028"/>
      <c r="AI122" s="2053">
        <v>11</v>
      </c>
      <c r="AJ122" s="2053"/>
      <c r="AK122" s="2053"/>
      <c r="AL122" s="2053"/>
      <c r="AM122" s="2053"/>
    </row>
    <row r="123" spans="1:41" s="2027" customFormat="1">
      <c r="B123" s="2028"/>
      <c r="C123" s="2053">
        <v>12</v>
      </c>
      <c r="D123" s="2054"/>
      <c r="E123" s="2055">
        <v>96.59</v>
      </c>
      <c r="F123" s="2055"/>
      <c r="G123" s="2055"/>
      <c r="H123" s="2055">
        <v>99.76</v>
      </c>
      <c r="I123" s="2055"/>
      <c r="J123" s="2056"/>
      <c r="K123" s="2055">
        <v>81.03</v>
      </c>
      <c r="L123" s="2055"/>
      <c r="M123" s="2056"/>
      <c r="N123" s="2057">
        <v>28.6</v>
      </c>
      <c r="O123" s="2057">
        <v>33.299999999999997</v>
      </c>
      <c r="P123" s="2058">
        <v>22.2</v>
      </c>
      <c r="Q123" s="2029">
        <v>56.700000000000223</v>
      </c>
      <c r="R123" s="2029">
        <v>-32.399999999999899</v>
      </c>
      <c r="S123" s="2059">
        <v>-182.90000000000009</v>
      </c>
      <c r="T123" s="2029">
        <v>5.6700000000000221</v>
      </c>
      <c r="U123" s="2029">
        <v>-3.23999999999999</v>
      </c>
      <c r="V123" s="2059">
        <v>-18.29000000000001</v>
      </c>
      <c r="W123" s="2060">
        <v>27.3</v>
      </c>
      <c r="X123" s="2061">
        <v>10</v>
      </c>
      <c r="Y123" s="2062">
        <v>38.9</v>
      </c>
      <c r="Z123" s="2060">
        <v>84.7</v>
      </c>
      <c r="AA123" s="2061">
        <v>91.2</v>
      </c>
      <c r="AB123" s="2062">
        <v>91.7</v>
      </c>
      <c r="AC123" s="2061"/>
      <c r="AE123" s="2027">
        <v>50</v>
      </c>
      <c r="AG123" s="2028"/>
      <c r="AH123" s="2028"/>
      <c r="AI123" s="2053">
        <v>12</v>
      </c>
      <c r="AJ123" s="2053"/>
      <c r="AK123" s="2053"/>
      <c r="AL123" s="2053"/>
      <c r="AM123" s="2053"/>
    </row>
    <row r="124" spans="1:41" s="2027" customFormat="1" ht="26">
      <c r="A124" s="2027">
        <v>1994</v>
      </c>
      <c r="B124" s="2028">
        <v>6</v>
      </c>
      <c r="C124" s="2053">
        <v>1</v>
      </c>
      <c r="D124" s="2054"/>
      <c r="E124" s="2055">
        <v>96.78</v>
      </c>
      <c r="F124" s="2055"/>
      <c r="G124" s="2055"/>
      <c r="H124" s="2055">
        <v>102.45</v>
      </c>
      <c r="I124" s="2055"/>
      <c r="J124" s="2056"/>
      <c r="K124" s="2055">
        <v>80.599999999999994</v>
      </c>
      <c r="L124" s="2055"/>
      <c r="M124" s="2056"/>
      <c r="N124" s="2057">
        <v>57.1</v>
      </c>
      <c r="O124" s="2057">
        <v>44.4</v>
      </c>
      <c r="P124" s="2058">
        <v>33.299999999999997</v>
      </c>
      <c r="Q124" s="2029">
        <v>63.800000000000225</v>
      </c>
      <c r="R124" s="2029">
        <v>-37.999999999999901</v>
      </c>
      <c r="S124" s="2059">
        <v>-199.60000000000008</v>
      </c>
      <c r="T124" s="2029">
        <v>6.3800000000000221</v>
      </c>
      <c r="U124" s="2029">
        <v>-3.7999999999999901</v>
      </c>
      <c r="V124" s="2059">
        <v>-19.960000000000008</v>
      </c>
      <c r="W124" s="2060">
        <v>54.5</v>
      </c>
      <c r="X124" s="2061">
        <v>60</v>
      </c>
      <c r="Y124" s="2062">
        <v>55.6</v>
      </c>
      <c r="Z124" s="2060">
        <v>86.2</v>
      </c>
      <c r="AA124" s="2061">
        <v>91.9</v>
      </c>
      <c r="AB124" s="2062">
        <v>92.3</v>
      </c>
      <c r="AC124" s="2061"/>
      <c r="AE124" s="2027">
        <v>50</v>
      </c>
      <c r="AF124" s="2027">
        <v>1994</v>
      </c>
      <c r="AG124" s="2064" t="s">
        <v>925</v>
      </c>
      <c r="AH124" s="2028"/>
      <c r="AI124" s="2053">
        <v>1</v>
      </c>
      <c r="AJ124" s="2053"/>
      <c r="AK124" s="2053"/>
      <c r="AL124" s="2053"/>
      <c r="AM124" s="2053"/>
    </row>
    <row r="125" spans="1:41" s="2027" customFormat="1">
      <c r="B125" s="2028"/>
      <c r="C125" s="2053">
        <v>2</v>
      </c>
      <c r="D125" s="2054"/>
      <c r="E125" s="2055">
        <v>94.8</v>
      </c>
      <c r="F125" s="2055">
        <v>96.06</v>
      </c>
      <c r="G125" s="2055"/>
      <c r="H125" s="2055">
        <v>99.74</v>
      </c>
      <c r="I125" s="2055">
        <v>100.65</v>
      </c>
      <c r="J125" s="2056"/>
      <c r="K125" s="2055">
        <v>78.12</v>
      </c>
      <c r="L125" s="2055">
        <v>79.92</v>
      </c>
      <c r="M125" s="2056"/>
      <c r="N125" s="2057">
        <v>42.9</v>
      </c>
      <c r="O125" s="2057">
        <v>33.299999999999997</v>
      </c>
      <c r="P125" s="2058">
        <v>55.6</v>
      </c>
      <c r="Q125" s="2029">
        <v>56.700000000000223</v>
      </c>
      <c r="R125" s="2029">
        <v>-54.699999999999903</v>
      </c>
      <c r="S125" s="2059">
        <v>-194.00000000000009</v>
      </c>
      <c r="T125" s="2029">
        <v>5.6700000000000221</v>
      </c>
      <c r="U125" s="2029">
        <v>-5.46999999999999</v>
      </c>
      <c r="V125" s="2059">
        <v>-19.400000000000009</v>
      </c>
      <c r="W125" s="2060">
        <v>68.2</v>
      </c>
      <c r="X125" s="2061">
        <v>50</v>
      </c>
      <c r="Y125" s="2062">
        <v>27.8</v>
      </c>
      <c r="Z125" s="2060">
        <v>87.1</v>
      </c>
      <c r="AA125" s="2061">
        <v>91.5</v>
      </c>
      <c r="AB125" s="2062">
        <v>91.3</v>
      </c>
      <c r="AC125" s="2061"/>
      <c r="AE125" s="2027">
        <v>50</v>
      </c>
      <c r="AG125" s="2028"/>
      <c r="AH125" s="2028"/>
      <c r="AI125" s="2053">
        <v>2</v>
      </c>
      <c r="AJ125" s="2053"/>
      <c r="AK125" s="2053"/>
      <c r="AL125" s="2053"/>
      <c r="AM125" s="2053"/>
    </row>
    <row r="126" spans="1:41" s="2027" customFormat="1">
      <c r="B126" s="2028"/>
      <c r="C126" s="2053">
        <v>3</v>
      </c>
      <c r="D126" s="2054"/>
      <c r="E126" s="2055">
        <v>104.26</v>
      </c>
      <c r="F126" s="2055">
        <v>98.61</v>
      </c>
      <c r="G126" s="2055"/>
      <c r="H126" s="2055">
        <v>102.01</v>
      </c>
      <c r="I126" s="2055">
        <v>101.4</v>
      </c>
      <c r="J126" s="2056"/>
      <c r="K126" s="2055">
        <v>77.180000000000007</v>
      </c>
      <c r="L126" s="2055">
        <v>78.63</v>
      </c>
      <c r="M126" s="2056"/>
      <c r="N126" s="2057">
        <v>71.400000000000006</v>
      </c>
      <c r="O126" s="2057">
        <v>66.7</v>
      </c>
      <c r="P126" s="2058">
        <v>55.6</v>
      </c>
      <c r="Q126" s="2029">
        <v>78.100000000000222</v>
      </c>
      <c r="R126" s="2029">
        <v>-37.999999999999901</v>
      </c>
      <c r="S126" s="2059">
        <v>-188.40000000000009</v>
      </c>
      <c r="T126" s="2029">
        <v>7.8100000000000218</v>
      </c>
      <c r="U126" s="2029">
        <v>-3.7999999999999901</v>
      </c>
      <c r="V126" s="2059">
        <v>-18.840000000000011</v>
      </c>
      <c r="W126" s="2060">
        <v>81.8</v>
      </c>
      <c r="X126" s="2061">
        <v>90</v>
      </c>
      <c r="Y126" s="2062">
        <v>38.9</v>
      </c>
      <c r="Z126" s="2060">
        <v>89.4</v>
      </c>
      <c r="AA126" s="2061">
        <v>92.8</v>
      </c>
      <c r="AB126" s="2062">
        <v>91.1</v>
      </c>
      <c r="AC126" s="2061"/>
      <c r="AE126" s="2027">
        <v>50</v>
      </c>
      <c r="AG126" s="2028"/>
      <c r="AH126" s="2028"/>
      <c r="AI126" s="2053">
        <v>3</v>
      </c>
      <c r="AJ126" s="2053"/>
      <c r="AK126" s="2053"/>
      <c r="AL126" s="2053"/>
      <c r="AM126" s="2053"/>
    </row>
    <row r="127" spans="1:41" s="2027" customFormat="1">
      <c r="B127" s="2028"/>
      <c r="C127" s="2053">
        <v>4</v>
      </c>
      <c r="D127" s="2054"/>
      <c r="E127" s="2055">
        <v>100.12</v>
      </c>
      <c r="F127" s="2055">
        <v>99.73</v>
      </c>
      <c r="G127" s="2055"/>
      <c r="H127" s="2055">
        <v>97.55</v>
      </c>
      <c r="I127" s="2055">
        <v>99.77</v>
      </c>
      <c r="J127" s="2056"/>
      <c r="K127" s="2055">
        <v>73.069999999999993</v>
      </c>
      <c r="L127" s="2055">
        <v>76.12</v>
      </c>
      <c r="M127" s="2056"/>
      <c r="N127" s="2057">
        <v>71.400000000000006</v>
      </c>
      <c r="O127" s="2057">
        <v>0</v>
      </c>
      <c r="P127" s="2058">
        <v>22.2</v>
      </c>
      <c r="Q127" s="2029">
        <v>99.500000000000227</v>
      </c>
      <c r="R127" s="2029">
        <v>-87.999999999999901</v>
      </c>
      <c r="S127" s="2059">
        <v>-216.2000000000001</v>
      </c>
      <c r="T127" s="2029">
        <v>9.9500000000000224</v>
      </c>
      <c r="U127" s="2029">
        <v>-8.7999999999999901</v>
      </c>
      <c r="V127" s="2059">
        <v>-21.620000000000012</v>
      </c>
      <c r="W127" s="2060">
        <v>81.8</v>
      </c>
      <c r="X127" s="2061">
        <v>55</v>
      </c>
      <c r="Y127" s="2062">
        <v>27.8</v>
      </c>
      <c r="Z127" s="2060">
        <v>90.4</v>
      </c>
      <c r="AA127" s="2061">
        <v>93.2</v>
      </c>
      <c r="AB127" s="2062">
        <v>91</v>
      </c>
      <c r="AC127" s="2061"/>
      <c r="AE127" s="2027">
        <v>50</v>
      </c>
      <c r="AG127" s="2028"/>
      <c r="AH127" s="2028"/>
      <c r="AI127" s="2053">
        <v>4</v>
      </c>
      <c r="AJ127" s="2053"/>
      <c r="AK127" s="2053"/>
      <c r="AL127" s="2053"/>
      <c r="AM127" s="2053"/>
    </row>
    <row r="128" spans="1:41" s="2027" customFormat="1">
      <c r="B128" s="2028"/>
      <c r="C128" s="2053">
        <v>5</v>
      </c>
      <c r="D128" s="2054"/>
      <c r="E128" s="2055">
        <v>104.37</v>
      </c>
      <c r="F128" s="2055">
        <v>102.92</v>
      </c>
      <c r="G128" s="2055"/>
      <c r="H128" s="2055">
        <v>98.32</v>
      </c>
      <c r="I128" s="2055">
        <v>99.29</v>
      </c>
      <c r="J128" s="2056"/>
      <c r="K128" s="2055">
        <v>73.239999999999995</v>
      </c>
      <c r="L128" s="2055">
        <v>74.5</v>
      </c>
      <c r="M128" s="2056"/>
      <c r="N128" s="2057">
        <v>100</v>
      </c>
      <c r="O128" s="2057">
        <v>33.299999999999997</v>
      </c>
      <c r="P128" s="2058">
        <v>22.2</v>
      </c>
      <c r="Q128" s="2029">
        <v>149.50000000000023</v>
      </c>
      <c r="R128" s="2029">
        <v>-104.6999999999999</v>
      </c>
      <c r="S128" s="2059">
        <v>-244.00000000000011</v>
      </c>
      <c r="T128" s="2029">
        <v>14.950000000000022</v>
      </c>
      <c r="U128" s="2029">
        <v>-10.46999999999999</v>
      </c>
      <c r="V128" s="2059">
        <v>-24.400000000000013</v>
      </c>
      <c r="W128" s="2060">
        <v>90.9</v>
      </c>
      <c r="X128" s="2061">
        <v>75</v>
      </c>
      <c r="Y128" s="2062">
        <v>44.4</v>
      </c>
      <c r="Z128" s="2060">
        <v>91</v>
      </c>
      <c r="AA128" s="2061">
        <v>93</v>
      </c>
      <c r="AB128" s="2062">
        <v>90.1</v>
      </c>
      <c r="AC128" s="2061"/>
      <c r="AE128" s="2027">
        <v>50</v>
      </c>
      <c r="AG128" s="2028"/>
      <c r="AH128" s="2028"/>
      <c r="AI128" s="2053">
        <v>5</v>
      </c>
      <c r="AJ128" s="2053"/>
      <c r="AK128" s="2053"/>
      <c r="AL128" s="2053"/>
      <c r="AM128" s="2053"/>
    </row>
    <row r="129" spans="1:39" s="2027" customFormat="1">
      <c r="B129" s="2028"/>
      <c r="C129" s="2053">
        <v>6</v>
      </c>
      <c r="D129" s="2054"/>
      <c r="E129" s="2055">
        <v>104.31</v>
      </c>
      <c r="F129" s="2055">
        <v>102.93</v>
      </c>
      <c r="G129" s="2055">
        <v>100.18</v>
      </c>
      <c r="H129" s="2055">
        <v>101.5</v>
      </c>
      <c r="I129" s="2055">
        <v>99.12</v>
      </c>
      <c r="J129" s="2056">
        <v>99.82</v>
      </c>
      <c r="K129" s="2055">
        <v>72.52</v>
      </c>
      <c r="L129" s="2055">
        <v>72.94</v>
      </c>
      <c r="M129" s="2056">
        <v>76.540000000000006</v>
      </c>
      <c r="N129" s="2057">
        <v>57.1</v>
      </c>
      <c r="O129" s="2057">
        <v>55.6</v>
      </c>
      <c r="P129" s="2058">
        <v>22.2</v>
      </c>
      <c r="Q129" s="2029">
        <v>156.60000000000022</v>
      </c>
      <c r="R129" s="2029">
        <v>-99.099999999999909</v>
      </c>
      <c r="S129" s="2059">
        <v>-271.80000000000013</v>
      </c>
      <c r="T129" s="2029">
        <v>15.660000000000021</v>
      </c>
      <c r="U129" s="2029">
        <v>-9.9099999999999913</v>
      </c>
      <c r="V129" s="2059">
        <v>-27.180000000000014</v>
      </c>
      <c r="W129" s="2060">
        <v>72.7</v>
      </c>
      <c r="X129" s="2061">
        <v>80</v>
      </c>
      <c r="Y129" s="2062">
        <v>33.299999999999997</v>
      </c>
      <c r="Z129" s="2060">
        <v>92.3</v>
      </c>
      <c r="AA129" s="2061">
        <v>94.4</v>
      </c>
      <c r="AB129" s="2062">
        <v>90.1</v>
      </c>
      <c r="AC129" s="2061"/>
      <c r="AE129" s="2027">
        <v>50</v>
      </c>
      <c r="AG129" s="2028"/>
      <c r="AH129" s="2028"/>
      <c r="AI129" s="2053">
        <v>6</v>
      </c>
      <c r="AJ129" s="2053"/>
      <c r="AK129" s="2053"/>
      <c r="AL129" s="2053"/>
      <c r="AM129" s="2053"/>
    </row>
    <row r="130" spans="1:39" s="2027" customFormat="1">
      <c r="B130" s="2028"/>
      <c r="C130" s="2053">
        <v>7</v>
      </c>
      <c r="D130" s="2054"/>
      <c r="E130" s="2055">
        <v>107.38</v>
      </c>
      <c r="F130" s="2055">
        <v>105.35</v>
      </c>
      <c r="G130" s="2055">
        <v>101.72</v>
      </c>
      <c r="H130" s="2055">
        <v>101.09</v>
      </c>
      <c r="I130" s="2055">
        <v>100.3</v>
      </c>
      <c r="J130" s="2056">
        <v>100.09</v>
      </c>
      <c r="K130" s="2055">
        <v>70.66</v>
      </c>
      <c r="L130" s="2055">
        <v>72.14</v>
      </c>
      <c r="M130" s="2056">
        <v>75.06</v>
      </c>
      <c r="N130" s="2057">
        <v>71.400000000000006</v>
      </c>
      <c r="O130" s="2057">
        <v>66.7</v>
      </c>
      <c r="P130" s="2058">
        <v>33.299999999999997</v>
      </c>
      <c r="Q130" s="2029">
        <v>178.00000000000023</v>
      </c>
      <c r="R130" s="2029">
        <v>-82.399999999999906</v>
      </c>
      <c r="S130" s="2059">
        <v>-288.50000000000011</v>
      </c>
      <c r="T130" s="2029">
        <v>17.800000000000022</v>
      </c>
      <c r="U130" s="2029">
        <v>-8.2399999999999913</v>
      </c>
      <c r="V130" s="2059">
        <v>-28.850000000000012</v>
      </c>
      <c r="W130" s="2060">
        <v>77.3</v>
      </c>
      <c r="X130" s="2061">
        <v>80</v>
      </c>
      <c r="Y130" s="2062">
        <v>50</v>
      </c>
      <c r="Z130" s="2060">
        <v>93</v>
      </c>
      <c r="AA130" s="2061">
        <v>95.1</v>
      </c>
      <c r="AB130" s="2062">
        <v>90.2</v>
      </c>
      <c r="AC130" s="2061"/>
      <c r="AE130" s="2027">
        <v>50</v>
      </c>
      <c r="AG130" s="2028"/>
      <c r="AH130" s="2028"/>
      <c r="AI130" s="2053">
        <v>7</v>
      </c>
      <c r="AJ130" s="2053"/>
      <c r="AK130" s="2053"/>
      <c r="AL130" s="2053"/>
      <c r="AM130" s="2053"/>
    </row>
    <row r="131" spans="1:39" s="2027" customFormat="1">
      <c r="B131" s="2028"/>
      <c r="C131" s="2053">
        <v>8</v>
      </c>
      <c r="D131" s="2054"/>
      <c r="E131" s="2055">
        <v>115.25</v>
      </c>
      <c r="F131" s="2055">
        <v>108.98</v>
      </c>
      <c r="G131" s="2055">
        <v>104.36</v>
      </c>
      <c r="H131" s="2055">
        <v>104.94</v>
      </c>
      <c r="I131" s="2055">
        <v>102.51</v>
      </c>
      <c r="J131" s="2056">
        <v>100.68</v>
      </c>
      <c r="K131" s="2055">
        <v>71.09</v>
      </c>
      <c r="L131" s="2055">
        <v>71.42</v>
      </c>
      <c r="M131" s="2056">
        <v>73.7</v>
      </c>
      <c r="N131" s="2057">
        <v>85.7</v>
      </c>
      <c r="O131" s="2057">
        <v>88.9</v>
      </c>
      <c r="P131" s="2058">
        <v>44.4</v>
      </c>
      <c r="Q131" s="2029">
        <v>213.70000000000022</v>
      </c>
      <c r="R131" s="2029">
        <v>-43.499999999999901</v>
      </c>
      <c r="S131" s="2059">
        <v>-294.10000000000014</v>
      </c>
      <c r="T131" s="2029">
        <v>21.370000000000022</v>
      </c>
      <c r="U131" s="2029">
        <v>-4.3499999999999899</v>
      </c>
      <c r="V131" s="2059">
        <v>-29.410000000000014</v>
      </c>
      <c r="W131" s="2060">
        <v>81.8</v>
      </c>
      <c r="X131" s="2061">
        <v>100</v>
      </c>
      <c r="Y131" s="2062">
        <v>66.7</v>
      </c>
      <c r="Z131" s="2060">
        <v>93.8</v>
      </c>
      <c r="AA131" s="2061">
        <v>95.9</v>
      </c>
      <c r="AB131" s="2062">
        <v>90.5</v>
      </c>
      <c r="AC131" s="2061"/>
      <c r="AE131" s="2027">
        <v>50</v>
      </c>
      <c r="AG131" s="2028"/>
      <c r="AH131" s="2028"/>
      <c r="AI131" s="2053">
        <v>8</v>
      </c>
      <c r="AJ131" s="2053"/>
      <c r="AK131" s="2053"/>
      <c r="AL131" s="2053"/>
      <c r="AM131" s="2053"/>
    </row>
    <row r="132" spans="1:39" s="2027" customFormat="1">
      <c r="B132" s="2028"/>
      <c r="C132" s="2053">
        <v>9</v>
      </c>
      <c r="D132" s="2054"/>
      <c r="E132" s="2055">
        <v>112.91</v>
      </c>
      <c r="F132" s="2055">
        <v>111.85</v>
      </c>
      <c r="G132" s="2055">
        <v>106.94</v>
      </c>
      <c r="H132" s="2055">
        <v>103.47</v>
      </c>
      <c r="I132" s="2055">
        <v>103.17</v>
      </c>
      <c r="J132" s="2056">
        <v>101.86</v>
      </c>
      <c r="K132" s="2055">
        <v>71.38</v>
      </c>
      <c r="L132" s="2055">
        <v>71.040000000000006</v>
      </c>
      <c r="M132" s="2056">
        <v>72.73</v>
      </c>
      <c r="N132" s="2057">
        <v>85.7</v>
      </c>
      <c r="O132" s="2057">
        <v>72.2</v>
      </c>
      <c r="P132" s="2058">
        <v>38.9</v>
      </c>
      <c r="Q132" s="2029">
        <v>249.4000000000002</v>
      </c>
      <c r="R132" s="2029">
        <v>-21.299999999999898</v>
      </c>
      <c r="S132" s="2059">
        <v>-305.20000000000016</v>
      </c>
      <c r="T132" s="2029">
        <v>24.940000000000019</v>
      </c>
      <c r="U132" s="2029">
        <v>-2.1299999999999897</v>
      </c>
      <c r="V132" s="2059">
        <v>-30.520000000000017</v>
      </c>
      <c r="W132" s="2060">
        <v>63.6</v>
      </c>
      <c r="X132" s="2061">
        <v>70</v>
      </c>
      <c r="Y132" s="2062">
        <v>61.1</v>
      </c>
      <c r="Z132" s="2060">
        <v>94.3</v>
      </c>
      <c r="AA132" s="2061">
        <v>95.6</v>
      </c>
      <c r="AB132" s="2062">
        <v>90.8</v>
      </c>
      <c r="AC132" s="2061"/>
      <c r="AE132" s="2027">
        <v>50</v>
      </c>
      <c r="AG132" s="2028"/>
      <c r="AH132" s="2028"/>
      <c r="AI132" s="2053">
        <v>9</v>
      </c>
      <c r="AJ132" s="2053"/>
      <c r="AK132" s="2053"/>
      <c r="AL132" s="2053"/>
      <c r="AM132" s="2053"/>
    </row>
    <row r="133" spans="1:39" s="2027" customFormat="1">
      <c r="B133" s="2028"/>
      <c r="C133" s="2053">
        <v>10</v>
      </c>
      <c r="D133" s="2054"/>
      <c r="E133" s="2055">
        <v>112.5</v>
      </c>
      <c r="F133" s="2055">
        <v>113.55</v>
      </c>
      <c r="G133" s="2055">
        <v>108.12</v>
      </c>
      <c r="H133" s="2055">
        <v>102.71</v>
      </c>
      <c r="I133" s="2055">
        <v>103.71</v>
      </c>
      <c r="J133" s="2056">
        <v>102.74</v>
      </c>
      <c r="K133" s="2055">
        <v>71.09</v>
      </c>
      <c r="L133" s="2055">
        <v>71.19</v>
      </c>
      <c r="M133" s="2056">
        <v>71.86</v>
      </c>
      <c r="N133" s="2057">
        <v>57.1</v>
      </c>
      <c r="O133" s="2057">
        <v>66.7</v>
      </c>
      <c r="P133" s="2058">
        <v>44.4</v>
      </c>
      <c r="Q133" s="2029">
        <v>256.50000000000023</v>
      </c>
      <c r="R133" s="2029">
        <v>-4.5999999999998948</v>
      </c>
      <c r="S133" s="2059">
        <v>-310.80000000000018</v>
      </c>
      <c r="T133" s="2029">
        <v>25.650000000000023</v>
      </c>
      <c r="U133" s="2029">
        <v>-0.45999999999998947</v>
      </c>
      <c r="V133" s="2059">
        <v>-31.08000000000002</v>
      </c>
      <c r="W133" s="2060">
        <v>63.6</v>
      </c>
      <c r="X133" s="2061">
        <v>70</v>
      </c>
      <c r="Y133" s="2062">
        <v>61.1</v>
      </c>
      <c r="Z133" s="2060">
        <v>94.5</v>
      </c>
      <c r="AA133" s="2061">
        <v>96.2</v>
      </c>
      <c r="AB133" s="2062">
        <v>90.6</v>
      </c>
      <c r="AC133" s="2061"/>
      <c r="AE133" s="2027">
        <v>50</v>
      </c>
      <c r="AG133" s="2028"/>
      <c r="AH133" s="2028"/>
      <c r="AI133" s="2053">
        <v>10</v>
      </c>
      <c r="AJ133" s="2053"/>
      <c r="AK133" s="2053"/>
      <c r="AL133" s="2053"/>
      <c r="AM133" s="2053"/>
    </row>
    <row r="134" spans="1:39" s="2027" customFormat="1">
      <c r="B134" s="2028"/>
      <c r="C134" s="2053">
        <v>11</v>
      </c>
      <c r="D134" s="2054"/>
      <c r="E134" s="2055">
        <v>118.73</v>
      </c>
      <c r="F134" s="2055">
        <v>114.71</v>
      </c>
      <c r="G134" s="2055">
        <v>110.78</v>
      </c>
      <c r="H134" s="2055">
        <v>106.27</v>
      </c>
      <c r="I134" s="2055">
        <v>104.15</v>
      </c>
      <c r="J134" s="2056">
        <v>103.7</v>
      </c>
      <c r="K134" s="2055">
        <v>72.459999999999994</v>
      </c>
      <c r="L134" s="2055">
        <v>71.64</v>
      </c>
      <c r="M134" s="2056">
        <v>71.78</v>
      </c>
      <c r="N134" s="2057">
        <v>57.1</v>
      </c>
      <c r="O134" s="2057">
        <v>55.6</v>
      </c>
      <c r="P134" s="2058">
        <v>55.6</v>
      </c>
      <c r="Q134" s="2029">
        <v>263.60000000000025</v>
      </c>
      <c r="R134" s="2029">
        <v>1.0000000000001066</v>
      </c>
      <c r="S134" s="2059">
        <v>-305.20000000000016</v>
      </c>
      <c r="T134" s="2029">
        <v>26.360000000000024</v>
      </c>
      <c r="U134" s="2029">
        <v>0.10000000000001066</v>
      </c>
      <c r="V134" s="2059">
        <v>-30.520000000000017</v>
      </c>
      <c r="W134" s="2060">
        <v>63.6</v>
      </c>
      <c r="X134" s="2061">
        <v>65</v>
      </c>
      <c r="Y134" s="2062">
        <v>61.1</v>
      </c>
      <c r="Z134" s="2060">
        <v>95.8</v>
      </c>
      <c r="AA134" s="2061">
        <v>97.2</v>
      </c>
      <c r="AB134" s="2062">
        <v>90.5</v>
      </c>
      <c r="AC134" s="2061"/>
      <c r="AE134" s="2027">
        <v>50</v>
      </c>
      <c r="AG134" s="2028"/>
      <c r="AH134" s="2028"/>
      <c r="AI134" s="2053">
        <v>11</v>
      </c>
      <c r="AJ134" s="2053"/>
      <c r="AK134" s="2053"/>
      <c r="AL134" s="2053"/>
      <c r="AM134" s="2053"/>
    </row>
    <row r="135" spans="1:39" s="2027" customFormat="1">
      <c r="B135" s="2028"/>
      <c r="C135" s="2053">
        <v>12</v>
      </c>
      <c r="D135" s="2054"/>
      <c r="E135" s="2055">
        <v>110.76</v>
      </c>
      <c r="F135" s="2055">
        <v>114</v>
      </c>
      <c r="G135" s="2055">
        <v>111.69</v>
      </c>
      <c r="H135" s="2055">
        <v>103.13</v>
      </c>
      <c r="I135" s="2055">
        <v>104.04</v>
      </c>
      <c r="J135" s="2056">
        <v>104.1</v>
      </c>
      <c r="K135" s="2055">
        <v>72.97</v>
      </c>
      <c r="L135" s="2055">
        <v>72.17</v>
      </c>
      <c r="M135" s="2056">
        <v>71.739999999999995</v>
      </c>
      <c r="N135" s="2057">
        <v>28.6</v>
      </c>
      <c r="O135" s="2057">
        <v>22.2</v>
      </c>
      <c r="P135" s="2058">
        <v>44.4</v>
      </c>
      <c r="Q135" s="2029">
        <v>242.20000000000024</v>
      </c>
      <c r="R135" s="2029">
        <v>-26.799999999999894</v>
      </c>
      <c r="S135" s="2059">
        <v>-310.80000000000018</v>
      </c>
      <c r="T135" s="2029">
        <v>24.220000000000024</v>
      </c>
      <c r="U135" s="2029">
        <v>-2.6799999999999895</v>
      </c>
      <c r="V135" s="2059">
        <v>-31.08000000000002</v>
      </c>
      <c r="W135" s="2060">
        <v>72.7</v>
      </c>
      <c r="X135" s="2061">
        <v>90</v>
      </c>
      <c r="Y135" s="2062">
        <v>55.6</v>
      </c>
      <c r="Z135" s="2060">
        <v>96.7</v>
      </c>
      <c r="AA135" s="2061">
        <v>97.5</v>
      </c>
      <c r="AB135" s="2062">
        <v>91</v>
      </c>
      <c r="AC135" s="2061"/>
      <c r="AE135" s="2027">
        <v>50</v>
      </c>
      <c r="AG135" s="2028"/>
      <c r="AH135" s="2028"/>
      <c r="AI135" s="2053">
        <v>12</v>
      </c>
      <c r="AJ135" s="2053"/>
      <c r="AK135" s="2053"/>
      <c r="AL135" s="2053"/>
      <c r="AM135" s="2053"/>
    </row>
    <row r="136" spans="1:39" s="2027" customFormat="1" ht="26">
      <c r="A136" s="2027">
        <v>1995</v>
      </c>
      <c r="B136" s="2028">
        <v>7</v>
      </c>
      <c r="C136" s="2053">
        <v>1</v>
      </c>
      <c r="D136" s="2054"/>
      <c r="E136" s="2055">
        <v>98.33</v>
      </c>
      <c r="F136" s="2055">
        <v>109.27</v>
      </c>
      <c r="G136" s="2055">
        <v>110.84</v>
      </c>
      <c r="H136" s="2055">
        <v>93.8</v>
      </c>
      <c r="I136" s="2055">
        <v>101.07</v>
      </c>
      <c r="J136" s="2056">
        <v>101.88</v>
      </c>
      <c r="K136" s="2055">
        <v>72.72</v>
      </c>
      <c r="L136" s="2055">
        <v>72.72</v>
      </c>
      <c r="M136" s="2056">
        <v>71.77</v>
      </c>
      <c r="N136" s="2057">
        <v>14.3</v>
      </c>
      <c r="O136" s="2057">
        <v>11.1</v>
      </c>
      <c r="P136" s="2058">
        <v>38.9</v>
      </c>
      <c r="Q136" s="2029">
        <v>206.50000000000023</v>
      </c>
      <c r="R136" s="2029">
        <v>-65.699999999999889</v>
      </c>
      <c r="S136" s="2059">
        <v>-321.9000000000002</v>
      </c>
      <c r="T136" s="2029">
        <v>20.650000000000023</v>
      </c>
      <c r="U136" s="2029">
        <v>-6.5699999999999887</v>
      </c>
      <c r="V136" s="2059">
        <v>-32.190000000000019</v>
      </c>
      <c r="W136" s="2060">
        <v>45.5</v>
      </c>
      <c r="X136" s="2061">
        <v>30</v>
      </c>
      <c r="Y136" s="2062">
        <v>61.1</v>
      </c>
      <c r="Z136" s="2060">
        <v>95.6</v>
      </c>
      <c r="AA136" s="2061">
        <v>95.6</v>
      </c>
      <c r="AB136" s="2062">
        <v>90.5</v>
      </c>
      <c r="AC136" s="2061"/>
      <c r="AE136" s="2027">
        <v>50</v>
      </c>
      <c r="AF136" s="2027">
        <v>1995</v>
      </c>
      <c r="AG136" s="2064" t="s">
        <v>926</v>
      </c>
      <c r="AH136" s="2028"/>
      <c r="AI136" s="2053">
        <v>1</v>
      </c>
      <c r="AJ136" s="2053"/>
      <c r="AK136" s="2053"/>
      <c r="AL136" s="2053"/>
      <c r="AM136" s="2053"/>
    </row>
    <row r="137" spans="1:39" s="2027" customFormat="1">
      <c r="B137" s="2028"/>
      <c r="C137" s="2053">
        <v>2</v>
      </c>
      <c r="D137" s="2054"/>
      <c r="E137" s="2055">
        <v>107.46</v>
      </c>
      <c r="F137" s="2055">
        <v>105.52</v>
      </c>
      <c r="G137" s="2055">
        <v>110.85</v>
      </c>
      <c r="H137" s="2055">
        <v>95.08</v>
      </c>
      <c r="I137" s="2055">
        <v>97.34</v>
      </c>
      <c r="J137" s="2056">
        <v>100.2</v>
      </c>
      <c r="K137" s="2055">
        <v>64.989999999999995</v>
      </c>
      <c r="L137" s="2055">
        <v>70.23</v>
      </c>
      <c r="M137" s="2056">
        <v>70.959999999999994</v>
      </c>
      <c r="N137" s="2057">
        <v>21.4</v>
      </c>
      <c r="O137" s="2057">
        <v>22.2</v>
      </c>
      <c r="P137" s="2058">
        <v>0</v>
      </c>
      <c r="Q137" s="2029">
        <v>177.90000000000023</v>
      </c>
      <c r="R137" s="2029">
        <v>-93.499999999999886</v>
      </c>
      <c r="S137" s="2059">
        <v>-371.9000000000002</v>
      </c>
      <c r="T137" s="2029">
        <v>17.790000000000024</v>
      </c>
      <c r="U137" s="2029">
        <v>-9.349999999999989</v>
      </c>
      <c r="V137" s="2059">
        <v>-37.190000000000019</v>
      </c>
      <c r="W137" s="2060">
        <v>54.5</v>
      </c>
      <c r="X137" s="2061">
        <v>50</v>
      </c>
      <c r="Y137" s="2062">
        <v>61.1</v>
      </c>
      <c r="Z137" s="2060">
        <v>97.2</v>
      </c>
      <c r="AA137" s="2061">
        <v>97.5</v>
      </c>
      <c r="AB137" s="2062">
        <v>91</v>
      </c>
      <c r="AC137" s="2061"/>
      <c r="AE137" s="2027">
        <v>50</v>
      </c>
      <c r="AG137" s="2028"/>
      <c r="AH137" s="2028"/>
      <c r="AI137" s="2053">
        <v>2</v>
      </c>
      <c r="AJ137" s="2053"/>
      <c r="AK137" s="2053"/>
      <c r="AL137" s="2053"/>
      <c r="AM137" s="2053"/>
    </row>
    <row r="138" spans="1:39" s="2027" customFormat="1">
      <c r="B138" s="2028"/>
      <c r="C138" s="2053">
        <v>3</v>
      </c>
      <c r="D138" s="2054"/>
      <c r="E138" s="2055">
        <v>107.64</v>
      </c>
      <c r="F138" s="2055">
        <v>104.48</v>
      </c>
      <c r="G138" s="2055">
        <v>109.76</v>
      </c>
      <c r="H138" s="2055">
        <v>100.35</v>
      </c>
      <c r="I138" s="2055">
        <v>96.41</v>
      </c>
      <c r="J138" s="2056">
        <v>99.73</v>
      </c>
      <c r="K138" s="2055">
        <v>61.74</v>
      </c>
      <c r="L138" s="2055">
        <v>66.48</v>
      </c>
      <c r="M138" s="2056">
        <v>69.62</v>
      </c>
      <c r="N138" s="2057">
        <v>57.1</v>
      </c>
      <c r="O138" s="2057">
        <v>33.299999999999997</v>
      </c>
      <c r="P138" s="2058">
        <v>11.1</v>
      </c>
      <c r="Q138" s="2029">
        <v>185.00000000000023</v>
      </c>
      <c r="R138" s="2029">
        <v>-110.19999999999989</v>
      </c>
      <c r="S138" s="2059">
        <v>-410.80000000000018</v>
      </c>
      <c r="T138" s="2029">
        <v>18.500000000000021</v>
      </c>
      <c r="U138" s="2029">
        <v>-11.019999999999989</v>
      </c>
      <c r="V138" s="2059">
        <v>-41.08000000000002</v>
      </c>
      <c r="W138" s="2060">
        <v>36.4</v>
      </c>
      <c r="X138" s="2061">
        <v>40</v>
      </c>
      <c r="Y138" s="2062">
        <v>55.6</v>
      </c>
      <c r="Z138" s="2060">
        <v>95.6</v>
      </c>
      <c r="AA138" s="2061">
        <v>97.8</v>
      </c>
      <c r="AB138" s="2062">
        <v>91.4</v>
      </c>
      <c r="AC138" s="2061"/>
      <c r="AE138" s="2027">
        <v>50</v>
      </c>
      <c r="AG138" s="2028"/>
      <c r="AH138" s="2028"/>
      <c r="AI138" s="2053">
        <v>3</v>
      </c>
      <c r="AJ138" s="2053"/>
      <c r="AK138" s="2053"/>
      <c r="AL138" s="2053"/>
      <c r="AM138" s="2053"/>
    </row>
    <row r="139" spans="1:39" s="2027" customFormat="1">
      <c r="B139" s="2028"/>
      <c r="C139" s="2053">
        <v>4</v>
      </c>
      <c r="D139" s="2054"/>
      <c r="E139" s="2055">
        <v>107.16</v>
      </c>
      <c r="F139" s="2055">
        <v>107.42</v>
      </c>
      <c r="G139" s="2055">
        <v>108.94</v>
      </c>
      <c r="H139" s="2055">
        <v>105.67</v>
      </c>
      <c r="I139" s="2055">
        <v>100.37</v>
      </c>
      <c r="J139" s="2056">
        <v>99.61</v>
      </c>
      <c r="K139" s="2055">
        <v>63.06</v>
      </c>
      <c r="L139" s="2055">
        <v>63.26</v>
      </c>
      <c r="M139" s="2056">
        <v>68.430000000000007</v>
      </c>
      <c r="N139" s="2057">
        <v>71.400000000000006</v>
      </c>
      <c r="O139" s="2057">
        <v>77.8</v>
      </c>
      <c r="P139" s="2058">
        <v>11.1</v>
      </c>
      <c r="Q139" s="2029">
        <v>206.40000000000023</v>
      </c>
      <c r="R139" s="2029">
        <v>-82.399999999999892</v>
      </c>
      <c r="S139" s="2059">
        <v>-449.70000000000016</v>
      </c>
      <c r="T139" s="2029">
        <v>20.640000000000022</v>
      </c>
      <c r="U139" s="2029">
        <v>-8.2399999999999896</v>
      </c>
      <c r="V139" s="2059">
        <v>-44.970000000000013</v>
      </c>
      <c r="W139" s="2060">
        <v>40.9</v>
      </c>
      <c r="X139" s="2061">
        <v>80</v>
      </c>
      <c r="Y139" s="2062">
        <v>55.6</v>
      </c>
      <c r="Z139" s="2060">
        <v>95</v>
      </c>
      <c r="AA139" s="2061">
        <v>98.3</v>
      </c>
      <c r="AB139" s="2062">
        <v>90.9</v>
      </c>
      <c r="AC139" s="2061"/>
      <c r="AE139" s="2027">
        <v>50</v>
      </c>
      <c r="AG139" s="2028"/>
      <c r="AH139" s="2028"/>
      <c r="AI139" s="2053">
        <v>4</v>
      </c>
      <c r="AJ139" s="2053"/>
      <c r="AK139" s="2053"/>
      <c r="AL139" s="2053"/>
      <c r="AM139" s="2053"/>
    </row>
    <row r="140" spans="1:39" s="2027" customFormat="1">
      <c r="B140" s="2028"/>
      <c r="C140" s="2053">
        <v>5</v>
      </c>
      <c r="D140" s="2054"/>
      <c r="E140" s="2055">
        <v>118.46</v>
      </c>
      <c r="F140" s="2055">
        <v>111.09</v>
      </c>
      <c r="G140" s="2055">
        <v>109.79</v>
      </c>
      <c r="H140" s="2055">
        <v>110.15</v>
      </c>
      <c r="I140" s="2055">
        <v>105.39</v>
      </c>
      <c r="J140" s="2056">
        <v>101.01</v>
      </c>
      <c r="K140" s="2055">
        <v>64.489999999999995</v>
      </c>
      <c r="L140" s="2055">
        <v>63.1</v>
      </c>
      <c r="M140" s="2056">
        <v>67.489999999999995</v>
      </c>
      <c r="N140" s="2057">
        <v>71.400000000000006</v>
      </c>
      <c r="O140" s="2057">
        <v>88.9</v>
      </c>
      <c r="P140" s="2058">
        <v>55.6</v>
      </c>
      <c r="Q140" s="2029">
        <v>227.80000000000024</v>
      </c>
      <c r="R140" s="2029">
        <v>-43.499999999999886</v>
      </c>
      <c r="S140" s="2059">
        <v>-444.10000000000014</v>
      </c>
      <c r="T140" s="2029">
        <v>22.780000000000022</v>
      </c>
      <c r="U140" s="2029">
        <v>-4.349999999999989</v>
      </c>
      <c r="V140" s="2059">
        <v>-44.410000000000011</v>
      </c>
      <c r="W140" s="2060">
        <v>18.2</v>
      </c>
      <c r="X140" s="2061">
        <v>45</v>
      </c>
      <c r="Y140" s="2062">
        <v>55.6</v>
      </c>
      <c r="Z140" s="2060">
        <v>94.4</v>
      </c>
      <c r="AA140" s="2061">
        <v>97.7</v>
      </c>
      <c r="AB140" s="2062">
        <v>91.1</v>
      </c>
      <c r="AC140" s="2061"/>
      <c r="AE140" s="2027">
        <v>50</v>
      </c>
      <c r="AG140" s="2028"/>
      <c r="AH140" s="2028"/>
      <c r="AI140" s="2053">
        <v>5</v>
      </c>
      <c r="AJ140" s="2053"/>
      <c r="AK140" s="2053"/>
      <c r="AL140" s="2053"/>
      <c r="AM140" s="2053"/>
    </row>
    <row r="141" spans="1:39" s="2027" customFormat="1">
      <c r="B141" s="2028"/>
      <c r="C141" s="2053">
        <v>6</v>
      </c>
      <c r="D141" s="2054"/>
      <c r="E141" s="2055">
        <v>117</v>
      </c>
      <c r="F141" s="2055">
        <v>114.21</v>
      </c>
      <c r="G141" s="2055">
        <v>109.54</v>
      </c>
      <c r="H141" s="2055">
        <v>109.97</v>
      </c>
      <c r="I141" s="2055">
        <v>108.6</v>
      </c>
      <c r="J141" s="2056">
        <v>104.24</v>
      </c>
      <c r="K141" s="2055">
        <v>66.23</v>
      </c>
      <c r="L141" s="2055">
        <v>64.59</v>
      </c>
      <c r="M141" s="2056">
        <v>66.599999999999994</v>
      </c>
      <c r="N141" s="2057">
        <v>71.400000000000006</v>
      </c>
      <c r="O141" s="2057">
        <v>88.9</v>
      </c>
      <c r="P141" s="2058">
        <v>66.7</v>
      </c>
      <c r="Q141" s="2029">
        <v>249.20000000000024</v>
      </c>
      <c r="R141" s="2029">
        <v>-4.5999999999998806</v>
      </c>
      <c r="S141" s="2059">
        <v>-427.40000000000015</v>
      </c>
      <c r="T141" s="2029">
        <v>24.920000000000023</v>
      </c>
      <c r="U141" s="2029">
        <v>-0.45999999999998809</v>
      </c>
      <c r="V141" s="2059">
        <v>-42.740000000000016</v>
      </c>
      <c r="W141" s="2060">
        <v>18.2</v>
      </c>
      <c r="X141" s="2061">
        <v>40</v>
      </c>
      <c r="Y141" s="2062">
        <v>44.4</v>
      </c>
      <c r="Z141" s="2060">
        <v>93.7</v>
      </c>
      <c r="AA141" s="2061">
        <v>97.9</v>
      </c>
      <c r="AB141" s="2062">
        <v>91.1</v>
      </c>
      <c r="AC141" s="2061"/>
      <c r="AE141" s="2027">
        <v>50</v>
      </c>
      <c r="AG141" s="2028"/>
      <c r="AH141" s="2028"/>
      <c r="AI141" s="2053">
        <v>6</v>
      </c>
      <c r="AJ141" s="2053"/>
      <c r="AK141" s="2053"/>
      <c r="AL141" s="2053"/>
      <c r="AM141" s="2053"/>
    </row>
    <row r="142" spans="1:39" s="2027" customFormat="1">
      <c r="B142" s="2028"/>
      <c r="C142" s="2053">
        <v>7</v>
      </c>
      <c r="D142" s="2054"/>
      <c r="E142" s="2055">
        <v>114.27</v>
      </c>
      <c r="F142" s="2055">
        <v>116.58</v>
      </c>
      <c r="G142" s="2055">
        <v>110.05</v>
      </c>
      <c r="H142" s="2055">
        <v>108.31</v>
      </c>
      <c r="I142" s="2055">
        <v>109.48</v>
      </c>
      <c r="J142" s="2056">
        <v>106.89</v>
      </c>
      <c r="K142" s="2055">
        <v>67.48</v>
      </c>
      <c r="L142" s="2055">
        <v>66.069999999999993</v>
      </c>
      <c r="M142" s="2056">
        <v>65.819999999999993</v>
      </c>
      <c r="N142" s="2057">
        <v>42.9</v>
      </c>
      <c r="O142" s="2057">
        <v>22.2</v>
      </c>
      <c r="P142" s="2058">
        <v>66.7</v>
      </c>
      <c r="Q142" s="2029">
        <v>242.10000000000025</v>
      </c>
      <c r="R142" s="2029">
        <v>-32.399999999999878</v>
      </c>
      <c r="S142" s="2059">
        <v>-410.70000000000016</v>
      </c>
      <c r="T142" s="2029">
        <v>24.210000000000026</v>
      </c>
      <c r="U142" s="2029">
        <v>-3.2399999999999878</v>
      </c>
      <c r="V142" s="2059">
        <v>-41.070000000000014</v>
      </c>
      <c r="W142" s="2060">
        <v>9.1</v>
      </c>
      <c r="X142" s="2061">
        <v>20</v>
      </c>
      <c r="Y142" s="2062">
        <v>50</v>
      </c>
      <c r="Z142" s="2060">
        <v>92.9</v>
      </c>
      <c r="AA142" s="2061">
        <v>96.3</v>
      </c>
      <c r="AB142" s="2062">
        <v>91</v>
      </c>
      <c r="AC142" s="2061"/>
      <c r="AE142" s="2027">
        <v>50</v>
      </c>
      <c r="AG142" s="2028"/>
      <c r="AH142" s="2028"/>
      <c r="AI142" s="2053">
        <v>7</v>
      </c>
      <c r="AJ142" s="2053"/>
      <c r="AK142" s="2053"/>
      <c r="AL142" s="2053"/>
      <c r="AM142" s="2053"/>
    </row>
    <row r="143" spans="1:39" s="2027" customFormat="1">
      <c r="B143" s="2028"/>
      <c r="C143" s="2053">
        <v>8</v>
      </c>
      <c r="D143" s="2054"/>
      <c r="E143" s="2055">
        <v>118.13</v>
      </c>
      <c r="F143" s="2055">
        <v>116.47</v>
      </c>
      <c r="G143" s="2055">
        <v>112.87</v>
      </c>
      <c r="H143" s="2055">
        <v>112.39</v>
      </c>
      <c r="I143" s="2055">
        <v>110.22</v>
      </c>
      <c r="J143" s="2056">
        <v>109.3</v>
      </c>
      <c r="K143" s="2055">
        <v>67.67</v>
      </c>
      <c r="L143" s="2055">
        <v>67.13</v>
      </c>
      <c r="M143" s="2056">
        <v>65.09</v>
      </c>
      <c r="N143" s="2057">
        <v>42.9</v>
      </c>
      <c r="O143" s="2057">
        <v>44.4</v>
      </c>
      <c r="P143" s="2058">
        <v>44.4</v>
      </c>
      <c r="Q143" s="2029">
        <v>235.00000000000026</v>
      </c>
      <c r="R143" s="2029">
        <v>-37.999999999999879</v>
      </c>
      <c r="S143" s="2059">
        <v>-416.30000000000018</v>
      </c>
      <c r="T143" s="2029">
        <v>23.500000000000025</v>
      </c>
      <c r="U143" s="2029">
        <v>-3.7999999999999878</v>
      </c>
      <c r="V143" s="2059">
        <v>-41.630000000000017</v>
      </c>
      <c r="W143" s="2060">
        <v>45.5</v>
      </c>
      <c r="X143" s="2061">
        <v>30</v>
      </c>
      <c r="Y143" s="2062">
        <v>44.4</v>
      </c>
      <c r="Z143" s="2060">
        <v>94.2</v>
      </c>
      <c r="AA143" s="2061">
        <v>97.8</v>
      </c>
      <c r="AB143" s="2062">
        <v>91.2</v>
      </c>
      <c r="AC143" s="2061"/>
      <c r="AE143" s="2027">
        <v>50</v>
      </c>
      <c r="AG143" s="2028"/>
      <c r="AH143" s="2028"/>
      <c r="AI143" s="2053">
        <v>8</v>
      </c>
      <c r="AJ143" s="2053"/>
      <c r="AK143" s="2053"/>
      <c r="AL143" s="2053"/>
      <c r="AM143" s="2053"/>
    </row>
    <row r="144" spans="1:39" s="2027" customFormat="1">
      <c r="B144" s="2028"/>
      <c r="C144" s="2053">
        <v>9</v>
      </c>
      <c r="D144" s="2054"/>
      <c r="E144" s="2055">
        <v>115.18</v>
      </c>
      <c r="F144" s="2055">
        <v>115.86</v>
      </c>
      <c r="G144" s="2055">
        <v>113.98</v>
      </c>
      <c r="H144" s="2055">
        <v>111.16</v>
      </c>
      <c r="I144" s="2055">
        <v>110.62</v>
      </c>
      <c r="J144" s="2056">
        <v>110.4</v>
      </c>
      <c r="K144" s="2055">
        <v>66.58</v>
      </c>
      <c r="L144" s="2055">
        <v>67.239999999999995</v>
      </c>
      <c r="M144" s="2056">
        <v>65.319999999999993</v>
      </c>
      <c r="N144" s="2057">
        <v>28.6</v>
      </c>
      <c r="O144" s="2057">
        <v>55.6</v>
      </c>
      <c r="P144" s="2058">
        <v>38.9</v>
      </c>
      <c r="Q144" s="2029">
        <v>213.60000000000025</v>
      </c>
      <c r="R144" s="2029">
        <v>-32.399999999999878</v>
      </c>
      <c r="S144" s="2059">
        <v>-427.4000000000002</v>
      </c>
      <c r="T144" s="2029">
        <v>21.360000000000024</v>
      </c>
      <c r="U144" s="2029">
        <v>-3.2399999999999878</v>
      </c>
      <c r="V144" s="2059">
        <v>-42.740000000000023</v>
      </c>
      <c r="W144" s="2060">
        <v>54.5</v>
      </c>
      <c r="X144" s="2061">
        <v>40</v>
      </c>
      <c r="Y144" s="2062">
        <v>72.2</v>
      </c>
      <c r="Z144" s="2060">
        <v>94.8</v>
      </c>
      <c r="AA144" s="2061">
        <v>97.8</v>
      </c>
      <c r="AB144" s="2062">
        <v>91.9</v>
      </c>
      <c r="AC144" s="2061"/>
      <c r="AE144" s="2027">
        <v>50</v>
      </c>
      <c r="AG144" s="2028"/>
      <c r="AH144" s="2028"/>
      <c r="AI144" s="2053">
        <v>9</v>
      </c>
      <c r="AJ144" s="2053"/>
      <c r="AK144" s="2053"/>
      <c r="AL144" s="2053"/>
      <c r="AM144" s="2053"/>
    </row>
    <row r="145" spans="1:39" s="2027" customFormat="1">
      <c r="B145" s="2028"/>
      <c r="C145" s="2053">
        <v>10</v>
      </c>
      <c r="D145" s="2054"/>
      <c r="E145" s="2055">
        <v>117.51</v>
      </c>
      <c r="F145" s="2055">
        <v>116.94</v>
      </c>
      <c r="G145" s="2055">
        <v>115.39</v>
      </c>
      <c r="H145" s="2055">
        <v>113.27</v>
      </c>
      <c r="I145" s="2055">
        <v>112.27</v>
      </c>
      <c r="J145" s="2056">
        <v>111.02</v>
      </c>
      <c r="K145" s="2055">
        <v>66.349999999999994</v>
      </c>
      <c r="L145" s="2055">
        <v>66.87</v>
      </c>
      <c r="M145" s="2056">
        <v>65.98</v>
      </c>
      <c r="N145" s="2057">
        <v>64.3</v>
      </c>
      <c r="O145" s="2057">
        <v>55.6</v>
      </c>
      <c r="P145" s="2058">
        <v>33.299999999999997</v>
      </c>
      <c r="Q145" s="2029">
        <v>227.90000000000026</v>
      </c>
      <c r="R145" s="2029">
        <v>-26.799999999999876</v>
      </c>
      <c r="S145" s="2059">
        <v>-444.10000000000019</v>
      </c>
      <c r="T145" s="2029">
        <v>22.790000000000028</v>
      </c>
      <c r="U145" s="2029">
        <v>-2.6799999999999877</v>
      </c>
      <c r="V145" s="2059">
        <v>-44.410000000000018</v>
      </c>
      <c r="W145" s="2060">
        <v>72.7</v>
      </c>
      <c r="X145" s="2061">
        <v>90</v>
      </c>
      <c r="Y145" s="2062">
        <v>61.1</v>
      </c>
      <c r="Z145" s="2060">
        <v>95.7</v>
      </c>
      <c r="AA145" s="2061">
        <v>97.9</v>
      </c>
      <c r="AB145" s="2062">
        <v>91.9</v>
      </c>
      <c r="AC145" s="2061"/>
      <c r="AE145" s="2027">
        <v>50</v>
      </c>
      <c r="AG145" s="2028"/>
      <c r="AH145" s="2028"/>
      <c r="AI145" s="2053">
        <v>10</v>
      </c>
      <c r="AJ145" s="2053"/>
      <c r="AK145" s="2053"/>
      <c r="AL145" s="2053"/>
      <c r="AM145" s="2053"/>
    </row>
    <row r="146" spans="1:39" s="2027" customFormat="1">
      <c r="B146" s="2028"/>
      <c r="C146" s="2053">
        <v>11</v>
      </c>
      <c r="D146" s="2054"/>
      <c r="E146" s="2055">
        <v>119.09</v>
      </c>
      <c r="F146" s="2055">
        <v>117.26</v>
      </c>
      <c r="G146" s="2055">
        <v>117.09</v>
      </c>
      <c r="H146" s="2055">
        <v>114.89</v>
      </c>
      <c r="I146" s="2055">
        <v>113.11</v>
      </c>
      <c r="J146" s="2056">
        <v>112</v>
      </c>
      <c r="K146" s="2055">
        <v>68.63</v>
      </c>
      <c r="L146" s="2055">
        <v>67.19</v>
      </c>
      <c r="M146" s="2056">
        <v>66.78</v>
      </c>
      <c r="N146" s="2057">
        <v>57.1</v>
      </c>
      <c r="O146" s="2057">
        <v>66.7</v>
      </c>
      <c r="P146" s="2058">
        <v>33.299999999999997</v>
      </c>
      <c r="Q146" s="2029">
        <v>235.00000000000026</v>
      </c>
      <c r="R146" s="2029">
        <v>-10.099999999999874</v>
      </c>
      <c r="S146" s="2059">
        <v>-460.80000000000018</v>
      </c>
      <c r="T146" s="2029">
        <v>23.500000000000025</v>
      </c>
      <c r="U146" s="2029">
        <v>-1.0099999999999874</v>
      </c>
      <c r="V146" s="2059">
        <v>-46.08000000000002</v>
      </c>
      <c r="W146" s="2060">
        <v>81.8</v>
      </c>
      <c r="X146" s="2061">
        <v>55</v>
      </c>
      <c r="Y146" s="2062">
        <v>66.7</v>
      </c>
      <c r="Z146" s="2060">
        <v>98.1</v>
      </c>
      <c r="AA146" s="2061">
        <v>98.6</v>
      </c>
      <c r="AB146" s="2062">
        <v>92.1</v>
      </c>
      <c r="AC146" s="2061"/>
      <c r="AE146" s="2027">
        <v>50</v>
      </c>
      <c r="AG146" s="2028"/>
      <c r="AH146" s="2028"/>
      <c r="AI146" s="2053">
        <v>11</v>
      </c>
      <c r="AJ146" s="2053"/>
      <c r="AK146" s="2053"/>
      <c r="AL146" s="2053"/>
      <c r="AM146" s="2053"/>
    </row>
    <row r="147" spans="1:39" s="2027" customFormat="1">
      <c r="B147" s="2028"/>
      <c r="C147" s="2053">
        <v>12</v>
      </c>
      <c r="D147" s="2054"/>
      <c r="E147" s="2055">
        <v>121.71</v>
      </c>
      <c r="F147" s="2055">
        <v>119.44</v>
      </c>
      <c r="G147" s="2055">
        <v>117.56</v>
      </c>
      <c r="H147" s="2055">
        <v>116.52</v>
      </c>
      <c r="I147" s="2055">
        <v>114.89</v>
      </c>
      <c r="J147" s="2056">
        <v>113.65</v>
      </c>
      <c r="K147" s="2055">
        <v>68.39</v>
      </c>
      <c r="L147" s="2055">
        <v>67.790000000000006</v>
      </c>
      <c r="M147" s="2056">
        <v>67.33</v>
      </c>
      <c r="N147" s="2057">
        <v>85.7</v>
      </c>
      <c r="O147" s="2057">
        <v>72.2</v>
      </c>
      <c r="P147" s="2058">
        <v>44.4</v>
      </c>
      <c r="Q147" s="2029">
        <v>270.70000000000027</v>
      </c>
      <c r="R147" s="2029">
        <v>12.100000000000129</v>
      </c>
      <c r="S147" s="2059">
        <v>-466.4000000000002</v>
      </c>
      <c r="T147" s="2029">
        <v>27.070000000000029</v>
      </c>
      <c r="U147" s="2029">
        <v>1.2100000000000128</v>
      </c>
      <c r="V147" s="2059">
        <v>-46.640000000000022</v>
      </c>
      <c r="W147" s="2060">
        <v>81.8</v>
      </c>
      <c r="X147" s="2061">
        <v>65</v>
      </c>
      <c r="Y147" s="2062">
        <v>61.1</v>
      </c>
      <c r="Z147" s="2060">
        <v>98.9</v>
      </c>
      <c r="AA147" s="2061">
        <v>99.6</v>
      </c>
      <c r="AB147" s="2062">
        <v>93</v>
      </c>
      <c r="AC147" s="2061"/>
      <c r="AE147" s="2027">
        <v>50</v>
      </c>
      <c r="AG147" s="2028"/>
      <c r="AH147" s="2028"/>
      <c r="AI147" s="2053">
        <v>12</v>
      </c>
      <c r="AJ147" s="2053"/>
      <c r="AK147" s="2053"/>
      <c r="AL147" s="2053"/>
      <c r="AM147" s="2053"/>
    </row>
    <row r="148" spans="1:39" s="2027" customFormat="1" ht="26">
      <c r="A148" s="2027">
        <v>1996</v>
      </c>
      <c r="B148" s="2028">
        <v>8</v>
      </c>
      <c r="C148" s="2053">
        <v>1</v>
      </c>
      <c r="D148" s="2054"/>
      <c r="E148" s="2055">
        <v>122.1</v>
      </c>
      <c r="F148" s="2055">
        <v>120.97</v>
      </c>
      <c r="G148" s="2055">
        <v>118.28</v>
      </c>
      <c r="H148" s="2055">
        <v>117.51</v>
      </c>
      <c r="I148" s="2055">
        <v>116.31</v>
      </c>
      <c r="J148" s="2056">
        <v>114.67</v>
      </c>
      <c r="K148" s="2055">
        <v>70.92</v>
      </c>
      <c r="L148" s="2055">
        <v>69.31</v>
      </c>
      <c r="M148" s="2056">
        <v>68</v>
      </c>
      <c r="N148" s="2057">
        <v>57.1</v>
      </c>
      <c r="O148" s="2057">
        <v>66.7</v>
      </c>
      <c r="P148" s="2058">
        <v>66.7</v>
      </c>
      <c r="Q148" s="2029">
        <v>277.8000000000003</v>
      </c>
      <c r="R148" s="2029">
        <v>28.800000000000132</v>
      </c>
      <c r="S148" s="2059">
        <v>-449.70000000000022</v>
      </c>
      <c r="T148" s="2029">
        <v>27.78000000000003</v>
      </c>
      <c r="U148" s="2029">
        <v>2.8800000000000132</v>
      </c>
      <c r="V148" s="2059">
        <v>-44.97000000000002</v>
      </c>
      <c r="W148" s="2060">
        <v>72.7</v>
      </c>
      <c r="X148" s="2061">
        <v>80</v>
      </c>
      <c r="Y148" s="2062">
        <v>77.8</v>
      </c>
      <c r="Z148" s="2060">
        <v>98.8</v>
      </c>
      <c r="AA148" s="2061">
        <v>98.9</v>
      </c>
      <c r="AB148" s="2062">
        <v>92.7</v>
      </c>
      <c r="AC148" s="2061"/>
      <c r="AE148" s="2027">
        <v>50</v>
      </c>
      <c r="AF148" s="2027">
        <v>1996</v>
      </c>
      <c r="AG148" s="2064" t="s">
        <v>927</v>
      </c>
      <c r="AH148" s="2028"/>
      <c r="AI148" s="2053">
        <v>1</v>
      </c>
      <c r="AJ148" s="2053"/>
      <c r="AK148" s="2053"/>
      <c r="AL148" s="2053"/>
      <c r="AM148" s="2053"/>
    </row>
    <row r="149" spans="1:39" s="2027" customFormat="1">
      <c r="B149" s="2028"/>
      <c r="C149" s="2053">
        <v>2</v>
      </c>
      <c r="D149" s="2054"/>
      <c r="E149" s="2055">
        <v>127.23</v>
      </c>
      <c r="F149" s="2055">
        <v>123.68</v>
      </c>
      <c r="G149" s="2055">
        <v>120.14</v>
      </c>
      <c r="H149" s="2055">
        <v>121.78</v>
      </c>
      <c r="I149" s="2055">
        <v>118.6</v>
      </c>
      <c r="J149" s="2056">
        <v>116.79</v>
      </c>
      <c r="K149" s="2055">
        <v>74.819999999999993</v>
      </c>
      <c r="L149" s="2055">
        <v>71.38</v>
      </c>
      <c r="M149" s="2056">
        <v>69.05</v>
      </c>
      <c r="N149" s="2057">
        <v>71.400000000000006</v>
      </c>
      <c r="O149" s="2057">
        <v>88.9</v>
      </c>
      <c r="P149" s="2058">
        <v>55.6</v>
      </c>
      <c r="Q149" s="2029">
        <v>299.20000000000027</v>
      </c>
      <c r="R149" s="2029">
        <v>67.700000000000131</v>
      </c>
      <c r="S149" s="2059">
        <v>-444.10000000000019</v>
      </c>
      <c r="T149" s="2029">
        <v>29.920000000000027</v>
      </c>
      <c r="U149" s="2029">
        <v>6.7700000000000129</v>
      </c>
      <c r="V149" s="2059">
        <v>-44.410000000000018</v>
      </c>
      <c r="W149" s="2060">
        <v>81.8</v>
      </c>
      <c r="X149" s="2061">
        <v>60</v>
      </c>
      <c r="Y149" s="2062">
        <v>88.9</v>
      </c>
      <c r="Z149" s="2060">
        <v>99.8</v>
      </c>
      <c r="AA149" s="2061">
        <v>100.1</v>
      </c>
      <c r="AB149" s="2062">
        <v>93.9</v>
      </c>
      <c r="AC149" s="2061"/>
      <c r="AE149" s="2027">
        <v>50</v>
      </c>
      <c r="AG149" s="2028"/>
      <c r="AH149" s="2028"/>
      <c r="AI149" s="2053">
        <v>2</v>
      </c>
      <c r="AJ149" s="2053"/>
      <c r="AK149" s="2053"/>
      <c r="AL149" s="2053"/>
      <c r="AM149" s="2053"/>
    </row>
    <row r="150" spans="1:39" s="2027" customFormat="1">
      <c r="B150" s="2028"/>
      <c r="C150" s="2053">
        <v>3</v>
      </c>
      <c r="D150" s="2054"/>
      <c r="E150" s="2055">
        <v>124.15</v>
      </c>
      <c r="F150" s="2055">
        <v>124.49</v>
      </c>
      <c r="G150" s="2055">
        <v>121</v>
      </c>
      <c r="H150" s="2055">
        <v>121.67</v>
      </c>
      <c r="I150" s="2055">
        <v>120.32</v>
      </c>
      <c r="J150" s="2056">
        <v>118.47</v>
      </c>
      <c r="K150" s="2055">
        <v>74.23</v>
      </c>
      <c r="L150" s="2055">
        <v>73.319999999999993</v>
      </c>
      <c r="M150" s="2056">
        <v>69.989999999999995</v>
      </c>
      <c r="N150" s="2057">
        <v>42.9</v>
      </c>
      <c r="O150" s="2057">
        <v>66.7</v>
      </c>
      <c r="P150" s="2058">
        <v>44.4</v>
      </c>
      <c r="Q150" s="2029">
        <v>292.10000000000025</v>
      </c>
      <c r="R150" s="2029">
        <v>84.400000000000134</v>
      </c>
      <c r="S150" s="2059">
        <v>-449.70000000000022</v>
      </c>
      <c r="T150" s="2029">
        <v>29.210000000000026</v>
      </c>
      <c r="U150" s="2029">
        <v>8.4400000000000137</v>
      </c>
      <c r="V150" s="2059">
        <v>-44.97000000000002</v>
      </c>
      <c r="W150" s="2060">
        <v>54.5</v>
      </c>
      <c r="X150" s="2061">
        <v>40</v>
      </c>
      <c r="Y150" s="2062">
        <v>77.8</v>
      </c>
      <c r="Z150" s="2060">
        <v>99.9</v>
      </c>
      <c r="AA150" s="2061">
        <v>99.8</v>
      </c>
      <c r="AB150" s="2062">
        <v>94</v>
      </c>
      <c r="AC150" s="2061"/>
      <c r="AE150" s="2027">
        <v>50</v>
      </c>
      <c r="AG150" s="2028"/>
      <c r="AH150" s="2028"/>
      <c r="AI150" s="2053">
        <v>3</v>
      </c>
      <c r="AJ150" s="2053"/>
      <c r="AK150" s="2053"/>
      <c r="AL150" s="2053"/>
      <c r="AM150" s="2053"/>
    </row>
    <row r="151" spans="1:39" s="2027" customFormat="1">
      <c r="B151" s="2028"/>
      <c r="C151" s="2053">
        <v>4</v>
      </c>
      <c r="D151" s="2054"/>
      <c r="E151" s="2055">
        <v>125.3</v>
      </c>
      <c r="F151" s="2055">
        <v>125.56</v>
      </c>
      <c r="G151" s="2055">
        <v>122.44</v>
      </c>
      <c r="H151" s="2055">
        <v>120.66</v>
      </c>
      <c r="I151" s="2055">
        <v>121.37</v>
      </c>
      <c r="J151" s="2056">
        <v>119.63</v>
      </c>
      <c r="K151" s="2055">
        <v>76.39</v>
      </c>
      <c r="L151" s="2055">
        <v>75.150000000000006</v>
      </c>
      <c r="M151" s="2056">
        <v>71.39</v>
      </c>
      <c r="N151" s="2057">
        <v>64.3</v>
      </c>
      <c r="O151" s="2057">
        <v>55.6</v>
      </c>
      <c r="P151" s="2058">
        <v>66.7</v>
      </c>
      <c r="Q151" s="2029">
        <v>306.40000000000026</v>
      </c>
      <c r="R151" s="2029">
        <v>90.000000000000142</v>
      </c>
      <c r="S151" s="2059">
        <v>-433.00000000000023</v>
      </c>
      <c r="T151" s="2029">
        <v>30.640000000000025</v>
      </c>
      <c r="U151" s="2029">
        <v>9.0000000000000142</v>
      </c>
      <c r="V151" s="2059">
        <v>-43.300000000000026</v>
      </c>
      <c r="W151" s="2060">
        <v>54.5</v>
      </c>
      <c r="X151" s="2061">
        <v>65</v>
      </c>
      <c r="Y151" s="2062">
        <v>77.8</v>
      </c>
      <c r="Z151" s="2060">
        <v>101.1</v>
      </c>
      <c r="AA151" s="2061">
        <v>100.8</v>
      </c>
      <c r="AB151" s="2062">
        <v>94.2</v>
      </c>
      <c r="AC151" s="2061"/>
      <c r="AE151" s="2027">
        <v>50</v>
      </c>
      <c r="AG151" s="2028"/>
      <c r="AH151" s="2028"/>
      <c r="AI151" s="2053">
        <v>4</v>
      </c>
      <c r="AJ151" s="2053"/>
      <c r="AK151" s="2053"/>
      <c r="AL151" s="2053"/>
      <c r="AM151" s="2053"/>
    </row>
    <row r="152" spans="1:39" s="2027" customFormat="1">
      <c r="B152" s="2028"/>
      <c r="C152" s="2053">
        <v>5</v>
      </c>
      <c r="D152" s="2054"/>
      <c r="E152" s="2055">
        <v>133.04</v>
      </c>
      <c r="F152" s="2055">
        <v>127.5</v>
      </c>
      <c r="G152" s="2055">
        <v>124.66</v>
      </c>
      <c r="H152" s="2055">
        <v>122.64</v>
      </c>
      <c r="I152" s="2055">
        <v>121.66</v>
      </c>
      <c r="J152" s="2056">
        <v>120.85</v>
      </c>
      <c r="K152" s="2055">
        <v>77.64</v>
      </c>
      <c r="L152" s="2055">
        <v>76.09</v>
      </c>
      <c r="M152" s="2056">
        <v>73</v>
      </c>
      <c r="N152" s="2057">
        <v>42.9</v>
      </c>
      <c r="O152" s="2057">
        <v>33.299999999999997</v>
      </c>
      <c r="P152" s="2058">
        <v>55.6</v>
      </c>
      <c r="Q152" s="2029">
        <v>299.30000000000024</v>
      </c>
      <c r="R152" s="2029">
        <v>73.300000000000139</v>
      </c>
      <c r="S152" s="2059">
        <v>-427.4000000000002</v>
      </c>
      <c r="T152" s="2029">
        <v>29.930000000000025</v>
      </c>
      <c r="U152" s="2029">
        <v>7.3300000000000143</v>
      </c>
      <c r="V152" s="2059">
        <v>-42.740000000000023</v>
      </c>
      <c r="W152" s="2060">
        <v>72.7</v>
      </c>
      <c r="X152" s="2061">
        <v>70</v>
      </c>
      <c r="Y152" s="2062">
        <v>61.1</v>
      </c>
      <c r="Z152" s="2060">
        <v>101.9</v>
      </c>
      <c r="AA152" s="2061">
        <v>101.9</v>
      </c>
      <c r="AB152" s="2062">
        <v>94.6</v>
      </c>
      <c r="AC152" s="2061"/>
      <c r="AE152" s="2027">
        <v>50</v>
      </c>
      <c r="AG152" s="2028"/>
      <c r="AH152" s="2028"/>
      <c r="AI152" s="2053">
        <v>5</v>
      </c>
      <c r="AJ152" s="2053"/>
      <c r="AK152" s="2053"/>
      <c r="AL152" s="2053"/>
      <c r="AM152" s="2053"/>
    </row>
    <row r="153" spans="1:39" s="2027" customFormat="1">
      <c r="B153" s="2028"/>
      <c r="C153" s="2053">
        <v>6</v>
      </c>
      <c r="D153" s="2054"/>
      <c r="E153" s="2055">
        <v>130.80000000000001</v>
      </c>
      <c r="F153" s="2055">
        <v>129.71</v>
      </c>
      <c r="G153" s="2055">
        <v>126.33</v>
      </c>
      <c r="H153" s="2055">
        <v>122.46</v>
      </c>
      <c r="I153" s="2055">
        <v>121.92</v>
      </c>
      <c r="J153" s="2056">
        <v>121.84</v>
      </c>
      <c r="K153" s="2055">
        <v>77.81</v>
      </c>
      <c r="L153" s="2055">
        <v>77.28</v>
      </c>
      <c r="M153" s="2056">
        <v>74.31</v>
      </c>
      <c r="N153" s="2057">
        <v>85.7</v>
      </c>
      <c r="O153" s="2057">
        <v>33.299999999999997</v>
      </c>
      <c r="P153" s="2058">
        <v>66.7</v>
      </c>
      <c r="Q153" s="2029">
        <v>335.00000000000023</v>
      </c>
      <c r="R153" s="2029">
        <v>56.600000000000136</v>
      </c>
      <c r="S153" s="2059">
        <v>-410.70000000000022</v>
      </c>
      <c r="T153" s="2029">
        <v>33.500000000000021</v>
      </c>
      <c r="U153" s="2029">
        <v>5.6600000000000135</v>
      </c>
      <c r="V153" s="2059">
        <v>-41.070000000000022</v>
      </c>
      <c r="W153" s="2060">
        <v>54.5</v>
      </c>
      <c r="X153" s="2061">
        <v>50</v>
      </c>
      <c r="Y153" s="2062">
        <v>55.6</v>
      </c>
      <c r="Z153" s="2060">
        <v>101.5</v>
      </c>
      <c r="AA153" s="2061">
        <v>101.7</v>
      </c>
      <c r="AB153" s="2062">
        <v>94.5</v>
      </c>
      <c r="AC153" s="2061"/>
      <c r="AE153" s="2027">
        <v>50</v>
      </c>
      <c r="AG153" s="2028"/>
      <c r="AH153" s="2028"/>
      <c r="AI153" s="2053">
        <v>6</v>
      </c>
      <c r="AJ153" s="2053"/>
      <c r="AK153" s="2053"/>
      <c r="AL153" s="2053"/>
      <c r="AM153" s="2053"/>
    </row>
    <row r="154" spans="1:39" s="2027" customFormat="1">
      <c r="B154" s="2028"/>
      <c r="C154" s="2053">
        <v>7</v>
      </c>
      <c r="D154" s="2054"/>
      <c r="E154" s="2055">
        <v>137.07</v>
      </c>
      <c r="F154" s="2055">
        <v>133.63999999999999</v>
      </c>
      <c r="G154" s="2055">
        <v>128.53</v>
      </c>
      <c r="H154" s="2055">
        <v>125.31</v>
      </c>
      <c r="I154" s="2055">
        <v>123.47</v>
      </c>
      <c r="J154" s="2056">
        <v>122.55</v>
      </c>
      <c r="K154" s="2055">
        <v>80.78</v>
      </c>
      <c r="L154" s="2055">
        <v>78.739999999999995</v>
      </c>
      <c r="M154" s="2056">
        <v>76.08</v>
      </c>
      <c r="N154" s="2057">
        <v>85.7</v>
      </c>
      <c r="O154" s="2057">
        <v>77.8</v>
      </c>
      <c r="P154" s="2058">
        <v>44.4</v>
      </c>
      <c r="Q154" s="2029">
        <v>370.70000000000022</v>
      </c>
      <c r="R154" s="2029">
        <v>84.400000000000134</v>
      </c>
      <c r="S154" s="2059">
        <v>-416.30000000000024</v>
      </c>
      <c r="T154" s="2029">
        <v>37.070000000000022</v>
      </c>
      <c r="U154" s="2029">
        <v>8.4400000000000137</v>
      </c>
      <c r="V154" s="2059">
        <v>-41.630000000000024</v>
      </c>
      <c r="W154" s="2060">
        <v>45.5</v>
      </c>
      <c r="X154" s="2061">
        <v>70</v>
      </c>
      <c r="Y154" s="2062">
        <v>61.1</v>
      </c>
      <c r="Z154" s="2060">
        <v>102.7</v>
      </c>
      <c r="AA154" s="2061">
        <v>102.7</v>
      </c>
      <c r="AB154" s="2062">
        <v>95.4</v>
      </c>
      <c r="AC154" s="2061"/>
      <c r="AE154" s="2027">
        <v>50</v>
      </c>
      <c r="AG154" s="2028"/>
      <c r="AH154" s="2028"/>
      <c r="AI154" s="2053">
        <v>7</v>
      </c>
      <c r="AJ154" s="2053"/>
      <c r="AK154" s="2053"/>
      <c r="AL154" s="2053"/>
      <c r="AM154" s="2053"/>
    </row>
    <row r="155" spans="1:39" s="2027" customFormat="1">
      <c r="B155" s="2028"/>
      <c r="C155" s="2053">
        <v>8</v>
      </c>
      <c r="D155" s="2054"/>
      <c r="E155" s="2055">
        <v>129.71</v>
      </c>
      <c r="F155" s="2055">
        <v>132.53</v>
      </c>
      <c r="G155" s="2055">
        <v>129.61000000000001</v>
      </c>
      <c r="H155" s="2055">
        <v>123.23</v>
      </c>
      <c r="I155" s="2055">
        <v>123.67</v>
      </c>
      <c r="J155" s="2056">
        <v>122.86</v>
      </c>
      <c r="K155" s="2055">
        <v>82.04</v>
      </c>
      <c r="L155" s="2055">
        <v>80.209999999999994</v>
      </c>
      <c r="M155" s="2056">
        <v>77.67</v>
      </c>
      <c r="N155" s="2057">
        <v>14.3</v>
      </c>
      <c r="O155" s="2057">
        <v>50</v>
      </c>
      <c r="P155" s="2058">
        <v>55.6</v>
      </c>
      <c r="Q155" s="2029">
        <v>335.00000000000023</v>
      </c>
      <c r="R155" s="2029">
        <v>84.400000000000134</v>
      </c>
      <c r="S155" s="2059">
        <v>-410.70000000000022</v>
      </c>
      <c r="T155" s="2029">
        <v>33.500000000000021</v>
      </c>
      <c r="U155" s="2029">
        <v>8.4400000000000137</v>
      </c>
      <c r="V155" s="2059">
        <v>-41.070000000000022</v>
      </c>
      <c r="W155" s="2060">
        <v>81.8</v>
      </c>
      <c r="X155" s="2061">
        <v>60</v>
      </c>
      <c r="Y155" s="2062">
        <v>77.8</v>
      </c>
      <c r="Z155" s="2060">
        <v>103.1</v>
      </c>
      <c r="AA155" s="2061">
        <v>102.5</v>
      </c>
      <c r="AB155" s="2062">
        <v>95.7</v>
      </c>
      <c r="AC155" s="2061"/>
      <c r="AE155" s="2027">
        <v>50</v>
      </c>
      <c r="AG155" s="2028"/>
      <c r="AH155" s="2028"/>
      <c r="AI155" s="2053">
        <v>8</v>
      </c>
      <c r="AJ155" s="2053"/>
      <c r="AK155" s="2053"/>
      <c r="AL155" s="2053"/>
      <c r="AM155" s="2053"/>
    </row>
    <row r="156" spans="1:39" s="2027" customFormat="1">
      <c r="B156" s="2028"/>
      <c r="C156" s="2053">
        <v>9</v>
      </c>
      <c r="D156" s="2054"/>
      <c r="E156" s="2055">
        <v>132.1</v>
      </c>
      <c r="F156" s="2055">
        <v>132.96</v>
      </c>
      <c r="G156" s="2055">
        <v>130.31</v>
      </c>
      <c r="H156" s="2055">
        <v>125.69</v>
      </c>
      <c r="I156" s="2055">
        <v>124.74</v>
      </c>
      <c r="J156" s="2056">
        <v>123.87</v>
      </c>
      <c r="K156" s="2055">
        <v>81.09</v>
      </c>
      <c r="L156" s="2055">
        <v>81.3</v>
      </c>
      <c r="M156" s="2056">
        <v>78.569999999999993</v>
      </c>
      <c r="N156" s="2057">
        <v>57.1</v>
      </c>
      <c r="O156" s="2057">
        <v>55.6</v>
      </c>
      <c r="P156" s="2058">
        <v>55.6</v>
      </c>
      <c r="Q156" s="2029">
        <v>342.10000000000025</v>
      </c>
      <c r="R156" s="2029">
        <v>90.000000000000142</v>
      </c>
      <c r="S156" s="2059">
        <v>-405.10000000000019</v>
      </c>
      <c r="T156" s="2029">
        <v>34.210000000000022</v>
      </c>
      <c r="U156" s="2029">
        <v>9.0000000000000142</v>
      </c>
      <c r="V156" s="2059">
        <v>-40.510000000000019</v>
      </c>
      <c r="W156" s="2060">
        <v>72.7</v>
      </c>
      <c r="X156" s="2061">
        <v>90</v>
      </c>
      <c r="Y156" s="2062">
        <v>61.1</v>
      </c>
      <c r="Z156" s="2060">
        <v>103.2</v>
      </c>
      <c r="AA156" s="2061">
        <v>103.1</v>
      </c>
      <c r="AB156" s="2062">
        <v>95.6</v>
      </c>
      <c r="AC156" s="2061"/>
      <c r="AE156" s="2027">
        <v>50</v>
      </c>
      <c r="AG156" s="2028"/>
      <c r="AH156" s="2028"/>
      <c r="AI156" s="2053">
        <v>9</v>
      </c>
      <c r="AJ156" s="2053"/>
      <c r="AK156" s="2053"/>
      <c r="AL156" s="2053"/>
      <c r="AM156" s="2053"/>
    </row>
    <row r="157" spans="1:39" s="2027" customFormat="1">
      <c r="B157" s="2028"/>
      <c r="C157" s="2053">
        <v>10</v>
      </c>
      <c r="D157" s="2054"/>
      <c r="E157" s="2055">
        <v>135.19</v>
      </c>
      <c r="F157" s="2055">
        <v>132.33000000000001</v>
      </c>
      <c r="G157" s="2055">
        <v>131.88999999999999</v>
      </c>
      <c r="H157" s="2055">
        <v>130.01</v>
      </c>
      <c r="I157" s="2055">
        <v>126.31</v>
      </c>
      <c r="J157" s="2056">
        <v>125.34</v>
      </c>
      <c r="K157" s="2055">
        <v>83.74</v>
      </c>
      <c r="L157" s="2055">
        <v>82.29</v>
      </c>
      <c r="M157" s="2056">
        <v>79.930000000000007</v>
      </c>
      <c r="N157" s="2057">
        <v>42.9</v>
      </c>
      <c r="O157" s="2057">
        <v>66.7</v>
      </c>
      <c r="P157" s="2058">
        <v>55.6</v>
      </c>
      <c r="Q157" s="2029">
        <v>335.00000000000023</v>
      </c>
      <c r="R157" s="2029">
        <v>106.70000000000014</v>
      </c>
      <c r="S157" s="2059">
        <v>-399.50000000000017</v>
      </c>
      <c r="T157" s="2029">
        <v>33.500000000000021</v>
      </c>
      <c r="U157" s="2029">
        <v>10.670000000000014</v>
      </c>
      <c r="V157" s="2059">
        <v>-39.950000000000017</v>
      </c>
      <c r="W157" s="2060">
        <v>63.6</v>
      </c>
      <c r="X157" s="2061">
        <v>90</v>
      </c>
      <c r="Y157" s="2062">
        <v>72.2</v>
      </c>
      <c r="Z157" s="2060">
        <v>105.3</v>
      </c>
      <c r="AA157" s="2061">
        <v>104.3</v>
      </c>
      <c r="AB157" s="2062">
        <v>96.8</v>
      </c>
      <c r="AC157" s="2061"/>
      <c r="AE157" s="2027">
        <v>50</v>
      </c>
      <c r="AG157" s="2028"/>
      <c r="AH157" s="2028"/>
      <c r="AI157" s="2053">
        <v>10</v>
      </c>
      <c r="AJ157" s="2053"/>
      <c r="AK157" s="2053"/>
      <c r="AL157" s="2053"/>
      <c r="AM157" s="2053"/>
    </row>
    <row r="158" spans="1:39" s="2027" customFormat="1">
      <c r="B158" s="2028"/>
      <c r="C158" s="2053">
        <v>11</v>
      </c>
      <c r="D158" s="2054"/>
      <c r="E158" s="2055">
        <v>137.35</v>
      </c>
      <c r="F158" s="2055">
        <v>134.88</v>
      </c>
      <c r="G158" s="2055">
        <v>133.61000000000001</v>
      </c>
      <c r="H158" s="2055">
        <v>131.1</v>
      </c>
      <c r="I158" s="2055">
        <v>128.93</v>
      </c>
      <c r="J158" s="2056">
        <v>127.07</v>
      </c>
      <c r="K158" s="2055">
        <v>82.36</v>
      </c>
      <c r="L158" s="2055">
        <v>82.4</v>
      </c>
      <c r="M158" s="2056">
        <v>80.78</v>
      </c>
      <c r="N158" s="2057">
        <v>57.1</v>
      </c>
      <c r="O158" s="2057">
        <v>88.9</v>
      </c>
      <c r="P158" s="2058">
        <v>33.299999999999997</v>
      </c>
      <c r="Q158" s="2029">
        <v>342.10000000000025</v>
      </c>
      <c r="R158" s="2029">
        <v>145.60000000000014</v>
      </c>
      <c r="S158" s="2059">
        <v>-416.20000000000016</v>
      </c>
      <c r="T158" s="2029">
        <v>34.210000000000022</v>
      </c>
      <c r="U158" s="2029">
        <v>14.560000000000013</v>
      </c>
      <c r="V158" s="2059">
        <v>-41.620000000000019</v>
      </c>
      <c r="W158" s="2060">
        <v>72.7</v>
      </c>
      <c r="X158" s="2061">
        <v>100</v>
      </c>
      <c r="Y158" s="2062">
        <v>88.9</v>
      </c>
      <c r="Z158" s="2060">
        <v>104.9</v>
      </c>
      <c r="AA158" s="2061">
        <v>105.6</v>
      </c>
      <c r="AB158" s="2062">
        <v>97.5</v>
      </c>
      <c r="AC158" s="2061"/>
      <c r="AE158" s="2027">
        <v>50</v>
      </c>
      <c r="AG158" s="2028"/>
      <c r="AH158" s="2028"/>
      <c r="AI158" s="2053">
        <v>11</v>
      </c>
      <c r="AJ158" s="2053"/>
      <c r="AK158" s="2053"/>
      <c r="AL158" s="2053"/>
      <c r="AM158" s="2053"/>
    </row>
    <row r="159" spans="1:39" s="2027" customFormat="1">
      <c r="B159" s="2028"/>
      <c r="C159" s="2053">
        <v>12</v>
      </c>
      <c r="D159" s="2054"/>
      <c r="E159" s="2055">
        <v>132.5</v>
      </c>
      <c r="F159" s="2055">
        <v>135.01</v>
      </c>
      <c r="G159" s="2055">
        <v>133.53</v>
      </c>
      <c r="H159" s="2055">
        <v>131.83000000000001</v>
      </c>
      <c r="I159" s="2055">
        <v>130.97999999999999</v>
      </c>
      <c r="J159" s="2056">
        <v>128.37</v>
      </c>
      <c r="K159" s="2055">
        <v>83.73</v>
      </c>
      <c r="L159" s="2055">
        <v>83.28</v>
      </c>
      <c r="M159" s="2056">
        <v>81.650000000000006</v>
      </c>
      <c r="N159" s="2057">
        <v>71.400000000000006</v>
      </c>
      <c r="O159" s="2057">
        <v>88.9</v>
      </c>
      <c r="P159" s="2058">
        <v>66.7</v>
      </c>
      <c r="Q159" s="2029">
        <v>363.50000000000023</v>
      </c>
      <c r="R159" s="2029">
        <v>184.50000000000014</v>
      </c>
      <c r="S159" s="2059">
        <v>-399.50000000000017</v>
      </c>
      <c r="T159" s="2029">
        <v>36.350000000000023</v>
      </c>
      <c r="U159" s="2029">
        <v>18.450000000000014</v>
      </c>
      <c r="V159" s="2059">
        <v>-39.950000000000017</v>
      </c>
      <c r="W159" s="2060">
        <v>63.6</v>
      </c>
      <c r="X159" s="2061">
        <v>100</v>
      </c>
      <c r="Y159" s="2062">
        <v>77.8</v>
      </c>
      <c r="Z159" s="2060">
        <v>103.8</v>
      </c>
      <c r="AA159" s="2061">
        <v>105.7</v>
      </c>
      <c r="AB159" s="2062">
        <v>96.9</v>
      </c>
      <c r="AC159" s="2061"/>
      <c r="AE159" s="2027">
        <v>50</v>
      </c>
      <c r="AG159" s="2028"/>
      <c r="AH159" s="2028"/>
      <c r="AI159" s="2053">
        <v>12</v>
      </c>
      <c r="AJ159" s="2053"/>
      <c r="AK159" s="2053"/>
      <c r="AL159" s="2053"/>
      <c r="AM159" s="2053"/>
    </row>
    <row r="160" spans="1:39" s="2027" customFormat="1" ht="26">
      <c r="A160" s="2027">
        <v>1997</v>
      </c>
      <c r="B160" s="2028">
        <v>9</v>
      </c>
      <c r="C160" s="2053">
        <v>1</v>
      </c>
      <c r="D160" s="2054"/>
      <c r="E160" s="2055">
        <v>134.6</v>
      </c>
      <c r="F160" s="2055">
        <v>134.82</v>
      </c>
      <c r="G160" s="2055">
        <v>134.07</v>
      </c>
      <c r="H160" s="2055">
        <v>134.38</v>
      </c>
      <c r="I160" s="2055">
        <v>132.44</v>
      </c>
      <c r="J160" s="2056">
        <v>130.6</v>
      </c>
      <c r="K160" s="2055">
        <v>85.01</v>
      </c>
      <c r="L160" s="2055">
        <v>83.7</v>
      </c>
      <c r="M160" s="2056">
        <v>82.68</v>
      </c>
      <c r="N160" s="2057">
        <v>71.400000000000006</v>
      </c>
      <c r="O160" s="2057">
        <v>66.7</v>
      </c>
      <c r="P160" s="2058">
        <v>33.299999999999997</v>
      </c>
      <c r="Q160" s="2029">
        <v>384.9000000000002</v>
      </c>
      <c r="R160" s="2029">
        <v>201.20000000000016</v>
      </c>
      <c r="S160" s="2059">
        <v>-416.20000000000016</v>
      </c>
      <c r="T160" s="2029">
        <v>38.490000000000023</v>
      </c>
      <c r="U160" s="2029">
        <v>20.120000000000015</v>
      </c>
      <c r="V160" s="2059">
        <v>-41.620000000000019</v>
      </c>
      <c r="W160" s="2060">
        <v>54.5</v>
      </c>
      <c r="X160" s="2061">
        <v>90</v>
      </c>
      <c r="Y160" s="2062">
        <v>77.8</v>
      </c>
      <c r="Z160" s="2060">
        <v>104.2</v>
      </c>
      <c r="AA160" s="2061">
        <v>107.2</v>
      </c>
      <c r="AB160" s="2062">
        <v>97.8</v>
      </c>
      <c r="AC160" s="2061"/>
      <c r="AE160" s="2027">
        <v>50</v>
      </c>
      <c r="AF160" s="2027">
        <v>1997</v>
      </c>
      <c r="AG160" s="2064" t="s">
        <v>928</v>
      </c>
      <c r="AH160" s="2028"/>
      <c r="AI160" s="2053">
        <v>1</v>
      </c>
      <c r="AJ160" s="2053"/>
      <c r="AK160" s="2053"/>
      <c r="AL160" s="2053"/>
      <c r="AM160" s="2053"/>
    </row>
    <row r="161" spans="1:41" s="2027" customFormat="1">
      <c r="B161" s="2028"/>
      <c r="C161" s="2053">
        <v>2</v>
      </c>
      <c r="D161" s="2054"/>
      <c r="E161" s="2055">
        <v>134.63999999999999</v>
      </c>
      <c r="F161" s="2055">
        <v>133.91</v>
      </c>
      <c r="G161" s="2055">
        <v>133.72999999999999</v>
      </c>
      <c r="H161" s="2055">
        <v>132.83000000000001</v>
      </c>
      <c r="I161" s="2055">
        <v>133.01</v>
      </c>
      <c r="J161" s="2056">
        <v>132.03</v>
      </c>
      <c r="K161" s="2055">
        <v>83.5</v>
      </c>
      <c r="L161" s="2055">
        <v>84.08</v>
      </c>
      <c r="M161" s="2056">
        <v>83.07</v>
      </c>
      <c r="N161" s="2057">
        <v>28.6</v>
      </c>
      <c r="O161" s="2057">
        <v>55.6</v>
      </c>
      <c r="P161" s="2058">
        <v>44.4</v>
      </c>
      <c r="Q161" s="2029">
        <v>363.50000000000023</v>
      </c>
      <c r="R161" s="2029">
        <v>206.80000000000015</v>
      </c>
      <c r="S161" s="2059">
        <v>-421.80000000000018</v>
      </c>
      <c r="T161" s="2029">
        <v>36.350000000000023</v>
      </c>
      <c r="U161" s="2029">
        <v>20.680000000000014</v>
      </c>
      <c r="V161" s="2059">
        <v>-42.180000000000021</v>
      </c>
      <c r="W161" s="2060">
        <v>63.6</v>
      </c>
      <c r="X161" s="2061">
        <v>85</v>
      </c>
      <c r="Y161" s="2062">
        <v>50</v>
      </c>
      <c r="Z161" s="2060">
        <v>104</v>
      </c>
      <c r="AA161" s="2061">
        <v>107.5</v>
      </c>
      <c r="AB161" s="2062">
        <v>98.1</v>
      </c>
      <c r="AC161" s="2061"/>
      <c r="AE161" s="2027">
        <v>50</v>
      </c>
      <c r="AG161" s="2028"/>
      <c r="AH161" s="2028"/>
      <c r="AI161" s="2053">
        <v>2</v>
      </c>
      <c r="AJ161" s="2053"/>
      <c r="AK161" s="2053"/>
      <c r="AL161" s="2053"/>
      <c r="AM161" s="2053"/>
    </row>
    <row r="162" spans="1:41" s="2027" customFormat="1">
      <c r="B162" s="2028"/>
      <c r="C162" s="2053">
        <v>3</v>
      </c>
      <c r="D162" s="2054"/>
      <c r="E162" s="2055">
        <v>136.32</v>
      </c>
      <c r="F162" s="2055">
        <v>135.19</v>
      </c>
      <c r="G162" s="2055">
        <v>134.66999999999999</v>
      </c>
      <c r="H162" s="2055">
        <v>130.09</v>
      </c>
      <c r="I162" s="2055">
        <v>132.43</v>
      </c>
      <c r="J162" s="2056">
        <v>132.05000000000001</v>
      </c>
      <c r="K162" s="2055">
        <v>83.17</v>
      </c>
      <c r="L162" s="2055">
        <v>83.89</v>
      </c>
      <c r="M162" s="2056">
        <v>83.23</v>
      </c>
      <c r="N162" s="2057">
        <v>71.400000000000006</v>
      </c>
      <c r="O162" s="2057">
        <v>38.9</v>
      </c>
      <c r="P162" s="2058">
        <v>11.1</v>
      </c>
      <c r="Q162" s="2029">
        <v>384.9000000000002</v>
      </c>
      <c r="R162" s="2029">
        <v>195.70000000000016</v>
      </c>
      <c r="S162" s="2059">
        <v>-460.70000000000016</v>
      </c>
      <c r="T162" s="2029">
        <v>38.490000000000023</v>
      </c>
      <c r="U162" s="2029">
        <v>19.570000000000014</v>
      </c>
      <c r="V162" s="2059">
        <v>-46.070000000000014</v>
      </c>
      <c r="W162" s="2060">
        <v>54.5</v>
      </c>
      <c r="X162" s="2061">
        <v>95</v>
      </c>
      <c r="Y162" s="2062">
        <v>88.9</v>
      </c>
      <c r="Z162" s="2060">
        <v>102.5</v>
      </c>
      <c r="AA162" s="2061">
        <v>108.7</v>
      </c>
      <c r="AB162" s="2062">
        <v>99.3</v>
      </c>
      <c r="AC162" s="2061"/>
      <c r="AE162" s="2027">
        <v>50</v>
      </c>
      <c r="AG162" s="2028"/>
      <c r="AH162" s="2028"/>
      <c r="AI162" s="2053">
        <v>3</v>
      </c>
      <c r="AJ162" s="2053"/>
      <c r="AK162" s="2053"/>
      <c r="AL162" s="2053"/>
      <c r="AM162" s="2053"/>
    </row>
    <row r="163" spans="1:41" s="2027" customFormat="1">
      <c r="B163" s="2028"/>
      <c r="C163" s="2053">
        <v>4</v>
      </c>
      <c r="D163" s="2065" t="s">
        <v>29</v>
      </c>
      <c r="E163" s="2055">
        <v>127.39</v>
      </c>
      <c r="F163" s="2055">
        <v>132.78</v>
      </c>
      <c r="G163" s="2055">
        <v>134</v>
      </c>
      <c r="H163" s="2055">
        <v>131.57</v>
      </c>
      <c r="I163" s="2055">
        <v>131.5</v>
      </c>
      <c r="J163" s="2056">
        <v>132.13999999999999</v>
      </c>
      <c r="K163" s="2055">
        <v>85.04</v>
      </c>
      <c r="L163" s="2055">
        <v>83.9</v>
      </c>
      <c r="M163" s="2056">
        <v>83.79</v>
      </c>
      <c r="N163" s="2057">
        <v>28.6</v>
      </c>
      <c r="O163" s="2057">
        <v>22.2</v>
      </c>
      <c r="P163" s="2058">
        <v>22.2</v>
      </c>
      <c r="Q163" s="2029">
        <v>363.50000000000023</v>
      </c>
      <c r="R163" s="2029">
        <v>167.90000000000015</v>
      </c>
      <c r="S163" s="2059">
        <v>-488.50000000000017</v>
      </c>
      <c r="T163" s="2029">
        <v>36.350000000000023</v>
      </c>
      <c r="U163" s="2029">
        <v>16.790000000000013</v>
      </c>
      <c r="V163" s="2059">
        <v>-48.850000000000016</v>
      </c>
      <c r="W163" s="2060">
        <v>36.4</v>
      </c>
      <c r="X163" s="2061">
        <v>25</v>
      </c>
      <c r="Y163" s="2062">
        <v>66.7</v>
      </c>
      <c r="Z163" s="2060">
        <v>101.8</v>
      </c>
      <c r="AA163" s="2061">
        <v>106.8</v>
      </c>
      <c r="AB163" s="2062">
        <v>100.2</v>
      </c>
      <c r="AC163" s="2061"/>
      <c r="AE163" s="2027">
        <v>50</v>
      </c>
      <c r="AG163" s="2028"/>
      <c r="AH163" s="2028"/>
      <c r="AI163" s="2053">
        <v>4</v>
      </c>
      <c r="AJ163" s="2051" t="s">
        <v>29</v>
      </c>
      <c r="AK163" s="2053"/>
      <c r="AL163" s="2053"/>
      <c r="AM163" s="2053"/>
    </row>
    <row r="164" spans="1:41" s="2027" customFormat="1">
      <c r="B164" s="2028"/>
      <c r="C164" s="2053">
        <v>5</v>
      </c>
      <c r="D164" s="2054"/>
      <c r="E164" s="2055">
        <v>129.46</v>
      </c>
      <c r="F164" s="2055">
        <v>131.06</v>
      </c>
      <c r="G164" s="2055">
        <v>133.18</v>
      </c>
      <c r="H164" s="2055">
        <v>135.41999999999999</v>
      </c>
      <c r="I164" s="2055">
        <v>132.36000000000001</v>
      </c>
      <c r="J164" s="2056">
        <v>132.86000000000001</v>
      </c>
      <c r="K164" s="2055">
        <v>86.17</v>
      </c>
      <c r="L164" s="2055">
        <v>84.79</v>
      </c>
      <c r="M164" s="2056">
        <v>84.14</v>
      </c>
      <c r="N164" s="2057">
        <v>14.3</v>
      </c>
      <c r="O164" s="2057">
        <v>55.6</v>
      </c>
      <c r="P164" s="2058">
        <v>44.4</v>
      </c>
      <c r="Q164" s="2029">
        <v>327.80000000000024</v>
      </c>
      <c r="R164" s="2029">
        <v>173.50000000000014</v>
      </c>
      <c r="S164" s="2059">
        <v>-494.10000000000019</v>
      </c>
      <c r="T164" s="2029">
        <v>32.780000000000022</v>
      </c>
      <c r="U164" s="2029">
        <v>17.350000000000016</v>
      </c>
      <c r="V164" s="2059">
        <v>-49.410000000000018</v>
      </c>
      <c r="W164" s="2060">
        <v>36.4</v>
      </c>
      <c r="X164" s="2061">
        <v>45</v>
      </c>
      <c r="Y164" s="2062">
        <v>55.6</v>
      </c>
      <c r="Z164" s="2060">
        <v>103.3</v>
      </c>
      <c r="AA164" s="2061">
        <v>108.2</v>
      </c>
      <c r="AB164" s="2062">
        <v>100.8</v>
      </c>
      <c r="AC164" s="2061"/>
      <c r="AE164" s="2027">
        <v>50</v>
      </c>
      <c r="AG164" s="2028"/>
      <c r="AH164" s="2028"/>
      <c r="AI164" s="2053">
        <v>5</v>
      </c>
      <c r="AJ164" s="2053"/>
      <c r="AK164" s="2053">
        <v>99.5</v>
      </c>
      <c r="AL164" s="2053">
        <v>159.5</v>
      </c>
      <c r="AM164" s="2053">
        <v>219.5</v>
      </c>
      <c r="AN164" s="2027">
        <v>139.5</v>
      </c>
      <c r="AO164" s="2027">
        <v>29.5</v>
      </c>
    </row>
    <row r="165" spans="1:41" s="2027" customFormat="1">
      <c r="B165" s="2028"/>
      <c r="C165" s="2053">
        <v>6</v>
      </c>
      <c r="D165" s="2054"/>
      <c r="E165" s="2055">
        <v>127.27</v>
      </c>
      <c r="F165" s="2055">
        <v>128.04</v>
      </c>
      <c r="G165" s="2055">
        <v>131.74</v>
      </c>
      <c r="H165" s="2055">
        <v>132.55000000000001</v>
      </c>
      <c r="I165" s="2055">
        <v>133.18</v>
      </c>
      <c r="J165" s="2056">
        <v>132.49</v>
      </c>
      <c r="K165" s="2055">
        <v>87.82</v>
      </c>
      <c r="L165" s="2055">
        <v>86.34</v>
      </c>
      <c r="M165" s="2056">
        <v>84.92</v>
      </c>
      <c r="N165" s="2057">
        <v>14.3</v>
      </c>
      <c r="O165" s="2057">
        <v>72.2</v>
      </c>
      <c r="P165" s="2058">
        <v>55.6</v>
      </c>
      <c r="Q165" s="2029">
        <v>292.10000000000025</v>
      </c>
      <c r="R165" s="2029">
        <v>195.70000000000016</v>
      </c>
      <c r="S165" s="2059">
        <v>-488.50000000000017</v>
      </c>
      <c r="T165" s="2029">
        <v>29.210000000000026</v>
      </c>
      <c r="U165" s="2029">
        <v>19.570000000000014</v>
      </c>
      <c r="V165" s="2059">
        <v>-48.850000000000016</v>
      </c>
      <c r="W165" s="2060">
        <v>45.5</v>
      </c>
      <c r="X165" s="2061">
        <v>35</v>
      </c>
      <c r="Y165" s="2062">
        <v>66.7</v>
      </c>
      <c r="Z165" s="2060">
        <v>102</v>
      </c>
      <c r="AA165" s="2061">
        <v>108.5</v>
      </c>
      <c r="AB165" s="2062">
        <v>101.6</v>
      </c>
      <c r="AC165" s="2061"/>
      <c r="AE165" s="2027">
        <v>50</v>
      </c>
      <c r="AG165" s="2028"/>
      <c r="AH165" s="2028"/>
      <c r="AI165" s="2053">
        <v>6</v>
      </c>
      <c r="AJ165" s="2053"/>
      <c r="AK165" s="2053">
        <v>99.5</v>
      </c>
      <c r="AL165" s="2053">
        <v>159.5</v>
      </c>
      <c r="AM165" s="2053">
        <v>219.5</v>
      </c>
      <c r="AN165" s="2027">
        <v>139.5</v>
      </c>
      <c r="AO165" s="2027">
        <v>29.5</v>
      </c>
    </row>
    <row r="166" spans="1:41" s="2027" customFormat="1">
      <c r="B166" s="2028"/>
      <c r="C166" s="2053">
        <v>7</v>
      </c>
      <c r="D166" s="2054"/>
      <c r="E166" s="2055">
        <v>122.83</v>
      </c>
      <c r="F166" s="2055">
        <v>126.52</v>
      </c>
      <c r="G166" s="2055">
        <v>130.36000000000001</v>
      </c>
      <c r="H166" s="2055">
        <v>132.21</v>
      </c>
      <c r="I166" s="2055">
        <v>133.38999999999999</v>
      </c>
      <c r="J166" s="2056">
        <v>132.37</v>
      </c>
      <c r="K166" s="2055">
        <v>89.93</v>
      </c>
      <c r="L166" s="2055">
        <v>87.97</v>
      </c>
      <c r="M166" s="2056">
        <v>85.81</v>
      </c>
      <c r="N166" s="2057">
        <v>7.1</v>
      </c>
      <c r="O166" s="2057">
        <v>55.6</v>
      </c>
      <c r="P166" s="2058">
        <v>55.6</v>
      </c>
      <c r="Q166" s="2029">
        <v>249.20000000000024</v>
      </c>
      <c r="R166" s="2029">
        <v>201.30000000000015</v>
      </c>
      <c r="S166" s="2059">
        <v>-482.90000000000015</v>
      </c>
      <c r="T166" s="2029">
        <v>24.920000000000023</v>
      </c>
      <c r="U166" s="2029">
        <v>20.130000000000017</v>
      </c>
      <c r="V166" s="2059">
        <v>-48.290000000000013</v>
      </c>
      <c r="W166" s="2060">
        <v>45.5</v>
      </c>
      <c r="X166" s="2061">
        <v>85</v>
      </c>
      <c r="Y166" s="2062">
        <v>77.8</v>
      </c>
      <c r="Z166" s="2060">
        <v>101.9</v>
      </c>
      <c r="AA166" s="2061">
        <v>108.3</v>
      </c>
      <c r="AB166" s="2062">
        <v>101.6</v>
      </c>
      <c r="AC166" s="2061"/>
      <c r="AE166" s="2027">
        <v>50</v>
      </c>
      <c r="AG166" s="2028"/>
      <c r="AH166" s="2028"/>
      <c r="AI166" s="2053">
        <v>7</v>
      </c>
      <c r="AJ166" s="2053"/>
      <c r="AK166" s="2053">
        <v>99.5</v>
      </c>
      <c r="AL166" s="2053">
        <v>159.5</v>
      </c>
      <c r="AM166" s="2053">
        <v>219.5</v>
      </c>
      <c r="AN166" s="2027">
        <v>139.5</v>
      </c>
      <c r="AO166" s="2027">
        <v>29.5</v>
      </c>
    </row>
    <row r="167" spans="1:41" s="2027" customFormat="1">
      <c r="B167" s="2028"/>
      <c r="C167" s="2053">
        <v>8</v>
      </c>
      <c r="D167" s="2054"/>
      <c r="E167" s="2055">
        <v>121.34</v>
      </c>
      <c r="F167" s="2055">
        <v>123.81</v>
      </c>
      <c r="G167" s="2055">
        <v>128.46</v>
      </c>
      <c r="H167" s="2055">
        <v>132.97999999999999</v>
      </c>
      <c r="I167" s="2055">
        <v>132.58000000000001</v>
      </c>
      <c r="J167" s="2056">
        <v>132.94999999999999</v>
      </c>
      <c r="K167" s="2055">
        <v>90.06</v>
      </c>
      <c r="L167" s="2055">
        <v>89.27</v>
      </c>
      <c r="M167" s="2056">
        <v>86.53</v>
      </c>
      <c r="N167" s="2057">
        <v>0</v>
      </c>
      <c r="O167" s="2057">
        <v>11.1</v>
      </c>
      <c r="P167" s="2058">
        <v>55.6</v>
      </c>
      <c r="Q167" s="2029">
        <v>199.20000000000024</v>
      </c>
      <c r="R167" s="2029">
        <v>162.40000000000015</v>
      </c>
      <c r="S167" s="2059">
        <v>-477.30000000000013</v>
      </c>
      <c r="T167" s="2029">
        <v>19.920000000000023</v>
      </c>
      <c r="U167" s="2029">
        <v>16.240000000000016</v>
      </c>
      <c r="V167" s="2059">
        <v>-47.730000000000011</v>
      </c>
      <c r="W167" s="2060">
        <v>36.4</v>
      </c>
      <c r="X167" s="2061">
        <v>40</v>
      </c>
      <c r="Y167" s="2062">
        <v>66.7</v>
      </c>
      <c r="Z167" s="2060">
        <v>101.3</v>
      </c>
      <c r="AA167" s="2061">
        <v>107.8</v>
      </c>
      <c r="AB167" s="2062">
        <v>101.5</v>
      </c>
      <c r="AC167" s="2061"/>
      <c r="AE167" s="2027">
        <v>50</v>
      </c>
      <c r="AG167" s="2028"/>
      <c r="AH167" s="2028"/>
      <c r="AI167" s="2053">
        <v>8</v>
      </c>
      <c r="AJ167" s="2053"/>
      <c r="AK167" s="2053">
        <v>99.5</v>
      </c>
      <c r="AL167" s="2053">
        <v>159.5</v>
      </c>
      <c r="AM167" s="2053">
        <v>219.5</v>
      </c>
      <c r="AN167" s="2027">
        <v>139.5</v>
      </c>
      <c r="AO167" s="2027">
        <v>29.5</v>
      </c>
    </row>
    <row r="168" spans="1:41" s="2027" customFormat="1">
      <c r="B168" s="2028"/>
      <c r="C168" s="2053">
        <v>9</v>
      </c>
      <c r="D168" s="2054"/>
      <c r="E168" s="2055">
        <v>124.66</v>
      </c>
      <c r="F168" s="2055">
        <v>122.94</v>
      </c>
      <c r="G168" s="2055">
        <v>127.04</v>
      </c>
      <c r="H168" s="2055">
        <v>135.5</v>
      </c>
      <c r="I168" s="2055">
        <v>133.56</v>
      </c>
      <c r="J168" s="2056">
        <v>133.72999999999999</v>
      </c>
      <c r="K168" s="2055">
        <v>91.93</v>
      </c>
      <c r="L168" s="2055">
        <v>90.64</v>
      </c>
      <c r="M168" s="2056">
        <v>87.73</v>
      </c>
      <c r="N168" s="2057">
        <v>42.9</v>
      </c>
      <c r="O168" s="2057">
        <v>55.6</v>
      </c>
      <c r="P168" s="2058">
        <v>55.6</v>
      </c>
      <c r="Q168" s="2029">
        <v>192.10000000000025</v>
      </c>
      <c r="R168" s="2029">
        <v>168.00000000000014</v>
      </c>
      <c r="S168" s="2059">
        <v>-471.7000000000001</v>
      </c>
      <c r="T168" s="2029">
        <v>19.210000000000026</v>
      </c>
      <c r="U168" s="2029">
        <v>16.800000000000015</v>
      </c>
      <c r="V168" s="2059">
        <v>-47.170000000000009</v>
      </c>
      <c r="W168" s="2060">
        <v>31.8</v>
      </c>
      <c r="X168" s="2061">
        <v>10</v>
      </c>
      <c r="Y168" s="2062">
        <v>66.7</v>
      </c>
      <c r="Z168" s="2060">
        <v>100.6</v>
      </c>
      <c r="AA168" s="2061">
        <v>106.8</v>
      </c>
      <c r="AB168" s="2062">
        <v>102.1</v>
      </c>
      <c r="AC168" s="2061"/>
      <c r="AE168" s="2027">
        <v>50</v>
      </c>
      <c r="AG168" s="2028"/>
      <c r="AH168" s="2028"/>
      <c r="AI168" s="2053">
        <v>9</v>
      </c>
      <c r="AJ168" s="2053"/>
      <c r="AK168" s="2053">
        <v>99.5</v>
      </c>
      <c r="AL168" s="2053">
        <v>159.5</v>
      </c>
      <c r="AM168" s="2053">
        <v>219.5</v>
      </c>
      <c r="AN168" s="2027">
        <v>139.5</v>
      </c>
      <c r="AO168" s="2027">
        <v>29.5</v>
      </c>
    </row>
    <row r="169" spans="1:41" s="2027" customFormat="1">
      <c r="B169" s="2028"/>
      <c r="C169" s="2053">
        <v>10</v>
      </c>
      <c r="D169" s="2054"/>
      <c r="E169" s="2055">
        <v>118.95</v>
      </c>
      <c r="F169" s="2055">
        <v>121.65</v>
      </c>
      <c r="G169" s="2055">
        <v>124.56</v>
      </c>
      <c r="H169" s="2055">
        <v>129.08000000000001</v>
      </c>
      <c r="I169" s="2055">
        <v>132.52000000000001</v>
      </c>
      <c r="J169" s="2056">
        <v>132.46</v>
      </c>
      <c r="K169" s="2055">
        <v>92.25</v>
      </c>
      <c r="L169" s="2055">
        <v>91.41</v>
      </c>
      <c r="M169" s="2056">
        <v>89.03</v>
      </c>
      <c r="N169" s="2057">
        <v>28.6</v>
      </c>
      <c r="O169" s="2057">
        <v>44.4</v>
      </c>
      <c r="P169" s="2058">
        <v>66.7</v>
      </c>
      <c r="Q169" s="2029">
        <v>170.70000000000024</v>
      </c>
      <c r="R169" s="2029">
        <v>162.40000000000015</v>
      </c>
      <c r="S169" s="2059">
        <v>-455.00000000000011</v>
      </c>
      <c r="T169" s="2029">
        <v>17.070000000000025</v>
      </c>
      <c r="U169" s="2029">
        <v>16.240000000000016</v>
      </c>
      <c r="V169" s="2059">
        <v>-45.500000000000014</v>
      </c>
      <c r="W169" s="2060">
        <v>27.3</v>
      </c>
      <c r="X169" s="2061">
        <v>20</v>
      </c>
      <c r="Y169" s="2062">
        <v>44.4</v>
      </c>
      <c r="Z169" s="2060">
        <v>99</v>
      </c>
      <c r="AA169" s="2061">
        <v>106.4</v>
      </c>
      <c r="AB169" s="2062">
        <v>101.9</v>
      </c>
      <c r="AC169" s="2061"/>
      <c r="AE169" s="2027">
        <v>50</v>
      </c>
      <c r="AG169" s="2028"/>
      <c r="AH169" s="2028"/>
      <c r="AI169" s="2053">
        <v>10</v>
      </c>
      <c r="AJ169" s="2053"/>
      <c r="AK169" s="2053">
        <v>99.5</v>
      </c>
      <c r="AL169" s="2053">
        <v>159.5</v>
      </c>
      <c r="AM169" s="2053">
        <v>219.5</v>
      </c>
      <c r="AN169" s="2027">
        <v>139.5</v>
      </c>
      <c r="AO169" s="2027">
        <v>29.5</v>
      </c>
    </row>
    <row r="170" spans="1:41" s="2027" customFormat="1">
      <c r="B170" s="2028"/>
      <c r="C170" s="2053">
        <v>11</v>
      </c>
      <c r="D170" s="2054"/>
      <c r="E170" s="2055">
        <v>114.59</v>
      </c>
      <c r="F170" s="2055">
        <v>119.4</v>
      </c>
      <c r="G170" s="2055">
        <v>122.73</v>
      </c>
      <c r="H170" s="2055">
        <v>128.49</v>
      </c>
      <c r="I170" s="2055">
        <v>131.02000000000001</v>
      </c>
      <c r="J170" s="2056">
        <v>131.65</v>
      </c>
      <c r="K170" s="2055">
        <v>91.7</v>
      </c>
      <c r="L170" s="2055">
        <v>91.96</v>
      </c>
      <c r="M170" s="2056">
        <v>89.98</v>
      </c>
      <c r="N170" s="2057">
        <v>0</v>
      </c>
      <c r="O170" s="2057">
        <v>44.4</v>
      </c>
      <c r="P170" s="2058">
        <v>66.7</v>
      </c>
      <c r="Q170" s="2029">
        <v>120.70000000000024</v>
      </c>
      <c r="R170" s="2029">
        <v>156.80000000000015</v>
      </c>
      <c r="S170" s="2059">
        <v>-438.30000000000013</v>
      </c>
      <c r="T170" s="2029">
        <v>12.070000000000025</v>
      </c>
      <c r="U170" s="2029">
        <v>15.680000000000016</v>
      </c>
      <c r="V170" s="2059">
        <v>-43.830000000000013</v>
      </c>
      <c r="W170" s="2060">
        <v>4.5</v>
      </c>
      <c r="X170" s="2061">
        <v>20</v>
      </c>
      <c r="Y170" s="2062">
        <v>55.6</v>
      </c>
      <c r="Z170" s="2060">
        <v>96.3</v>
      </c>
      <c r="AA170" s="2061">
        <v>104.5</v>
      </c>
      <c r="AB170" s="2062">
        <v>101.7</v>
      </c>
      <c r="AC170" s="2061"/>
      <c r="AE170" s="2027">
        <v>50</v>
      </c>
      <c r="AG170" s="2028"/>
      <c r="AH170" s="2028"/>
      <c r="AI170" s="2053">
        <v>11</v>
      </c>
      <c r="AJ170" s="2053"/>
      <c r="AK170" s="2053">
        <v>99.5</v>
      </c>
      <c r="AL170" s="2053">
        <v>159.5</v>
      </c>
      <c r="AM170" s="2053">
        <v>219.5</v>
      </c>
      <c r="AN170" s="2027">
        <v>139.5</v>
      </c>
      <c r="AO170" s="2027">
        <v>29.5</v>
      </c>
    </row>
    <row r="171" spans="1:41" s="2027" customFormat="1">
      <c r="B171" s="2028"/>
      <c r="C171" s="2053">
        <v>12</v>
      </c>
      <c r="D171" s="2054"/>
      <c r="E171" s="2055">
        <v>113.68</v>
      </c>
      <c r="F171" s="2055">
        <v>115.74</v>
      </c>
      <c r="G171" s="2055">
        <v>120.47</v>
      </c>
      <c r="H171" s="2055">
        <v>126.46</v>
      </c>
      <c r="I171" s="2055">
        <v>128.01</v>
      </c>
      <c r="J171" s="2056">
        <v>130.5</v>
      </c>
      <c r="K171" s="2055">
        <v>90.38</v>
      </c>
      <c r="L171" s="2055">
        <v>91.44</v>
      </c>
      <c r="M171" s="2056">
        <v>90.58</v>
      </c>
      <c r="N171" s="2057">
        <v>28.6</v>
      </c>
      <c r="O171" s="2057">
        <v>11.1</v>
      </c>
      <c r="P171" s="2058">
        <v>22.2</v>
      </c>
      <c r="Q171" s="2029">
        <v>99.300000000000239</v>
      </c>
      <c r="R171" s="2029">
        <v>117.90000000000015</v>
      </c>
      <c r="S171" s="2059">
        <v>-466.10000000000014</v>
      </c>
      <c r="T171" s="2029">
        <v>9.9300000000000246</v>
      </c>
      <c r="U171" s="2029">
        <v>11.790000000000015</v>
      </c>
      <c r="V171" s="2059">
        <v>-46.610000000000014</v>
      </c>
      <c r="W171" s="2060">
        <v>9.1</v>
      </c>
      <c r="X171" s="2061">
        <v>10</v>
      </c>
      <c r="Y171" s="2062">
        <v>44.4</v>
      </c>
      <c r="Z171" s="2060">
        <v>94.9</v>
      </c>
      <c r="AA171" s="2061">
        <v>104.2</v>
      </c>
      <c r="AB171" s="2062">
        <v>101.6</v>
      </c>
      <c r="AC171" s="2061"/>
      <c r="AE171" s="2027">
        <v>50</v>
      </c>
      <c r="AG171" s="2028"/>
      <c r="AH171" s="2028"/>
      <c r="AI171" s="2053">
        <v>12</v>
      </c>
      <c r="AJ171" s="2053"/>
      <c r="AK171" s="2053">
        <v>99.5</v>
      </c>
      <c r="AL171" s="2053">
        <v>159.5</v>
      </c>
      <c r="AM171" s="2053">
        <v>219.5</v>
      </c>
      <c r="AN171" s="2027">
        <v>139.5</v>
      </c>
      <c r="AO171" s="2027">
        <v>29.5</v>
      </c>
    </row>
    <row r="172" spans="1:41" s="2027" customFormat="1" ht="26">
      <c r="A172" s="2027">
        <v>1998</v>
      </c>
      <c r="B172" s="2028">
        <v>10</v>
      </c>
      <c r="C172" s="2053">
        <v>1</v>
      </c>
      <c r="D172" s="2054"/>
      <c r="E172" s="2055">
        <v>110.06</v>
      </c>
      <c r="F172" s="2055">
        <v>112.78</v>
      </c>
      <c r="G172" s="2055">
        <v>118.02</v>
      </c>
      <c r="H172" s="2055">
        <v>126.75</v>
      </c>
      <c r="I172" s="2055">
        <v>127.23</v>
      </c>
      <c r="J172" s="2056">
        <v>129.26</v>
      </c>
      <c r="K172" s="2055">
        <v>91.48</v>
      </c>
      <c r="L172" s="2055">
        <v>91.19</v>
      </c>
      <c r="M172" s="2056">
        <v>91.1</v>
      </c>
      <c r="N172" s="2057">
        <v>0</v>
      </c>
      <c r="O172" s="2057">
        <v>33.299999999999997</v>
      </c>
      <c r="P172" s="2058">
        <v>33.299999999999997</v>
      </c>
      <c r="Q172" s="2029">
        <v>49.300000000000239</v>
      </c>
      <c r="R172" s="2029">
        <v>101.20000000000014</v>
      </c>
      <c r="S172" s="2059">
        <v>-482.80000000000013</v>
      </c>
      <c r="T172" s="2029">
        <v>4.9300000000000237</v>
      </c>
      <c r="U172" s="2029">
        <v>10.120000000000015</v>
      </c>
      <c r="V172" s="2059">
        <v>-48.280000000000015</v>
      </c>
      <c r="W172" s="2060">
        <v>18.2</v>
      </c>
      <c r="X172" s="2061">
        <v>10</v>
      </c>
      <c r="Y172" s="2062">
        <v>22.2</v>
      </c>
      <c r="Z172" s="2060">
        <v>94.5</v>
      </c>
      <c r="AA172" s="2061">
        <v>103.5</v>
      </c>
      <c r="AB172" s="2062">
        <v>100.5</v>
      </c>
      <c r="AC172" s="2061"/>
      <c r="AE172" s="2027">
        <v>50</v>
      </c>
      <c r="AF172" s="2027">
        <v>1998</v>
      </c>
      <c r="AG172" s="2064" t="s">
        <v>929</v>
      </c>
      <c r="AH172" s="2028"/>
      <c r="AI172" s="2053">
        <v>1</v>
      </c>
      <c r="AJ172" s="2053"/>
      <c r="AK172" s="2053">
        <v>99.5</v>
      </c>
      <c r="AL172" s="2053">
        <v>159.5</v>
      </c>
      <c r="AM172" s="2053">
        <v>219.5</v>
      </c>
      <c r="AN172" s="2027">
        <v>139.5</v>
      </c>
      <c r="AO172" s="2027">
        <v>29.5</v>
      </c>
    </row>
    <row r="173" spans="1:41" s="2027" customFormat="1">
      <c r="B173" s="2028"/>
      <c r="C173" s="2053">
        <v>2</v>
      </c>
      <c r="D173" s="2054"/>
      <c r="E173" s="2055">
        <v>105.31</v>
      </c>
      <c r="F173" s="2055">
        <v>109.68</v>
      </c>
      <c r="G173" s="2055">
        <v>115.51</v>
      </c>
      <c r="H173" s="2055">
        <v>123.12</v>
      </c>
      <c r="I173" s="2055">
        <v>125.44</v>
      </c>
      <c r="J173" s="2056">
        <v>126.78</v>
      </c>
      <c r="K173" s="2055">
        <v>92.12</v>
      </c>
      <c r="L173" s="2055">
        <v>91.33</v>
      </c>
      <c r="M173" s="2056">
        <v>91.42</v>
      </c>
      <c r="N173" s="2057">
        <v>0</v>
      </c>
      <c r="O173" s="2057">
        <v>0</v>
      </c>
      <c r="P173" s="2058">
        <v>44.4</v>
      </c>
      <c r="Q173" s="2029">
        <v>-0.69999999999976126</v>
      </c>
      <c r="R173" s="2029">
        <v>51.200000000000145</v>
      </c>
      <c r="S173" s="2059">
        <v>-488.40000000000015</v>
      </c>
      <c r="T173" s="2029">
        <v>-6.9999999999976123E-2</v>
      </c>
      <c r="U173" s="2029">
        <v>5.1200000000000143</v>
      </c>
      <c r="V173" s="2059">
        <v>-48.840000000000018</v>
      </c>
      <c r="W173" s="2060">
        <v>36.4</v>
      </c>
      <c r="X173" s="2061">
        <v>25</v>
      </c>
      <c r="Y173" s="2062">
        <v>22.2</v>
      </c>
      <c r="Z173" s="2060">
        <v>93.8</v>
      </c>
      <c r="AA173" s="2061">
        <v>101.8</v>
      </c>
      <c r="AB173" s="2062">
        <v>99.5</v>
      </c>
      <c r="AC173" s="2061"/>
      <c r="AE173" s="2027">
        <v>50</v>
      </c>
      <c r="AG173" s="2028"/>
      <c r="AH173" s="2028"/>
      <c r="AI173" s="2053">
        <v>2</v>
      </c>
      <c r="AJ173" s="2053"/>
      <c r="AK173" s="2053">
        <v>99.5</v>
      </c>
      <c r="AL173" s="2053">
        <v>159.5</v>
      </c>
      <c r="AM173" s="2053">
        <v>219.5</v>
      </c>
      <c r="AN173" s="2027">
        <v>139.5</v>
      </c>
      <c r="AO173" s="2027">
        <v>29.5</v>
      </c>
    </row>
    <row r="174" spans="1:41" s="2027" customFormat="1">
      <c r="B174" s="2028"/>
      <c r="C174" s="2053">
        <v>3</v>
      </c>
      <c r="D174" s="2054"/>
      <c r="E174" s="2055">
        <v>107.84</v>
      </c>
      <c r="F174" s="2055">
        <v>107.74</v>
      </c>
      <c r="G174" s="2055">
        <v>113.58</v>
      </c>
      <c r="H174" s="2055">
        <v>120.3</v>
      </c>
      <c r="I174" s="2055">
        <v>123.39</v>
      </c>
      <c r="J174" s="2056">
        <v>125.02</v>
      </c>
      <c r="K174" s="2055">
        <v>92.66</v>
      </c>
      <c r="L174" s="2055">
        <v>92.09</v>
      </c>
      <c r="M174" s="2056">
        <v>91.79</v>
      </c>
      <c r="N174" s="2057">
        <v>42.9</v>
      </c>
      <c r="O174" s="2057">
        <v>22.2</v>
      </c>
      <c r="P174" s="2058">
        <v>66.7</v>
      </c>
      <c r="Q174" s="2029">
        <v>-7.7999999999997627</v>
      </c>
      <c r="R174" s="2029">
        <v>23.400000000000144</v>
      </c>
      <c r="S174" s="2059">
        <v>-471.70000000000016</v>
      </c>
      <c r="T174" s="2029">
        <v>-0.77999999999997627</v>
      </c>
      <c r="U174" s="2029">
        <v>2.3400000000000145</v>
      </c>
      <c r="V174" s="2059">
        <v>-47.170000000000016</v>
      </c>
      <c r="W174" s="2060">
        <v>36.4</v>
      </c>
      <c r="X174" s="2061">
        <v>0</v>
      </c>
      <c r="Y174" s="2062">
        <v>0</v>
      </c>
      <c r="Z174" s="2060">
        <v>92.6</v>
      </c>
      <c r="AA174" s="2061">
        <v>99</v>
      </c>
      <c r="AB174" s="2062">
        <v>98.1</v>
      </c>
      <c r="AC174" s="2061"/>
      <c r="AE174" s="2027">
        <v>50</v>
      </c>
      <c r="AG174" s="2028"/>
      <c r="AH174" s="2028"/>
      <c r="AI174" s="2053">
        <v>3</v>
      </c>
      <c r="AJ174" s="2053"/>
      <c r="AK174" s="2053">
        <v>99.5</v>
      </c>
      <c r="AL174" s="2053">
        <v>159.5</v>
      </c>
      <c r="AM174" s="2053">
        <v>219.5</v>
      </c>
      <c r="AN174" s="2027">
        <v>139.5</v>
      </c>
      <c r="AO174" s="2027">
        <v>29.5</v>
      </c>
    </row>
    <row r="175" spans="1:41" s="2027" customFormat="1">
      <c r="B175" s="2028"/>
      <c r="C175" s="2053">
        <v>4</v>
      </c>
      <c r="D175" s="2054"/>
      <c r="E175" s="2055">
        <v>101.94</v>
      </c>
      <c r="F175" s="2055">
        <v>105.03</v>
      </c>
      <c r="G175" s="2055">
        <v>110.34</v>
      </c>
      <c r="H175" s="2055">
        <v>122.21</v>
      </c>
      <c r="I175" s="2055">
        <v>121.88</v>
      </c>
      <c r="J175" s="2056">
        <v>123.77</v>
      </c>
      <c r="K175" s="2055">
        <v>93.53</v>
      </c>
      <c r="L175" s="2055">
        <v>92.77</v>
      </c>
      <c r="M175" s="2056">
        <v>92.02</v>
      </c>
      <c r="N175" s="2057">
        <v>14.3</v>
      </c>
      <c r="O175" s="2057">
        <v>33.299999999999997</v>
      </c>
      <c r="P175" s="2058">
        <v>66.7</v>
      </c>
      <c r="Q175" s="2029">
        <v>-43.499999999999766</v>
      </c>
      <c r="R175" s="2029">
        <v>6.7000000000001414</v>
      </c>
      <c r="S175" s="2059">
        <v>-455.00000000000017</v>
      </c>
      <c r="T175" s="2029">
        <v>-4.3499999999999766</v>
      </c>
      <c r="U175" s="2029">
        <v>0.67000000000001414</v>
      </c>
      <c r="V175" s="2059">
        <v>-45.500000000000014</v>
      </c>
      <c r="W175" s="2060">
        <v>9.1</v>
      </c>
      <c r="X175" s="2061">
        <v>30</v>
      </c>
      <c r="Y175" s="2062">
        <v>22.2</v>
      </c>
      <c r="Z175" s="2060">
        <v>91.2</v>
      </c>
      <c r="AA175" s="2061">
        <v>99.6</v>
      </c>
      <c r="AB175" s="2062">
        <v>97.4</v>
      </c>
      <c r="AC175" s="2061"/>
      <c r="AE175" s="2027">
        <v>50</v>
      </c>
      <c r="AG175" s="2028"/>
      <c r="AH175" s="2028"/>
      <c r="AI175" s="2053">
        <v>4</v>
      </c>
      <c r="AJ175" s="2053"/>
      <c r="AK175" s="2053">
        <v>99.5</v>
      </c>
      <c r="AL175" s="2053">
        <v>159.5</v>
      </c>
      <c r="AM175" s="2053">
        <v>219.5</v>
      </c>
      <c r="AN175" s="2027">
        <v>139.5</v>
      </c>
      <c r="AO175" s="2027">
        <v>29.5</v>
      </c>
    </row>
    <row r="176" spans="1:41" s="2027" customFormat="1">
      <c r="B176" s="2028"/>
      <c r="C176" s="2053">
        <v>5</v>
      </c>
      <c r="D176" s="2054"/>
      <c r="E176" s="2055">
        <v>102.33</v>
      </c>
      <c r="F176" s="2055">
        <v>104.04</v>
      </c>
      <c r="G176" s="2055">
        <v>107.96</v>
      </c>
      <c r="H176" s="2055">
        <v>119.81</v>
      </c>
      <c r="I176" s="2055">
        <v>120.77</v>
      </c>
      <c r="J176" s="2056">
        <v>122.44</v>
      </c>
      <c r="K176" s="2055">
        <v>91.51</v>
      </c>
      <c r="L176" s="2055">
        <v>92.57</v>
      </c>
      <c r="M176" s="2056">
        <v>91.91</v>
      </c>
      <c r="N176" s="2057">
        <v>14.3</v>
      </c>
      <c r="O176" s="2057">
        <v>33.299999999999997</v>
      </c>
      <c r="P176" s="2058">
        <v>27.8</v>
      </c>
      <c r="Q176" s="2029">
        <v>-79.199999999999761</v>
      </c>
      <c r="R176" s="2029">
        <v>-9.9999999999998614</v>
      </c>
      <c r="S176" s="2059">
        <v>-477.20000000000016</v>
      </c>
      <c r="T176" s="2029">
        <v>-7.9199999999999759</v>
      </c>
      <c r="U176" s="2029">
        <v>-0.99999999999998612</v>
      </c>
      <c r="V176" s="2059">
        <v>-47.720000000000013</v>
      </c>
      <c r="W176" s="2060">
        <v>27.3</v>
      </c>
      <c r="X176" s="2061">
        <v>20</v>
      </c>
      <c r="Y176" s="2062">
        <v>22.2</v>
      </c>
      <c r="Z176" s="2060">
        <v>91.9</v>
      </c>
      <c r="AA176" s="2061">
        <v>98.6</v>
      </c>
      <c r="AB176" s="2062">
        <v>96.8</v>
      </c>
      <c r="AC176" s="2061"/>
      <c r="AE176" s="2027">
        <v>50</v>
      </c>
      <c r="AG176" s="2028"/>
      <c r="AH176" s="2028"/>
      <c r="AI176" s="2053">
        <v>5</v>
      </c>
      <c r="AJ176" s="2053"/>
      <c r="AK176" s="2053">
        <v>99.5</v>
      </c>
      <c r="AL176" s="2053">
        <v>159.5</v>
      </c>
      <c r="AM176" s="2053">
        <v>219.5</v>
      </c>
      <c r="AN176" s="2027">
        <v>139.5</v>
      </c>
      <c r="AO176" s="2027">
        <v>29.5</v>
      </c>
    </row>
    <row r="177" spans="1:41" s="2027" customFormat="1">
      <c r="B177" s="2028"/>
      <c r="C177" s="2053">
        <v>6</v>
      </c>
      <c r="D177" s="2054"/>
      <c r="E177" s="2055">
        <v>104.16</v>
      </c>
      <c r="F177" s="2055">
        <v>102.81</v>
      </c>
      <c r="G177" s="2055">
        <v>106.47</v>
      </c>
      <c r="H177" s="2055">
        <v>119.83</v>
      </c>
      <c r="I177" s="2055">
        <v>120.62</v>
      </c>
      <c r="J177" s="2056">
        <v>121.05</v>
      </c>
      <c r="K177" s="2055">
        <v>90.86</v>
      </c>
      <c r="L177" s="2055">
        <v>91.97</v>
      </c>
      <c r="M177" s="2056">
        <v>91.79</v>
      </c>
      <c r="N177" s="2057">
        <v>42.9</v>
      </c>
      <c r="O177" s="2057">
        <v>55.6</v>
      </c>
      <c r="P177" s="2058">
        <v>22.2</v>
      </c>
      <c r="Q177" s="2029">
        <v>-86.299999999999756</v>
      </c>
      <c r="R177" s="2029">
        <v>-4.39999999999986</v>
      </c>
      <c r="S177" s="2059">
        <v>-505.00000000000017</v>
      </c>
      <c r="T177" s="2029">
        <v>-8.6299999999999759</v>
      </c>
      <c r="U177" s="2029">
        <v>-0.43999999999998601</v>
      </c>
      <c r="V177" s="2059">
        <v>-50.500000000000014</v>
      </c>
      <c r="W177" s="2060">
        <v>18.2</v>
      </c>
      <c r="X177" s="2061">
        <v>40</v>
      </c>
      <c r="Y177" s="2062">
        <v>33.299999999999997</v>
      </c>
      <c r="Z177" s="2060">
        <v>90.6</v>
      </c>
      <c r="AA177" s="2061">
        <v>97.9</v>
      </c>
      <c r="AB177" s="2062">
        <v>96.5</v>
      </c>
      <c r="AC177" s="2061"/>
      <c r="AE177" s="2027">
        <v>50</v>
      </c>
      <c r="AG177" s="2028"/>
      <c r="AH177" s="2028"/>
      <c r="AI177" s="2053">
        <v>6</v>
      </c>
      <c r="AJ177" s="2053"/>
      <c r="AK177" s="2053">
        <v>99.5</v>
      </c>
      <c r="AL177" s="2053">
        <v>159.5</v>
      </c>
      <c r="AM177" s="2053">
        <v>219.5</v>
      </c>
      <c r="AN177" s="2027">
        <v>139.5</v>
      </c>
      <c r="AO177" s="2027">
        <v>29.5</v>
      </c>
    </row>
    <row r="178" spans="1:41" s="2027" customFormat="1">
      <c r="B178" s="2028"/>
      <c r="C178" s="2053">
        <v>7</v>
      </c>
      <c r="D178" s="2054"/>
      <c r="E178" s="2055">
        <v>101.41</v>
      </c>
      <c r="F178" s="2055">
        <v>102.63</v>
      </c>
      <c r="G178" s="2055">
        <v>104.72</v>
      </c>
      <c r="H178" s="2055">
        <v>115.52</v>
      </c>
      <c r="I178" s="2055">
        <v>118.39</v>
      </c>
      <c r="J178" s="2056">
        <v>119.53</v>
      </c>
      <c r="K178" s="2055">
        <v>89.82</v>
      </c>
      <c r="L178" s="2055">
        <v>90.73</v>
      </c>
      <c r="M178" s="2056">
        <v>91.71</v>
      </c>
      <c r="N178" s="2057">
        <v>42.9</v>
      </c>
      <c r="O178" s="2057">
        <v>11.1</v>
      </c>
      <c r="P178" s="2058">
        <v>0</v>
      </c>
      <c r="Q178" s="2029">
        <v>-93.39999999999975</v>
      </c>
      <c r="R178" s="2029">
        <v>-43.299999999999855</v>
      </c>
      <c r="S178" s="2059">
        <v>-555.00000000000023</v>
      </c>
      <c r="T178" s="2029">
        <v>-9.339999999999975</v>
      </c>
      <c r="U178" s="2029">
        <v>-4.3299999999999859</v>
      </c>
      <c r="V178" s="2059">
        <v>-55.500000000000021</v>
      </c>
      <c r="W178" s="2060">
        <v>18.2</v>
      </c>
      <c r="X178" s="2061">
        <v>30</v>
      </c>
      <c r="Y178" s="2062">
        <v>27.8</v>
      </c>
      <c r="Z178" s="2060">
        <v>90.4</v>
      </c>
      <c r="AA178" s="2061">
        <v>98.3</v>
      </c>
      <c r="AB178" s="2062">
        <v>96</v>
      </c>
      <c r="AC178" s="2061"/>
      <c r="AE178" s="2027">
        <v>50</v>
      </c>
      <c r="AG178" s="2028"/>
      <c r="AH178" s="2028"/>
      <c r="AI178" s="2053">
        <v>7</v>
      </c>
      <c r="AJ178" s="2053"/>
      <c r="AK178" s="2053">
        <v>99.5</v>
      </c>
      <c r="AL178" s="2053">
        <v>159.5</v>
      </c>
      <c r="AM178" s="2053">
        <v>219.5</v>
      </c>
      <c r="AN178" s="2027">
        <v>139.5</v>
      </c>
      <c r="AO178" s="2027">
        <v>29.5</v>
      </c>
    </row>
    <row r="179" spans="1:41" s="2027" customFormat="1">
      <c r="B179" s="2028"/>
      <c r="C179" s="2053">
        <v>8</v>
      </c>
      <c r="D179" s="2054"/>
      <c r="E179" s="2055">
        <v>99.7</v>
      </c>
      <c r="F179" s="2055">
        <v>101.76</v>
      </c>
      <c r="G179" s="2055">
        <v>103.24</v>
      </c>
      <c r="H179" s="2055">
        <v>115.21</v>
      </c>
      <c r="I179" s="2055">
        <v>116.85</v>
      </c>
      <c r="J179" s="2056">
        <v>118.52</v>
      </c>
      <c r="K179" s="2055">
        <v>90.23</v>
      </c>
      <c r="L179" s="2055">
        <v>90.3</v>
      </c>
      <c r="M179" s="2056">
        <v>91.53</v>
      </c>
      <c r="N179" s="2057">
        <v>28.6</v>
      </c>
      <c r="O179" s="2057">
        <v>33.299999999999997</v>
      </c>
      <c r="P179" s="2058">
        <v>11.1</v>
      </c>
      <c r="Q179" s="2029">
        <v>-114.79999999999976</v>
      </c>
      <c r="R179" s="2029">
        <v>-59.999999999999858</v>
      </c>
      <c r="S179" s="2059">
        <v>-593.9000000000002</v>
      </c>
      <c r="T179" s="2029">
        <v>-11.479999999999976</v>
      </c>
      <c r="U179" s="2029">
        <v>-5.9999999999999858</v>
      </c>
      <c r="V179" s="2059">
        <v>-59.390000000000022</v>
      </c>
      <c r="W179" s="2060">
        <v>9.1</v>
      </c>
      <c r="X179" s="2061">
        <v>20</v>
      </c>
      <c r="Y179" s="2062">
        <v>16.7</v>
      </c>
      <c r="Z179" s="2060">
        <v>90.4</v>
      </c>
      <c r="AA179" s="2061">
        <v>97</v>
      </c>
      <c r="AB179" s="2062">
        <v>95.4</v>
      </c>
      <c r="AC179" s="2061"/>
      <c r="AE179" s="2027">
        <v>50</v>
      </c>
      <c r="AG179" s="2028"/>
      <c r="AH179" s="2028"/>
      <c r="AI179" s="2053">
        <v>8</v>
      </c>
      <c r="AJ179" s="2053"/>
      <c r="AK179" s="2053">
        <v>99.5</v>
      </c>
      <c r="AL179" s="2053">
        <v>159.5</v>
      </c>
      <c r="AM179" s="2053">
        <v>219.5</v>
      </c>
      <c r="AN179" s="2027">
        <v>139.5</v>
      </c>
      <c r="AO179" s="2027">
        <v>29.5</v>
      </c>
    </row>
    <row r="180" spans="1:41" s="2027" customFormat="1">
      <c r="B180" s="2028"/>
      <c r="C180" s="2053">
        <v>9</v>
      </c>
      <c r="D180" s="2054"/>
      <c r="E180" s="2055">
        <v>100.75</v>
      </c>
      <c r="F180" s="2055">
        <v>100.62</v>
      </c>
      <c r="G180" s="2055">
        <v>102.59</v>
      </c>
      <c r="H180" s="2055">
        <v>113.81</v>
      </c>
      <c r="I180" s="2055">
        <v>114.85</v>
      </c>
      <c r="J180" s="2056">
        <v>116.84</v>
      </c>
      <c r="K180" s="2055">
        <v>90.34</v>
      </c>
      <c r="L180" s="2055">
        <v>90.13</v>
      </c>
      <c r="M180" s="2056">
        <v>91.28</v>
      </c>
      <c r="N180" s="2057">
        <v>42.9</v>
      </c>
      <c r="O180" s="2057">
        <v>11.1</v>
      </c>
      <c r="P180" s="2058">
        <v>22.2</v>
      </c>
      <c r="Q180" s="2029">
        <v>-121.89999999999975</v>
      </c>
      <c r="R180" s="2029">
        <v>-98.899999999999864</v>
      </c>
      <c r="S180" s="2059">
        <v>-621.70000000000016</v>
      </c>
      <c r="T180" s="2029">
        <v>-12.189999999999975</v>
      </c>
      <c r="U180" s="2029">
        <v>-9.8899999999999864</v>
      </c>
      <c r="V180" s="2059">
        <v>-62.170000000000016</v>
      </c>
      <c r="W180" s="2060">
        <v>54.5</v>
      </c>
      <c r="X180" s="2061">
        <v>35</v>
      </c>
      <c r="Y180" s="2062">
        <v>22.2</v>
      </c>
      <c r="Z180" s="2060">
        <v>90.3</v>
      </c>
      <c r="AA180" s="2061">
        <v>97.9</v>
      </c>
      <c r="AB180" s="2062">
        <v>95.1</v>
      </c>
      <c r="AC180" s="2061"/>
      <c r="AE180" s="2027">
        <v>50</v>
      </c>
      <c r="AG180" s="2028"/>
      <c r="AH180" s="2028"/>
      <c r="AI180" s="2053">
        <v>9</v>
      </c>
      <c r="AJ180" s="2053"/>
      <c r="AK180" s="2053">
        <v>99.5</v>
      </c>
      <c r="AL180" s="2053">
        <v>159.5</v>
      </c>
      <c r="AM180" s="2053">
        <v>219.5</v>
      </c>
      <c r="AN180" s="2027">
        <v>139.5</v>
      </c>
      <c r="AO180" s="2027">
        <v>29.5</v>
      </c>
    </row>
    <row r="181" spans="1:41" s="2027" customFormat="1">
      <c r="B181" s="2028"/>
      <c r="C181" s="2053">
        <v>10</v>
      </c>
      <c r="D181" s="2054"/>
      <c r="E181" s="2055">
        <v>97.98</v>
      </c>
      <c r="F181" s="2055">
        <v>99.48</v>
      </c>
      <c r="G181" s="2055">
        <v>101.18</v>
      </c>
      <c r="H181" s="2055">
        <v>114.21</v>
      </c>
      <c r="I181" s="2055">
        <v>114.41</v>
      </c>
      <c r="J181" s="2056">
        <v>115.72</v>
      </c>
      <c r="K181" s="2055">
        <v>89.86</v>
      </c>
      <c r="L181" s="2055">
        <v>90.14</v>
      </c>
      <c r="M181" s="2056">
        <v>90.88</v>
      </c>
      <c r="N181" s="2057">
        <v>28.6</v>
      </c>
      <c r="O181" s="2057">
        <v>22.2</v>
      </c>
      <c r="P181" s="2058">
        <v>33.299999999999997</v>
      </c>
      <c r="Q181" s="2029">
        <v>-143.29999999999976</v>
      </c>
      <c r="R181" s="2029">
        <v>-126.69999999999986</v>
      </c>
      <c r="S181" s="2059">
        <v>-638.4000000000002</v>
      </c>
      <c r="T181" s="2029">
        <v>-14.329999999999975</v>
      </c>
      <c r="U181" s="2029">
        <v>-12.669999999999986</v>
      </c>
      <c r="V181" s="2059">
        <v>-63.840000000000018</v>
      </c>
      <c r="W181" s="2060">
        <v>45.5</v>
      </c>
      <c r="X181" s="2061">
        <v>10</v>
      </c>
      <c r="Y181" s="2062">
        <v>33.299999999999997</v>
      </c>
      <c r="Z181" s="2060">
        <v>88.7</v>
      </c>
      <c r="AA181" s="2061">
        <v>97</v>
      </c>
      <c r="AB181" s="2062">
        <v>94.5</v>
      </c>
      <c r="AC181" s="2061"/>
      <c r="AE181" s="2027">
        <v>50</v>
      </c>
      <c r="AG181" s="2028"/>
      <c r="AH181" s="2028"/>
      <c r="AI181" s="2053">
        <v>10</v>
      </c>
      <c r="AJ181" s="2053"/>
      <c r="AK181" s="2053">
        <v>99.5</v>
      </c>
      <c r="AL181" s="2053">
        <v>159.5</v>
      </c>
      <c r="AM181" s="2053">
        <v>219.5</v>
      </c>
      <c r="AN181" s="2027">
        <v>139.5</v>
      </c>
      <c r="AO181" s="2027">
        <v>29.5</v>
      </c>
    </row>
    <row r="182" spans="1:41" s="2027" customFormat="1">
      <c r="B182" s="2028"/>
      <c r="C182" s="2053">
        <v>11</v>
      </c>
      <c r="D182" s="2054"/>
      <c r="E182" s="2055">
        <v>95.95</v>
      </c>
      <c r="F182" s="2055">
        <v>98.23</v>
      </c>
      <c r="G182" s="2055">
        <v>100.33</v>
      </c>
      <c r="H182" s="2055">
        <v>111.3</v>
      </c>
      <c r="I182" s="2055">
        <v>113.11</v>
      </c>
      <c r="J182" s="2056">
        <v>114.01</v>
      </c>
      <c r="K182" s="2055">
        <v>88.93</v>
      </c>
      <c r="L182" s="2055">
        <v>89.71</v>
      </c>
      <c r="M182" s="2056">
        <v>90.22</v>
      </c>
      <c r="N182" s="2057">
        <v>14.3</v>
      </c>
      <c r="O182" s="2057">
        <v>11.1</v>
      </c>
      <c r="P182" s="2058">
        <v>16.7</v>
      </c>
      <c r="Q182" s="2029">
        <v>-178.99999999999977</v>
      </c>
      <c r="R182" s="2029">
        <v>-165.59999999999985</v>
      </c>
      <c r="S182" s="2059">
        <v>-671.70000000000016</v>
      </c>
      <c r="T182" s="2029">
        <v>-17.899999999999977</v>
      </c>
      <c r="U182" s="2029">
        <v>-16.559999999999985</v>
      </c>
      <c r="V182" s="2059">
        <v>-67.170000000000016</v>
      </c>
      <c r="W182" s="2060">
        <v>45.5</v>
      </c>
      <c r="X182" s="2061">
        <v>60</v>
      </c>
      <c r="Y182" s="2062">
        <v>22.2</v>
      </c>
      <c r="Z182" s="2060">
        <v>90.3</v>
      </c>
      <c r="AA182" s="2061">
        <v>97.1</v>
      </c>
      <c r="AB182" s="2062">
        <v>93.9</v>
      </c>
      <c r="AC182" s="2061"/>
      <c r="AE182" s="2027">
        <v>50</v>
      </c>
      <c r="AG182" s="2028"/>
      <c r="AH182" s="2028"/>
      <c r="AI182" s="2053">
        <v>11</v>
      </c>
      <c r="AJ182" s="2053"/>
      <c r="AK182" s="2053">
        <v>99.5</v>
      </c>
      <c r="AL182" s="2053">
        <v>159.5</v>
      </c>
      <c r="AM182" s="2053">
        <v>219.5</v>
      </c>
      <c r="AN182" s="2027">
        <v>139.5</v>
      </c>
      <c r="AO182" s="2027">
        <v>29.5</v>
      </c>
    </row>
    <row r="183" spans="1:41" s="2027" customFormat="1">
      <c r="B183" s="2028"/>
      <c r="C183" s="2053">
        <v>12</v>
      </c>
      <c r="D183" s="2054"/>
      <c r="E183" s="2055">
        <v>98.45</v>
      </c>
      <c r="F183" s="2055">
        <v>97.46</v>
      </c>
      <c r="G183" s="2055">
        <v>99.77</v>
      </c>
      <c r="H183" s="2055">
        <v>110.77</v>
      </c>
      <c r="I183" s="2055">
        <v>112.09</v>
      </c>
      <c r="J183" s="2056">
        <v>113.06</v>
      </c>
      <c r="K183" s="2055">
        <v>86.94</v>
      </c>
      <c r="L183" s="2055">
        <v>88.58</v>
      </c>
      <c r="M183" s="2056">
        <v>89.57</v>
      </c>
      <c r="N183" s="2057">
        <v>28.6</v>
      </c>
      <c r="O183" s="2057">
        <v>33.299999999999997</v>
      </c>
      <c r="P183" s="2058">
        <v>33.299999999999997</v>
      </c>
      <c r="Q183" s="2029">
        <v>-200.39999999999978</v>
      </c>
      <c r="R183" s="2029">
        <v>-182.29999999999984</v>
      </c>
      <c r="S183" s="2059">
        <v>-688.4000000000002</v>
      </c>
      <c r="T183" s="2029">
        <v>-20.039999999999978</v>
      </c>
      <c r="U183" s="2029">
        <v>-18.229999999999983</v>
      </c>
      <c r="V183" s="2059">
        <v>-68.840000000000018</v>
      </c>
      <c r="W183" s="2060">
        <v>72.7</v>
      </c>
      <c r="X183" s="2061">
        <v>25</v>
      </c>
      <c r="Y183" s="2062">
        <v>33.299999999999997</v>
      </c>
      <c r="Z183" s="2060">
        <v>90</v>
      </c>
      <c r="AA183" s="2061">
        <v>96.6</v>
      </c>
      <c r="AB183" s="2062">
        <v>93.4</v>
      </c>
      <c r="AC183" s="2061"/>
      <c r="AE183" s="2027">
        <v>50</v>
      </c>
      <c r="AG183" s="2028"/>
      <c r="AH183" s="2028"/>
      <c r="AI183" s="2053">
        <v>12</v>
      </c>
      <c r="AJ183" s="2053"/>
      <c r="AK183" s="2053">
        <v>99.5</v>
      </c>
      <c r="AL183" s="2053">
        <v>159.5</v>
      </c>
      <c r="AM183" s="2053">
        <v>219.5</v>
      </c>
      <c r="AN183" s="2027">
        <v>139.5</v>
      </c>
      <c r="AO183" s="2027">
        <v>29.5</v>
      </c>
    </row>
    <row r="184" spans="1:41" s="2027" customFormat="1" ht="26">
      <c r="A184" s="2027">
        <v>1999</v>
      </c>
      <c r="B184" s="2028">
        <v>11</v>
      </c>
      <c r="C184" s="2053">
        <v>1</v>
      </c>
      <c r="D184" s="2054"/>
      <c r="E184" s="2055">
        <v>99.06</v>
      </c>
      <c r="F184" s="2055">
        <v>97.82</v>
      </c>
      <c r="G184" s="2055">
        <v>99.04</v>
      </c>
      <c r="H184" s="2055">
        <v>114.08</v>
      </c>
      <c r="I184" s="2055">
        <v>112.05</v>
      </c>
      <c r="J184" s="2056">
        <v>112.83</v>
      </c>
      <c r="K184" s="2055">
        <v>86.28</v>
      </c>
      <c r="L184" s="2055">
        <v>87.38</v>
      </c>
      <c r="M184" s="2056">
        <v>88.91</v>
      </c>
      <c r="N184" s="2057">
        <v>57.1</v>
      </c>
      <c r="O184" s="2057">
        <v>55.6</v>
      </c>
      <c r="P184" s="2058">
        <v>11.1</v>
      </c>
      <c r="Q184" s="2029">
        <v>-193.29999999999978</v>
      </c>
      <c r="R184" s="2029">
        <v>-176.69999999999985</v>
      </c>
      <c r="S184" s="2059">
        <v>-727.30000000000018</v>
      </c>
      <c r="T184" s="2029">
        <v>-19.329999999999977</v>
      </c>
      <c r="U184" s="2029">
        <v>-17.669999999999984</v>
      </c>
      <c r="V184" s="2059">
        <v>-72.730000000000018</v>
      </c>
      <c r="W184" s="2060">
        <v>63.6</v>
      </c>
      <c r="X184" s="2061">
        <v>75</v>
      </c>
      <c r="Y184" s="2062">
        <v>55.6</v>
      </c>
      <c r="Z184" s="2060">
        <v>90.1</v>
      </c>
      <c r="AA184" s="2061">
        <v>97.6</v>
      </c>
      <c r="AB184" s="2062">
        <v>93.4</v>
      </c>
      <c r="AC184" s="2061"/>
      <c r="AE184" s="2027">
        <v>50</v>
      </c>
      <c r="AF184" s="2027">
        <v>1999</v>
      </c>
      <c r="AG184" s="2064" t="s">
        <v>930</v>
      </c>
      <c r="AH184" s="2028"/>
      <c r="AI184" s="2053">
        <v>1</v>
      </c>
      <c r="AJ184" s="2053"/>
      <c r="AK184" s="2053">
        <v>99.5</v>
      </c>
      <c r="AL184" s="2053">
        <v>159.5</v>
      </c>
      <c r="AM184" s="2053">
        <v>219.5</v>
      </c>
      <c r="AN184" s="2027">
        <v>139.5</v>
      </c>
      <c r="AO184" s="2027">
        <v>29.5</v>
      </c>
    </row>
    <row r="185" spans="1:41" s="2027" customFormat="1">
      <c r="B185" s="2028"/>
      <c r="C185" s="2053">
        <v>2</v>
      </c>
      <c r="D185" s="2054"/>
      <c r="E185" s="2055">
        <v>98.34</v>
      </c>
      <c r="F185" s="2055">
        <v>98.62</v>
      </c>
      <c r="G185" s="2055">
        <v>98.6</v>
      </c>
      <c r="H185" s="2055">
        <v>110.6</v>
      </c>
      <c r="I185" s="2055">
        <v>111.82</v>
      </c>
      <c r="J185" s="2056">
        <v>112.19</v>
      </c>
      <c r="K185" s="2055">
        <v>86.08</v>
      </c>
      <c r="L185" s="2055">
        <v>86.43</v>
      </c>
      <c r="M185" s="2056">
        <v>88.38</v>
      </c>
      <c r="N185" s="2057">
        <v>71.400000000000006</v>
      </c>
      <c r="O185" s="2057">
        <v>38.9</v>
      </c>
      <c r="P185" s="2058">
        <v>22.2</v>
      </c>
      <c r="Q185" s="2029">
        <v>-171.89999999999978</v>
      </c>
      <c r="R185" s="2029">
        <v>-187.79999999999984</v>
      </c>
      <c r="S185" s="2059">
        <v>-755.10000000000014</v>
      </c>
      <c r="T185" s="2029">
        <v>-17.189999999999976</v>
      </c>
      <c r="U185" s="2029">
        <v>-18.779999999999983</v>
      </c>
      <c r="V185" s="2059">
        <v>-75.510000000000019</v>
      </c>
      <c r="W185" s="2060">
        <v>45.5</v>
      </c>
      <c r="X185" s="2061">
        <v>50</v>
      </c>
      <c r="Y185" s="2062">
        <v>33.299999999999997</v>
      </c>
      <c r="Z185" s="2060">
        <v>90.8</v>
      </c>
      <c r="AA185" s="2061">
        <v>97.2</v>
      </c>
      <c r="AB185" s="2062">
        <v>92.6</v>
      </c>
      <c r="AC185" s="2061"/>
      <c r="AE185" s="2027">
        <v>50</v>
      </c>
      <c r="AG185" s="2028"/>
      <c r="AH185" s="2028"/>
      <c r="AI185" s="2053">
        <v>2</v>
      </c>
      <c r="AJ185" s="2053"/>
      <c r="AK185" s="2053">
        <v>99.5</v>
      </c>
      <c r="AL185" s="2053">
        <v>159.5</v>
      </c>
      <c r="AM185" s="2053">
        <v>219.5</v>
      </c>
      <c r="AN185" s="2027">
        <v>139.5</v>
      </c>
      <c r="AO185" s="2027">
        <v>29.5</v>
      </c>
    </row>
    <row r="186" spans="1:41" s="2027" customFormat="1">
      <c r="B186" s="2028"/>
      <c r="C186" s="2053">
        <v>3</v>
      </c>
      <c r="D186" s="2054"/>
      <c r="E186" s="2055">
        <v>101.75</v>
      </c>
      <c r="F186" s="2055">
        <v>99.72</v>
      </c>
      <c r="G186" s="2055">
        <v>98.9</v>
      </c>
      <c r="H186" s="2055">
        <v>113.22</v>
      </c>
      <c r="I186" s="2055">
        <v>112.63</v>
      </c>
      <c r="J186" s="2056">
        <v>111.99</v>
      </c>
      <c r="K186" s="2055">
        <v>86.78</v>
      </c>
      <c r="L186" s="2055">
        <v>86.38</v>
      </c>
      <c r="M186" s="2056">
        <v>87.89</v>
      </c>
      <c r="N186" s="2057">
        <v>57.1</v>
      </c>
      <c r="O186" s="2057">
        <v>72.2</v>
      </c>
      <c r="P186" s="2058">
        <v>38.9</v>
      </c>
      <c r="Q186" s="2029">
        <v>-164.79999999999978</v>
      </c>
      <c r="R186" s="2029">
        <v>-165.59999999999985</v>
      </c>
      <c r="S186" s="2059">
        <v>-766.20000000000016</v>
      </c>
      <c r="T186" s="2029">
        <v>-16.479999999999979</v>
      </c>
      <c r="U186" s="2029">
        <v>-16.559999999999985</v>
      </c>
      <c r="V186" s="2059">
        <v>-76.620000000000019</v>
      </c>
      <c r="W186" s="2060">
        <v>81.8</v>
      </c>
      <c r="X186" s="2061">
        <v>85</v>
      </c>
      <c r="Y186" s="2062">
        <v>33.299999999999997</v>
      </c>
      <c r="Z186" s="2060">
        <v>93.2</v>
      </c>
      <c r="AA186" s="2061">
        <v>98.7</v>
      </c>
      <c r="AB186" s="2062">
        <v>92.2</v>
      </c>
      <c r="AC186" s="2061"/>
      <c r="AE186" s="2027">
        <v>50</v>
      </c>
      <c r="AG186" s="2028"/>
      <c r="AH186" s="2028"/>
      <c r="AI186" s="2053">
        <v>3</v>
      </c>
      <c r="AJ186" s="2053"/>
      <c r="AK186" s="2053">
        <v>99.5</v>
      </c>
      <c r="AL186" s="2053">
        <v>159.5</v>
      </c>
      <c r="AM186" s="2053">
        <v>219.5</v>
      </c>
      <c r="AN186" s="2027">
        <v>139.5</v>
      </c>
      <c r="AO186" s="2027">
        <v>29.5</v>
      </c>
    </row>
    <row r="187" spans="1:41" s="2027" customFormat="1">
      <c r="B187" s="2028"/>
      <c r="C187" s="2053">
        <v>4</v>
      </c>
      <c r="D187" s="2054"/>
      <c r="E187" s="2055">
        <v>102.32</v>
      </c>
      <c r="F187" s="2055">
        <v>100.8</v>
      </c>
      <c r="G187" s="2055">
        <v>99.12</v>
      </c>
      <c r="H187" s="2055">
        <v>110.42</v>
      </c>
      <c r="I187" s="2055">
        <v>111.41</v>
      </c>
      <c r="J187" s="2056">
        <v>111.82</v>
      </c>
      <c r="K187" s="2055">
        <v>88.23</v>
      </c>
      <c r="L187" s="2055">
        <v>87.03</v>
      </c>
      <c r="M187" s="2056">
        <v>87.59</v>
      </c>
      <c r="N187" s="2057">
        <v>71.400000000000006</v>
      </c>
      <c r="O187" s="2057">
        <v>22.2</v>
      </c>
      <c r="P187" s="2058">
        <v>44.4</v>
      </c>
      <c r="Q187" s="2029">
        <v>-143.39999999999978</v>
      </c>
      <c r="R187" s="2029">
        <v>-193.39999999999986</v>
      </c>
      <c r="S187" s="2059">
        <v>-771.80000000000018</v>
      </c>
      <c r="T187" s="2029">
        <v>-14.339999999999979</v>
      </c>
      <c r="U187" s="2029">
        <v>-19.339999999999986</v>
      </c>
      <c r="V187" s="2059">
        <v>-77.180000000000021</v>
      </c>
      <c r="W187" s="2060">
        <v>72.7</v>
      </c>
      <c r="X187" s="2061">
        <v>40</v>
      </c>
      <c r="Y187" s="2062">
        <v>16.7</v>
      </c>
      <c r="Z187" s="2060">
        <v>95</v>
      </c>
      <c r="AA187" s="2061">
        <v>98</v>
      </c>
      <c r="AB187" s="2062">
        <v>91.8</v>
      </c>
      <c r="AC187" s="2061"/>
      <c r="AE187" s="2027">
        <v>50</v>
      </c>
      <c r="AG187" s="2028"/>
      <c r="AH187" s="2028"/>
      <c r="AI187" s="2053">
        <v>4</v>
      </c>
      <c r="AJ187" s="2053"/>
      <c r="AK187" s="2053">
        <v>99.5</v>
      </c>
      <c r="AL187" s="2053">
        <v>159.5</v>
      </c>
      <c r="AM187" s="2053">
        <v>219.5</v>
      </c>
      <c r="AN187" s="2027">
        <v>139.5</v>
      </c>
      <c r="AO187" s="2027">
        <v>29.5</v>
      </c>
    </row>
    <row r="188" spans="1:41" s="2027" customFormat="1">
      <c r="B188" s="2028"/>
      <c r="C188" s="2053">
        <v>5</v>
      </c>
      <c r="D188" s="2065" t="s">
        <v>30</v>
      </c>
      <c r="E188" s="2055">
        <v>99.89</v>
      </c>
      <c r="F188" s="2055">
        <v>101.32</v>
      </c>
      <c r="G188" s="2055">
        <v>99.39</v>
      </c>
      <c r="H188" s="2055">
        <v>110.69</v>
      </c>
      <c r="I188" s="2055">
        <v>111.44</v>
      </c>
      <c r="J188" s="2056">
        <v>111.8</v>
      </c>
      <c r="K188" s="2055">
        <v>90.55</v>
      </c>
      <c r="L188" s="2055">
        <v>88.52</v>
      </c>
      <c r="M188" s="2056">
        <v>87.68</v>
      </c>
      <c r="N188" s="2057">
        <v>28.6</v>
      </c>
      <c r="O188" s="2057">
        <v>55.6</v>
      </c>
      <c r="P188" s="2058">
        <v>55.6</v>
      </c>
      <c r="Q188" s="2029">
        <v>-164.79999999999978</v>
      </c>
      <c r="R188" s="2029">
        <v>-187.79999999999987</v>
      </c>
      <c r="S188" s="2059">
        <v>-766.20000000000016</v>
      </c>
      <c r="T188" s="2029">
        <v>-16.479999999999979</v>
      </c>
      <c r="U188" s="2029">
        <v>-18.779999999999987</v>
      </c>
      <c r="V188" s="2059">
        <v>-76.620000000000019</v>
      </c>
      <c r="W188" s="2060">
        <v>81.8</v>
      </c>
      <c r="X188" s="2061">
        <v>80</v>
      </c>
      <c r="Y188" s="2062">
        <v>33.299999999999997</v>
      </c>
      <c r="Z188" s="2060">
        <v>94.6</v>
      </c>
      <c r="AA188" s="2061">
        <v>98.6</v>
      </c>
      <c r="AB188" s="2062">
        <v>91.7</v>
      </c>
      <c r="AC188" s="2061"/>
      <c r="AE188" s="2027">
        <v>50</v>
      </c>
      <c r="AG188" s="2028"/>
      <c r="AH188" s="2028"/>
      <c r="AI188" s="2053">
        <v>5</v>
      </c>
      <c r="AJ188" s="2051" t="s">
        <v>30</v>
      </c>
      <c r="AK188" s="2053">
        <v>99.5</v>
      </c>
      <c r="AL188" s="2053">
        <v>159.5</v>
      </c>
      <c r="AM188" s="2053">
        <v>219.5</v>
      </c>
      <c r="AN188" s="2027">
        <v>139.5</v>
      </c>
      <c r="AO188" s="2027">
        <v>29.5</v>
      </c>
    </row>
    <row r="189" spans="1:41" s="2027" customFormat="1">
      <c r="B189" s="2028"/>
      <c r="C189" s="2053">
        <v>6</v>
      </c>
      <c r="D189" s="2054"/>
      <c r="E189" s="2055">
        <v>103.93</v>
      </c>
      <c r="F189" s="2055">
        <v>102.05</v>
      </c>
      <c r="G189" s="2055">
        <v>100.53</v>
      </c>
      <c r="H189" s="2055">
        <v>111.76</v>
      </c>
      <c r="I189" s="2055">
        <v>110.96</v>
      </c>
      <c r="J189" s="2056">
        <v>111.34</v>
      </c>
      <c r="K189" s="2055">
        <v>88.63</v>
      </c>
      <c r="L189" s="2055">
        <v>89.14</v>
      </c>
      <c r="M189" s="2056">
        <v>87.64</v>
      </c>
      <c r="N189" s="2057">
        <v>57.1</v>
      </c>
      <c r="O189" s="2057">
        <v>33.299999999999997</v>
      </c>
      <c r="P189" s="2058">
        <v>33.299999999999997</v>
      </c>
      <c r="Q189" s="2029">
        <v>-157.69999999999979</v>
      </c>
      <c r="R189" s="2029">
        <v>-204.49999999999989</v>
      </c>
      <c r="S189" s="2059">
        <v>-782.9000000000002</v>
      </c>
      <c r="T189" s="2029">
        <v>-15.769999999999978</v>
      </c>
      <c r="U189" s="2029">
        <v>-20.449999999999989</v>
      </c>
      <c r="V189" s="2059">
        <v>-78.29000000000002</v>
      </c>
      <c r="W189" s="2060">
        <v>72.7</v>
      </c>
      <c r="X189" s="2061">
        <v>45</v>
      </c>
      <c r="Y189" s="2062">
        <v>38.9</v>
      </c>
      <c r="Z189" s="2060">
        <v>96.2</v>
      </c>
      <c r="AA189" s="2061">
        <v>98.6</v>
      </c>
      <c r="AB189" s="2062">
        <v>91.3</v>
      </c>
      <c r="AC189" s="2061"/>
      <c r="AE189" s="2027">
        <v>50</v>
      </c>
      <c r="AG189" s="2028"/>
      <c r="AH189" s="2028"/>
      <c r="AI189" s="2053">
        <v>6</v>
      </c>
      <c r="AJ189" s="2053"/>
      <c r="AK189" s="2053"/>
      <c r="AL189" s="2053"/>
      <c r="AM189" s="2053"/>
    </row>
    <row r="190" spans="1:41" s="2027" customFormat="1">
      <c r="B190" s="2028"/>
      <c r="C190" s="2053">
        <v>7</v>
      </c>
      <c r="D190" s="2054"/>
      <c r="E190" s="2055">
        <v>106.26</v>
      </c>
      <c r="F190" s="2055">
        <v>103.36</v>
      </c>
      <c r="G190" s="2055">
        <v>101.65</v>
      </c>
      <c r="H190" s="2055">
        <v>112.45</v>
      </c>
      <c r="I190" s="2055">
        <v>111.63</v>
      </c>
      <c r="J190" s="2056">
        <v>111.71</v>
      </c>
      <c r="K190" s="2055">
        <v>89.91</v>
      </c>
      <c r="L190" s="2055">
        <v>89.7</v>
      </c>
      <c r="M190" s="2056">
        <v>88.07</v>
      </c>
      <c r="N190" s="2057">
        <v>57.1</v>
      </c>
      <c r="O190" s="2057">
        <v>66.7</v>
      </c>
      <c r="P190" s="2058">
        <v>55.6</v>
      </c>
      <c r="Q190" s="2029">
        <v>-150.5999999999998</v>
      </c>
      <c r="R190" s="2029">
        <v>-187.7999999999999</v>
      </c>
      <c r="S190" s="2059">
        <v>-777.30000000000018</v>
      </c>
      <c r="T190" s="2029">
        <v>-15.059999999999979</v>
      </c>
      <c r="U190" s="2029">
        <v>-18.77999999999999</v>
      </c>
      <c r="V190" s="2059">
        <v>-77.730000000000018</v>
      </c>
      <c r="W190" s="2060">
        <v>72.7</v>
      </c>
      <c r="X190" s="2061">
        <v>65</v>
      </c>
      <c r="Y190" s="2062">
        <v>50</v>
      </c>
      <c r="Z190" s="2060">
        <v>97.3</v>
      </c>
      <c r="AA190" s="2061">
        <v>99.5</v>
      </c>
      <c r="AB190" s="2062">
        <v>91.4</v>
      </c>
      <c r="AC190" s="2061"/>
      <c r="AE190" s="2027">
        <v>50</v>
      </c>
      <c r="AG190" s="2028"/>
      <c r="AH190" s="2028"/>
      <c r="AI190" s="2053">
        <v>7</v>
      </c>
      <c r="AJ190" s="2053"/>
      <c r="AK190" s="2053"/>
      <c r="AL190" s="2053"/>
      <c r="AM190" s="2053"/>
    </row>
    <row r="191" spans="1:41" s="2027" customFormat="1">
      <c r="B191" s="2028"/>
      <c r="C191" s="2053">
        <v>8</v>
      </c>
      <c r="D191" s="2054"/>
      <c r="E191" s="2055">
        <v>106.96</v>
      </c>
      <c r="F191" s="2055">
        <v>105.72</v>
      </c>
      <c r="G191" s="2055">
        <v>102.78</v>
      </c>
      <c r="H191" s="2055">
        <v>113.31</v>
      </c>
      <c r="I191" s="2055">
        <v>112.51</v>
      </c>
      <c r="J191" s="2056">
        <v>111.73</v>
      </c>
      <c r="K191" s="2055">
        <v>90.6</v>
      </c>
      <c r="L191" s="2055">
        <v>89.71</v>
      </c>
      <c r="M191" s="2056">
        <v>88.68</v>
      </c>
      <c r="N191" s="2057">
        <v>85.7</v>
      </c>
      <c r="O191" s="2057">
        <v>66.7</v>
      </c>
      <c r="P191" s="2058">
        <v>38.9</v>
      </c>
      <c r="Q191" s="2029">
        <v>-114.89999999999979</v>
      </c>
      <c r="R191" s="2029">
        <v>-171.09999999999991</v>
      </c>
      <c r="S191" s="2059">
        <v>-788.4000000000002</v>
      </c>
      <c r="T191" s="2029">
        <v>-11.489999999999979</v>
      </c>
      <c r="U191" s="2029">
        <v>-17.109999999999992</v>
      </c>
      <c r="V191" s="2059">
        <v>-78.840000000000018</v>
      </c>
      <c r="W191" s="2060">
        <v>72.7</v>
      </c>
      <c r="X191" s="2061">
        <v>85</v>
      </c>
      <c r="Y191" s="2062">
        <v>50</v>
      </c>
      <c r="Z191" s="2060">
        <v>97.2</v>
      </c>
      <c r="AA191" s="2061">
        <v>100.9</v>
      </c>
      <c r="AB191" s="2062">
        <v>91.6</v>
      </c>
      <c r="AC191" s="2061"/>
      <c r="AE191" s="2027">
        <v>50</v>
      </c>
      <c r="AG191" s="2028"/>
      <c r="AH191" s="2028"/>
      <c r="AI191" s="2053">
        <v>8</v>
      </c>
      <c r="AJ191" s="2053"/>
      <c r="AK191" s="2053"/>
      <c r="AL191" s="2053"/>
      <c r="AM191" s="2053"/>
    </row>
    <row r="192" spans="1:41" s="2027" customFormat="1">
      <c r="B192" s="2028"/>
      <c r="C192" s="2053">
        <v>9</v>
      </c>
      <c r="D192" s="2054"/>
      <c r="E192" s="2055">
        <v>113.32</v>
      </c>
      <c r="F192" s="2055">
        <v>108.85</v>
      </c>
      <c r="G192" s="2055">
        <v>104.92</v>
      </c>
      <c r="H192" s="2055">
        <v>116.81</v>
      </c>
      <c r="I192" s="2055">
        <v>114.19</v>
      </c>
      <c r="J192" s="2056">
        <v>113</v>
      </c>
      <c r="K192" s="2055">
        <v>90.86</v>
      </c>
      <c r="L192" s="2055">
        <v>90.46</v>
      </c>
      <c r="M192" s="2056">
        <v>89.37</v>
      </c>
      <c r="N192" s="2057">
        <v>85.7</v>
      </c>
      <c r="O192" s="2057">
        <v>77.8</v>
      </c>
      <c r="P192" s="2058">
        <v>55.6</v>
      </c>
      <c r="Q192" s="2029">
        <v>-79.19999999999979</v>
      </c>
      <c r="R192" s="2029">
        <v>-143.2999999999999</v>
      </c>
      <c r="S192" s="2059">
        <v>-782.80000000000018</v>
      </c>
      <c r="T192" s="2029">
        <v>-7.9199999999999786</v>
      </c>
      <c r="U192" s="2029">
        <v>-14.329999999999989</v>
      </c>
      <c r="V192" s="2059">
        <v>-78.280000000000015</v>
      </c>
      <c r="W192" s="2060">
        <v>72.7</v>
      </c>
      <c r="X192" s="2061">
        <v>90</v>
      </c>
      <c r="Y192" s="2062">
        <v>61.1</v>
      </c>
      <c r="Z192" s="2060">
        <v>98.1</v>
      </c>
      <c r="AA192" s="2061">
        <v>101.8</v>
      </c>
      <c r="AB192" s="2062">
        <v>91.9</v>
      </c>
      <c r="AC192" s="2061"/>
      <c r="AE192" s="2027">
        <v>50</v>
      </c>
      <c r="AG192" s="2028"/>
      <c r="AH192" s="2028"/>
      <c r="AI192" s="2053">
        <v>9</v>
      </c>
      <c r="AJ192" s="2053"/>
      <c r="AK192" s="2053"/>
      <c r="AL192" s="2053"/>
      <c r="AM192" s="2053"/>
    </row>
    <row r="193" spans="1:41" s="2027" customFormat="1">
      <c r="B193" s="2028"/>
      <c r="C193" s="2053">
        <v>10</v>
      </c>
      <c r="D193" s="2054"/>
      <c r="E193" s="2055">
        <v>109.73</v>
      </c>
      <c r="F193" s="2055">
        <v>110</v>
      </c>
      <c r="G193" s="2055">
        <v>106.06</v>
      </c>
      <c r="H193" s="2055">
        <v>112.75</v>
      </c>
      <c r="I193" s="2055">
        <v>114.29</v>
      </c>
      <c r="J193" s="2056">
        <v>113.42</v>
      </c>
      <c r="K193" s="2055">
        <v>89.77</v>
      </c>
      <c r="L193" s="2055">
        <v>90.41</v>
      </c>
      <c r="M193" s="2056">
        <v>89.79</v>
      </c>
      <c r="N193" s="2057">
        <v>57.1</v>
      </c>
      <c r="O193" s="2057">
        <v>44.4</v>
      </c>
      <c r="P193" s="2058">
        <v>33.299999999999997</v>
      </c>
      <c r="Q193" s="2029">
        <v>-72.099999999999795</v>
      </c>
      <c r="R193" s="2029">
        <v>-148.89999999999989</v>
      </c>
      <c r="S193" s="2059">
        <v>-799.50000000000023</v>
      </c>
      <c r="T193" s="2029">
        <v>-7.2099999999999795</v>
      </c>
      <c r="U193" s="2029">
        <v>-14.88999999999999</v>
      </c>
      <c r="V193" s="2059">
        <v>-79.950000000000017</v>
      </c>
      <c r="W193" s="2060">
        <v>81.8</v>
      </c>
      <c r="X193" s="2061">
        <v>80</v>
      </c>
      <c r="Y193" s="2062">
        <v>44.4</v>
      </c>
      <c r="Z193" s="2060">
        <v>99.1</v>
      </c>
      <c r="AA193" s="2061">
        <v>102</v>
      </c>
      <c r="AB193" s="2062">
        <v>91.5</v>
      </c>
      <c r="AC193" s="2061"/>
      <c r="AE193" s="2027">
        <v>50</v>
      </c>
      <c r="AG193" s="2028"/>
      <c r="AH193" s="2028"/>
      <c r="AI193" s="2053">
        <v>10</v>
      </c>
      <c r="AJ193" s="2053"/>
      <c r="AK193" s="2053"/>
      <c r="AL193" s="2053"/>
      <c r="AM193" s="2053"/>
    </row>
    <row r="194" spans="1:41" s="2027" customFormat="1">
      <c r="B194" s="2028"/>
      <c r="C194" s="2053">
        <v>11</v>
      </c>
      <c r="D194" s="2054"/>
      <c r="E194" s="2055">
        <v>114.13</v>
      </c>
      <c r="F194" s="2055">
        <v>112.39</v>
      </c>
      <c r="G194" s="2055">
        <v>107.75</v>
      </c>
      <c r="H194" s="2055">
        <v>112.9</v>
      </c>
      <c r="I194" s="2055">
        <v>114.15</v>
      </c>
      <c r="J194" s="2056">
        <v>113.64</v>
      </c>
      <c r="K194" s="2055">
        <v>87.84</v>
      </c>
      <c r="L194" s="2055">
        <v>89.49</v>
      </c>
      <c r="M194" s="2056">
        <v>89.74</v>
      </c>
      <c r="N194" s="2057">
        <v>85.7</v>
      </c>
      <c r="O194" s="2057">
        <v>44.4</v>
      </c>
      <c r="P194" s="2058">
        <v>0</v>
      </c>
      <c r="Q194" s="2029">
        <v>-36.399999999999793</v>
      </c>
      <c r="R194" s="2029">
        <v>-154.49999999999989</v>
      </c>
      <c r="S194" s="2059">
        <v>-849.50000000000023</v>
      </c>
      <c r="T194" s="2029">
        <v>-3.6399999999999793</v>
      </c>
      <c r="U194" s="2029">
        <v>-15.449999999999989</v>
      </c>
      <c r="V194" s="2059">
        <v>-84.950000000000017</v>
      </c>
      <c r="W194" s="2060">
        <v>81.8</v>
      </c>
      <c r="X194" s="2061">
        <v>70</v>
      </c>
      <c r="Y194" s="2062">
        <v>44.4</v>
      </c>
      <c r="Z194" s="2060">
        <v>99.3</v>
      </c>
      <c r="AA194" s="2061">
        <v>102.8</v>
      </c>
      <c r="AB194" s="2062">
        <v>92.1</v>
      </c>
      <c r="AC194" s="2061"/>
      <c r="AE194" s="2027">
        <v>50</v>
      </c>
      <c r="AG194" s="2028"/>
      <c r="AH194" s="2028"/>
      <c r="AI194" s="2053">
        <v>11</v>
      </c>
      <c r="AJ194" s="2053"/>
      <c r="AK194" s="2053"/>
      <c r="AL194" s="2053"/>
      <c r="AM194" s="2053"/>
    </row>
    <row r="195" spans="1:41" s="2027" customFormat="1">
      <c r="B195" s="2028"/>
      <c r="C195" s="2053">
        <v>12</v>
      </c>
      <c r="D195" s="2054"/>
      <c r="E195" s="2055">
        <v>111.88</v>
      </c>
      <c r="F195" s="2055">
        <v>111.91</v>
      </c>
      <c r="G195" s="2055">
        <v>109.46</v>
      </c>
      <c r="H195" s="2055">
        <v>113.5</v>
      </c>
      <c r="I195" s="2055">
        <v>113.05</v>
      </c>
      <c r="J195" s="2056">
        <v>113.85</v>
      </c>
      <c r="K195" s="2055">
        <v>90.91</v>
      </c>
      <c r="L195" s="2055">
        <v>89.51</v>
      </c>
      <c r="M195" s="2056">
        <v>89.79</v>
      </c>
      <c r="N195" s="2057">
        <v>42.9</v>
      </c>
      <c r="O195" s="2057">
        <v>22.2</v>
      </c>
      <c r="P195" s="2058">
        <v>33.299999999999997</v>
      </c>
      <c r="Q195" s="2029">
        <v>-43.499999999999794</v>
      </c>
      <c r="R195" s="2029">
        <v>-182.2999999999999</v>
      </c>
      <c r="S195" s="2059">
        <v>-866.20000000000027</v>
      </c>
      <c r="T195" s="2029">
        <v>-4.3499999999999792</v>
      </c>
      <c r="U195" s="2029">
        <v>-18.22999999999999</v>
      </c>
      <c r="V195" s="2059">
        <v>-86.620000000000033</v>
      </c>
      <c r="W195" s="2060">
        <v>81.8</v>
      </c>
      <c r="X195" s="2061">
        <v>80</v>
      </c>
      <c r="Y195" s="2062">
        <v>44.4</v>
      </c>
      <c r="Z195" s="2060">
        <v>100.3</v>
      </c>
      <c r="AA195" s="2061">
        <v>102.8</v>
      </c>
      <c r="AB195" s="2062">
        <v>92.1</v>
      </c>
      <c r="AC195" s="2061"/>
      <c r="AE195" s="2027">
        <v>50</v>
      </c>
      <c r="AG195" s="2028"/>
      <c r="AH195" s="2028"/>
      <c r="AI195" s="2053">
        <v>12</v>
      </c>
      <c r="AJ195" s="2053"/>
      <c r="AK195" s="2053"/>
      <c r="AL195" s="2053"/>
      <c r="AM195" s="2053"/>
    </row>
    <row r="196" spans="1:41" s="2027" customFormat="1" ht="26">
      <c r="A196" s="2027">
        <v>2000</v>
      </c>
      <c r="B196" s="2028">
        <v>12</v>
      </c>
      <c r="C196" s="2053">
        <v>1</v>
      </c>
      <c r="D196" s="2054"/>
      <c r="E196" s="2055">
        <v>118.72</v>
      </c>
      <c r="F196" s="2055">
        <v>114.91</v>
      </c>
      <c r="G196" s="2055">
        <v>111.57</v>
      </c>
      <c r="H196" s="2055">
        <v>114.45</v>
      </c>
      <c r="I196" s="2055">
        <v>113.62</v>
      </c>
      <c r="J196" s="2056">
        <v>114.08</v>
      </c>
      <c r="K196" s="2055">
        <v>88.66</v>
      </c>
      <c r="L196" s="2055">
        <v>89.14</v>
      </c>
      <c r="M196" s="2056">
        <v>89.79</v>
      </c>
      <c r="N196" s="2057">
        <v>85.7</v>
      </c>
      <c r="O196" s="2057">
        <v>55.6</v>
      </c>
      <c r="P196" s="2058">
        <v>22.2</v>
      </c>
      <c r="Q196" s="2029">
        <v>-7.7999999999997911</v>
      </c>
      <c r="R196" s="2029">
        <v>-176.6999999999999</v>
      </c>
      <c r="S196" s="2059">
        <v>-894.00000000000023</v>
      </c>
      <c r="T196" s="2029">
        <v>-0.77999999999997915</v>
      </c>
      <c r="U196" s="2029">
        <v>-17.669999999999991</v>
      </c>
      <c r="V196" s="2059">
        <v>-89.40000000000002</v>
      </c>
      <c r="W196" s="2060">
        <v>72.7</v>
      </c>
      <c r="X196" s="2061">
        <v>70</v>
      </c>
      <c r="Y196" s="2062">
        <v>44.4</v>
      </c>
      <c r="Z196" s="2060">
        <v>101.9</v>
      </c>
      <c r="AA196" s="2061">
        <v>103.5</v>
      </c>
      <c r="AB196" s="2062">
        <v>92.1</v>
      </c>
      <c r="AC196" s="2061"/>
      <c r="AE196" s="2027">
        <v>50</v>
      </c>
      <c r="AF196" s="2027">
        <v>2000</v>
      </c>
      <c r="AG196" s="2064" t="s">
        <v>931</v>
      </c>
      <c r="AH196" s="2028"/>
      <c r="AI196" s="2053">
        <v>1</v>
      </c>
      <c r="AJ196" s="2053"/>
      <c r="AK196" s="2053"/>
      <c r="AL196" s="2053"/>
      <c r="AM196" s="2053"/>
    </row>
    <row r="197" spans="1:41" s="2027" customFormat="1">
      <c r="B197" s="2028"/>
      <c r="C197" s="2053">
        <v>2</v>
      </c>
      <c r="D197" s="2054"/>
      <c r="E197" s="2055">
        <v>118.52</v>
      </c>
      <c r="F197" s="2055">
        <v>116.37</v>
      </c>
      <c r="G197" s="2055">
        <v>113.32</v>
      </c>
      <c r="H197" s="2055">
        <v>119.47</v>
      </c>
      <c r="I197" s="2055">
        <v>115.81</v>
      </c>
      <c r="J197" s="2056">
        <v>114.61</v>
      </c>
      <c r="K197" s="2055">
        <v>94.42</v>
      </c>
      <c r="L197" s="2055">
        <v>91.33</v>
      </c>
      <c r="M197" s="2056">
        <v>90.44</v>
      </c>
      <c r="N197" s="2057">
        <v>57.1</v>
      </c>
      <c r="O197" s="2057">
        <v>100</v>
      </c>
      <c r="P197" s="2058">
        <v>66.7</v>
      </c>
      <c r="Q197" s="2029">
        <v>-0.69999999999978968</v>
      </c>
      <c r="R197" s="2029">
        <v>-126.6999999999999</v>
      </c>
      <c r="S197" s="2059">
        <v>-877.30000000000018</v>
      </c>
      <c r="T197" s="2029">
        <v>-6.9999999999978968E-2</v>
      </c>
      <c r="U197" s="2029">
        <v>-12.669999999999991</v>
      </c>
      <c r="V197" s="2059">
        <v>-87.730000000000018</v>
      </c>
      <c r="W197" s="2060">
        <v>90.9</v>
      </c>
      <c r="X197" s="2061">
        <v>50</v>
      </c>
      <c r="Y197" s="2062">
        <v>61.1</v>
      </c>
      <c r="Z197" s="2060">
        <v>102.1</v>
      </c>
      <c r="AA197" s="2061">
        <v>104.5</v>
      </c>
      <c r="AB197" s="2062">
        <v>92.5</v>
      </c>
      <c r="AC197" s="2061"/>
      <c r="AE197" s="2027">
        <v>50</v>
      </c>
      <c r="AG197" s="2028"/>
      <c r="AH197" s="2028"/>
      <c r="AI197" s="2053">
        <v>2</v>
      </c>
      <c r="AJ197" s="2053"/>
      <c r="AK197" s="2053"/>
      <c r="AL197" s="2053"/>
      <c r="AM197" s="2053"/>
    </row>
    <row r="198" spans="1:41" s="2027" customFormat="1">
      <c r="B198" s="2028"/>
      <c r="C198" s="2053">
        <v>3</v>
      </c>
      <c r="D198" s="2054"/>
      <c r="E198" s="2055">
        <v>117.5</v>
      </c>
      <c r="F198" s="2055">
        <v>118.25</v>
      </c>
      <c r="G198" s="2055">
        <v>114.83</v>
      </c>
      <c r="H198" s="2055">
        <v>118.51</v>
      </c>
      <c r="I198" s="2055">
        <v>117.48</v>
      </c>
      <c r="J198" s="2056">
        <v>115.77</v>
      </c>
      <c r="K198" s="2055">
        <v>93.35</v>
      </c>
      <c r="L198" s="2055">
        <v>92.14</v>
      </c>
      <c r="M198" s="2056">
        <v>90.83</v>
      </c>
      <c r="N198" s="2057">
        <v>85.7</v>
      </c>
      <c r="O198" s="2057">
        <v>100</v>
      </c>
      <c r="P198" s="2058">
        <v>55.6</v>
      </c>
      <c r="Q198" s="2029">
        <v>35.000000000000213</v>
      </c>
      <c r="R198" s="2029">
        <v>-76.699999999999903</v>
      </c>
      <c r="S198" s="2059">
        <v>-871.70000000000016</v>
      </c>
      <c r="T198" s="2029">
        <v>3.5000000000000213</v>
      </c>
      <c r="U198" s="2029">
        <v>-7.6699999999999902</v>
      </c>
      <c r="V198" s="2059">
        <v>-87.170000000000016</v>
      </c>
      <c r="W198" s="2060">
        <v>63.6</v>
      </c>
      <c r="X198" s="2061">
        <v>80</v>
      </c>
      <c r="Y198" s="2062">
        <v>77.8</v>
      </c>
      <c r="Z198" s="2060">
        <v>101.3</v>
      </c>
      <c r="AA198" s="2061">
        <v>105.4</v>
      </c>
      <c r="AB198" s="2062">
        <v>93.5</v>
      </c>
      <c r="AC198" s="2061"/>
      <c r="AE198" s="2027">
        <v>50</v>
      </c>
      <c r="AG198" s="2028"/>
      <c r="AH198" s="2028"/>
      <c r="AI198" s="2053">
        <v>3</v>
      </c>
      <c r="AJ198" s="2053"/>
      <c r="AK198" s="2053"/>
      <c r="AL198" s="2053"/>
      <c r="AM198" s="2053"/>
    </row>
    <row r="199" spans="1:41" s="2027" customFormat="1">
      <c r="B199" s="2028"/>
      <c r="C199" s="2053">
        <v>4</v>
      </c>
      <c r="D199" s="2054"/>
      <c r="E199" s="2055">
        <v>122.88</v>
      </c>
      <c r="F199" s="2055">
        <v>119.63</v>
      </c>
      <c r="G199" s="2055">
        <v>116.19</v>
      </c>
      <c r="H199" s="2055">
        <v>120.09</v>
      </c>
      <c r="I199" s="2055">
        <v>119.36</v>
      </c>
      <c r="J199" s="2056">
        <v>117.2</v>
      </c>
      <c r="K199" s="2055">
        <v>91.23</v>
      </c>
      <c r="L199" s="2055">
        <v>93</v>
      </c>
      <c r="M199" s="2056">
        <v>90.88</v>
      </c>
      <c r="N199" s="2057">
        <v>71.400000000000006</v>
      </c>
      <c r="O199" s="2057">
        <v>88.9</v>
      </c>
      <c r="P199" s="2058">
        <v>33.299999999999997</v>
      </c>
      <c r="Q199" s="2029">
        <v>56.400000000000219</v>
      </c>
      <c r="R199" s="2029">
        <v>-37.799999999999898</v>
      </c>
      <c r="S199" s="2059">
        <v>-888.4000000000002</v>
      </c>
      <c r="T199" s="2029">
        <v>5.6400000000000219</v>
      </c>
      <c r="U199" s="2029">
        <v>-3.7799999999999896</v>
      </c>
      <c r="V199" s="2059">
        <v>-88.840000000000018</v>
      </c>
      <c r="W199" s="2060">
        <v>72.7</v>
      </c>
      <c r="X199" s="2061">
        <v>70</v>
      </c>
      <c r="Y199" s="2062">
        <v>66.7</v>
      </c>
      <c r="Z199" s="2060">
        <v>102.6</v>
      </c>
      <c r="AA199" s="2061">
        <v>106.4</v>
      </c>
      <c r="AB199" s="2062">
        <v>93.2</v>
      </c>
      <c r="AC199" s="2061"/>
      <c r="AE199" s="2027">
        <v>50</v>
      </c>
      <c r="AG199" s="2028"/>
      <c r="AH199" s="2028"/>
      <c r="AI199" s="2053">
        <v>4</v>
      </c>
      <c r="AJ199" s="2053"/>
      <c r="AK199" s="2053"/>
      <c r="AL199" s="2053"/>
      <c r="AM199" s="2053"/>
    </row>
    <row r="200" spans="1:41" s="2027" customFormat="1">
      <c r="B200" s="2028"/>
      <c r="C200" s="2053">
        <v>5</v>
      </c>
      <c r="D200" s="2054"/>
      <c r="E200" s="2055">
        <v>122.75</v>
      </c>
      <c r="F200" s="2055">
        <v>121.04</v>
      </c>
      <c r="G200" s="2055">
        <v>118.05</v>
      </c>
      <c r="H200" s="2055">
        <v>117.02</v>
      </c>
      <c r="I200" s="2055">
        <v>118.54</v>
      </c>
      <c r="J200" s="2056">
        <v>117.91</v>
      </c>
      <c r="K200" s="2055">
        <v>91.95</v>
      </c>
      <c r="L200" s="2055">
        <v>92.18</v>
      </c>
      <c r="M200" s="2056">
        <v>91.19</v>
      </c>
      <c r="N200" s="2057">
        <v>71.400000000000006</v>
      </c>
      <c r="O200" s="2057">
        <v>22.2</v>
      </c>
      <c r="P200" s="2058">
        <v>22.2</v>
      </c>
      <c r="Q200" s="2029">
        <v>77.800000000000225</v>
      </c>
      <c r="R200" s="2029">
        <v>-65.599999999999895</v>
      </c>
      <c r="S200" s="2059">
        <v>-916.20000000000016</v>
      </c>
      <c r="T200" s="2029">
        <v>7.7800000000000225</v>
      </c>
      <c r="U200" s="2029">
        <v>-6.5599999999999898</v>
      </c>
      <c r="V200" s="2059">
        <v>-91.620000000000019</v>
      </c>
      <c r="W200" s="2060">
        <v>45.5</v>
      </c>
      <c r="X200" s="2061">
        <v>80</v>
      </c>
      <c r="Y200" s="2062">
        <v>55.6</v>
      </c>
      <c r="Z200" s="2060">
        <v>102.6</v>
      </c>
      <c r="AA200" s="2061">
        <v>106.5</v>
      </c>
      <c r="AB200" s="2062">
        <v>93.2</v>
      </c>
      <c r="AC200" s="2061"/>
      <c r="AE200" s="2027">
        <v>50</v>
      </c>
      <c r="AG200" s="2028"/>
      <c r="AH200" s="2028"/>
      <c r="AI200" s="2053">
        <v>5</v>
      </c>
      <c r="AJ200" s="2053"/>
      <c r="AK200" s="2053"/>
      <c r="AL200" s="2053"/>
      <c r="AM200" s="2053"/>
    </row>
    <row r="201" spans="1:41" s="2027" customFormat="1">
      <c r="B201" s="2028"/>
      <c r="C201" s="2053">
        <v>6</v>
      </c>
      <c r="D201" s="2054"/>
      <c r="E201" s="2055">
        <v>121.65</v>
      </c>
      <c r="F201" s="2055">
        <v>122.43</v>
      </c>
      <c r="G201" s="2055">
        <v>119.13</v>
      </c>
      <c r="H201" s="2055">
        <v>119.4</v>
      </c>
      <c r="I201" s="2055">
        <v>118.84</v>
      </c>
      <c r="J201" s="2056">
        <v>118.9</v>
      </c>
      <c r="K201" s="2055">
        <v>91.92</v>
      </c>
      <c r="L201" s="2055">
        <v>91.7</v>
      </c>
      <c r="M201" s="2056">
        <v>91.78</v>
      </c>
      <c r="N201" s="2057">
        <v>57.1</v>
      </c>
      <c r="O201" s="2057">
        <v>55.6</v>
      </c>
      <c r="P201" s="2058">
        <v>22.2</v>
      </c>
      <c r="Q201" s="2029">
        <v>84.900000000000233</v>
      </c>
      <c r="R201" s="2029">
        <v>-59.999999999999893</v>
      </c>
      <c r="S201" s="2059">
        <v>-944.00000000000011</v>
      </c>
      <c r="T201" s="2029">
        <v>8.4900000000000233</v>
      </c>
      <c r="U201" s="2029">
        <v>-5.9999999999999893</v>
      </c>
      <c r="V201" s="2059">
        <v>-94.4</v>
      </c>
      <c r="W201" s="2060">
        <v>77.3</v>
      </c>
      <c r="X201" s="2061">
        <v>80</v>
      </c>
      <c r="Y201" s="2062">
        <v>27.8</v>
      </c>
      <c r="Z201" s="2060">
        <v>103.3</v>
      </c>
      <c r="AA201" s="2061">
        <v>107.7</v>
      </c>
      <c r="AB201" s="2062">
        <v>93</v>
      </c>
      <c r="AC201" s="2061"/>
      <c r="AE201" s="2027">
        <v>50</v>
      </c>
      <c r="AG201" s="2028"/>
      <c r="AH201" s="2028"/>
      <c r="AI201" s="2053">
        <v>6</v>
      </c>
      <c r="AJ201" s="2053"/>
      <c r="AK201" s="2053"/>
      <c r="AL201" s="2053"/>
      <c r="AM201" s="2053"/>
    </row>
    <row r="202" spans="1:41" s="2027" customFormat="1">
      <c r="B202" s="2028"/>
      <c r="C202" s="2053">
        <v>7</v>
      </c>
      <c r="D202" s="2065" t="s">
        <v>29</v>
      </c>
      <c r="E202" s="2055">
        <v>124.21</v>
      </c>
      <c r="F202" s="2055">
        <v>122.87</v>
      </c>
      <c r="G202" s="2055">
        <v>120.89</v>
      </c>
      <c r="H202" s="2055">
        <v>117.86</v>
      </c>
      <c r="I202" s="2055">
        <v>118.09</v>
      </c>
      <c r="J202" s="2056">
        <v>118.58</v>
      </c>
      <c r="K202" s="2055">
        <v>90.43</v>
      </c>
      <c r="L202" s="2055">
        <v>91.43</v>
      </c>
      <c r="M202" s="2056">
        <v>91.71</v>
      </c>
      <c r="N202" s="2057">
        <v>57.1</v>
      </c>
      <c r="O202" s="2057">
        <v>33.299999999999997</v>
      </c>
      <c r="P202" s="2058">
        <v>44.4</v>
      </c>
      <c r="Q202" s="2029">
        <v>92.000000000000227</v>
      </c>
      <c r="R202" s="2029">
        <v>-76.699999999999903</v>
      </c>
      <c r="S202" s="2059">
        <v>-949.60000000000014</v>
      </c>
      <c r="T202" s="2029">
        <v>9.2000000000000224</v>
      </c>
      <c r="U202" s="2029">
        <v>-7.6699999999999902</v>
      </c>
      <c r="V202" s="2059">
        <v>-94.960000000000008</v>
      </c>
      <c r="W202" s="2060">
        <v>54.5</v>
      </c>
      <c r="X202" s="2061">
        <v>90</v>
      </c>
      <c r="Y202" s="2062">
        <v>50</v>
      </c>
      <c r="Z202" s="2060">
        <v>103.6</v>
      </c>
      <c r="AA202" s="2061">
        <v>107.5</v>
      </c>
      <c r="AB202" s="2062">
        <v>93.1</v>
      </c>
      <c r="AC202" s="2061"/>
      <c r="AE202" s="2027">
        <v>50</v>
      </c>
      <c r="AG202" s="2028"/>
      <c r="AH202" s="2028"/>
      <c r="AI202" s="2053">
        <v>7</v>
      </c>
      <c r="AJ202" s="2051" t="s">
        <v>29</v>
      </c>
      <c r="AK202" s="2053"/>
      <c r="AL202" s="2053"/>
      <c r="AM202" s="2053"/>
    </row>
    <row r="203" spans="1:41" s="2027" customFormat="1">
      <c r="B203" s="2028"/>
      <c r="C203" s="2053">
        <v>8</v>
      </c>
      <c r="D203" s="2054"/>
      <c r="E203" s="2055">
        <v>123.64</v>
      </c>
      <c r="F203" s="2055">
        <v>123.17</v>
      </c>
      <c r="G203" s="2055">
        <v>121.59</v>
      </c>
      <c r="H203" s="2055">
        <v>119.78</v>
      </c>
      <c r="I203" s="2055">
        <v>119.01</v>
      </c>
      <c r="J203" s="2056">
        <v>118.83</v>
      </c>
      <c r="K203" s="2055">
        <v>92.34</v>
      </c>
      <c r="L203" s="2055">
        <v>91.56</v>
      </c>
      <c r="M203" s="2056">
        <v>92.23</v>
      </c>
      <c r="N203" s="2057">
        <v>50</v>
      </c>
      <c r="O203" s="2057">
        <v>61.1</v>
      </c>
      <c r="P203" s="2058">
        <v>38.9</v>
      </c>
      <c r="Q203" s="2029">
        <v>92.000000000000227</v>
      </c>
      <c r="R203" s="2029">
        <v>-65.599999999999909</v>
      </c>
      <c r="S203" s="2059">
        <v>-960.70000000000016</v>
      </c>
      <c r="T203" s="2029">
        <v>9.2000000000000224</v>
      </c>
      <c r="U203" s="2029">
        <v>-6.5599999999999907</v>
      </c>
      <c r="V203" s="2059">
        <v>-96.070000000000022</v>
      </c>
      <c r="W203" s="2060">
        <v>81.8</v>
      </c>
      <c r="X203" s="2061">
        <v>90</v>
      </c>
      <c r="Y203" s="2062">
        <v>27.8</v>
      </c>
      <c r="Z203" s="2060">
        <v>104.2</v>
      </c>
      <c r="AA203" s="2061">
        <v>108.9</v>
      </c>
      <c r="AB203" s="2062">
        <v>93.3</v>
      </c>
      <c r="AC203" s="2061"/>
      <c r="AE203" s="2027">
        <v>50</v>
      </c>
      <c r="AG203" s="2028"/>
      <c r="AH203" s="2028"/>
      <c r="AI203" s="2053">
        <v>8</v>
      </c>
      <c r="AJ203" s="2053"/>
      <c r="AK203" s="2053">
        <v>99.5</v>
      </c>
      <c r="AL203" s="2053">
        <v>159.5</v>
      </c>
      <c r="AM203" s="2053">
        <v>219.5</v>
      </c>
      <c r="AN203" s="2027">
        <v>139.5</v>
      </c>
      <c r="AO203" s="2027">
        <v>29.5</v>
      </c>
    </row>
    <row r="204" spans="1:41" s="2027" customFormat="1">
      <c r="B204" s="2028"/>
      <c r="C204" s="2053">
        <v>9</v>
      </c>
      <c r="D204" s="2065"/>
      <c r="E204" s="2055">
        <v>122.17</v>
      </c>
      <c r="F204" s="2055">
        <v>123.34</v>
      </c>
      <c r="G204" s="2055">
        <v>122.11</v>
      </c>
      <c r="H204" s="2055">
        <v>119.93</v>
      </c>
      <c r="I204" s="2055">
        <v>119.19</v>
      </c>
      <c r="J204" s="2056">
        <v>118.8</v>
      </c>
      <c r="K204" s="2055">
        <v>92.44</v>
      </c>
      <c r="L204" s="2055">
        <v>91.74</v>
      </c>
      <c r="M204" s="2056">
        <v>91.95</v>
      </c>
      <c r="N204" s="2057">
        <v>57.1</v>
      </c>
      <c r="O204" s="2057">
        <v>55.6</v>
      </c>
      <c r="P204" s="2058">
        <v>50</v>
      </c>
      <c r="Q204" s="2029">
        <v>99.100000000000222</v>
      </c>
      <c r="R204" s="2029">
        <v>-59.999999999999908</v>
      </c>
      <c r="S204" s="2059">
        <v>-960.70000000000016</v>
      </c>
      <c r="T204" s="2029">
        <v>9.9100000000000215</v>
      </c>
      <c r="U204" s="2029">
        <v>-5.9999999999999911</v>
      </c>
      <c r="V204" s="2059">
        <v>-96.070000000000022</v>
      </c>
      <c r="W204" s="2060">
        <v>63.6</v>
      </c>
      <c r="X204" s="2061">
        <v>30</v>
      </c>
      <c r="Y204" s="2062">
        <v>33.299999999999997</v>
      </c>
      <c r="Z204" s="2060">
        <v>104.5</v>
      </c>
      <c r="AA204" s="2061">
        <v>107.8</v>
      </c>
      <c r="AB204" s="2062">
        <v>92.9</v>
      </c>
      <c r="AC204" s="2061"/>
      <c r="AE204" s="2027">
        <v>50</v>
      </c>
      <c r="AG204" s="2028"/>
      <c r="AH204" s="2028"/>
      <c r="AI204" s="2053">
        <v>9</v>
      </c>
      <c r="AJ204" s="2053"/>
      <c r="AK204" s="2053">
        <v>99.5</v>
      </c>
      <c r="AL204" s="2053">
        <v>159.5</v>
      </c>
      <c r="AM204" s="2053">
        <v>219.5</v>
      </c>
      <c r="AN204" s="2027">
        <v>139.5</v>
      </c>
      <c r="AO204" s="2027">
        <v>29.5</v>
      </c>
    </row>
    <row r="205" spans="1:41" s="2027" customFormat="1">
      <c r="B205" s="2028"/>
      <c r="C205" s="2053">
        <v>10</v>
      </c>
      <c r="D205" s="2054"/>
      <c r="E205" s="2055">
        <v>124.76</v>
      </c>
      <c r="F205" s="2055">
        <v>123.52</v>
      </c>
      <c r="G205" s="2055">
        <v>123.15</v>
      </c>
      <c r="H205" s="2055">
        <v>119.68</v>
      </c>
      <c r="I205" s="2055">
        <v>119.8</v>
      </c>
      <c r="J205" s="2056">
        <v>119.33</v>
      </c>
      <c r="K205" s="2055">
        <v>93.51</v>
      </c>
      <c r="L205" s="2055">
        <v>92.76</v>
      </c>
      <c r="M205" s="2056">
        <v>91.97</v>
      </c>
      <c r="N205" s="2057">
        <v>64.3</v>
      </c>
      <c r="O205" s="2057">
        <v>77.8</v>
      </c>
      <c r="P205" s="2058">
        <v>66.7</v>
      </c>
      <c r="Q205" s="2029">
        <v>113.40000000000022</v>
      </c>
      <c r="R205" s="2029">
        <v>-32.19999999999991</v>
      </c>
      <c r="S205" s="2059">
        <v>-944.00000000000011</v>
      </c>
      <c r="T205" s="2029">
        <v>11.340000000000021</v>
      </c>
      <c r="U205" s="2029">
        <v>-3.2199999999999909</v>
      </c>
      <c r="V205" s="2059">
        <v>-94.4</v>
      </c>
      <c r="W205" s="2060">
        <v>63.6</v>
      </c>
      <c r="X205" s="2061">
        <v>80</v>
      </c>
      <c r="Y205" s="2062">
        <v>61.1</v>
      </c>
      <c r="Z205" s="2060">
        <v>104.5</v>
      </c>
      <c r="AA205" s="2061">
        <v>109.5</v>
      </c>
      <c r="AB205" s="2062">
        <v>93.9</v>
      </c>
      <c r="AC205" s="2061"/>
      <c r="AE205" s="2027">
        <v>50</v>
      </c>
      <c r="AG205" s="2028"/>
      <c r="AH205" s="2028"/>
      <c r="AI205" s="2053">
        <v>10</v>
      </c>
      <c r="AJ205" s="2053"/>
      <c r="AK205" s="2053">
        <v>99.5</v>
      </c>
      <c r="AL205" s="2053">
        <v>159.5</v>
      </c>
      <c r="AM205" s="2053">
        <v>219.5</v>
      </c>
      <c r="AN205" s="2027">
        <v>139.5</v>
      </c>
      <c r="AO205" s="2027">
        <v>29.5</v>
      </c>
    </row>
    <row r="206" spans="1:41" s="2027" customFormat="1">
      <c r="B206" s="2028"/>
      <c r="C206" s="2053">
        <v>11</v>
      </c>
      <c r="D206" s="2054"/>
      <c r="E206" s="2055">
        <v>121.85</v>
      </c>
      <c r="F206" s="2055">
        <v>122.93</v>
      </c>
      <c r="G206" s="2055">
        <v>123</v>
      </c>
      <c r="H206" s="2055">
        <v>120.02</v>
      </c>
      <c r="I206" s="2055">
        <v>119.88</v>
      </c>
      <c r="J206" s="2056">
        <v>119.45</v>
      </c>
      <c r="K206" s="2055">
        <v>95.13</v>
      </c>
      <c r="L206" s="2055">
        <v>93.69</v>
      </c>
      <c r="M206" s="2056">
        <v>92.53</v>
      </c>
      <c r="N206" s="2057">
        <v>57.1</v>
      </c>
      <c r="O206" s="2057">
        <v>55.6</v>
      </c>
      <c r="P206" s="2058">
        <v>66.7</v>
      </c>
      <c r="Q206" s="2029">
        <v>120.50000000000023</v>
      </c>
      <c r="R206" s="2029">
        <v>-26.599999999999909</v>
      </c>
      <c r="S206" s="2059">
        <v>-927.30000000000007</v>
      </c>
      <c r="T206" s="2029">
        <v>12.050000000000022</v>
      </c>
      <c r="U206" s="2029">
        <v>-2.6599999999999908</v>
      </c>
      <c r="V206" s="2059">
        <v>-92.73</v>
      </c>
      <c r="W206" s="2060">
        <v>45.5</v>
      </c>
      <c r="X206" s="2061">
        <v>40</v>
      </c>
      <c r="Y206" s="2062">
        <v>55.6</v>
      </c>
      <c r="Z206" s="2060">
        <v>104.5</v>
      </c>
      <c r="AA206" s="2061">
        <v>109.7</v>
      </c>
      <c r="AB206" s="2062">
        <v>94.2</v>
      </c>
      <c r="AC206" s="2061"/>
      <c r="AE206" s="2027">
        <v>50</v>
      </c>
      <c r="AG206" s="2028"/>
      <c r="AH206" s="2028"/>
      <c r="AI206" s="2053">
        <v>11</v>
      </c>
      <c r="AJ206" s="2053"/>
      <c r="AK206" s="2053">
        <v>99.5</v>
      </c>
      <c r="AL206" s="2053">
        <v>159.5</v>
      </c>
      <c r="AM206" s="2053">
        <v>219.5</v>
      </c>
      <c r="AN206" s="2027">
        <v>139.5</v>
      </c>
      <c r="AO206" s="2027">
        <v>29.5</v>
      </c>
    </row>
    <row r="207" spans="1:41" s="2027" customFormat="1">
      <c r="B207" s="2028"/>
      <c r="C207" s="2053">
        <v>12</v>
      </c>
      <c r="D207" s="2054"/>
      <c r="E207" s="2055">
        <v>126.94</v>
      </c>
      <c r="F207" s="2055">
        <v>124.52</v>
      </c>
      <c r="G207" s="2055">
        <v>123.6</v>
      </c>
      <c r="H207" s="2055">
        <v>120</v>
      </c>
      <c r="I207" s="2055">
        <v>119.9</v>
      </c>
      <c r="J207" s="2056">
        <v>119.88</v>
      </c>
      <c r="K207" s="2055">
        <v>94.91</v>
      </c>
      <c r="L207" s="2055">
        <v>94.52</v>
      </c>
      <c r="M207" s="2056">
        <v>92.95</v>
      </c>
      <c r="N207" s="2057">
        <v>71.400000000000006</v>
      </c>
      <c r="O207" s="2057">
        <v>44.4</v>
      </c>
      <c r="P207" s="2058">
        <v>66.7</v>
      </c>
      <c r="Q207" s="2029">
        <v>141.90000000000023</v>
      </c>
      <c r="R207" s="2029">
        <v>-32.19999999999991</v>
      </c>
      <c r="S207" s="2059">
        <v>-910.6</v>
      </c>
      <c r="T207" s="2029">
        <v>14.190000000000023</v>
      </c>
      <c r="U207" s="2029">
        <v>-3.2199999999999909</v>
      </c>
      <c r="V207" s="2059">
        <v>-91.06</v>
      </c>
      <c r="W207" s="2060">
        <v>50</v>
      </c>
      <c r="X207" s="2061">
        <v>90</v>
      </c>
      <c r="Y207" s="2062">
        <v>66.7</v>
      </c>
      <c r="Z207" s="2060">
        <v>104.9</v>
      </c>
      <c r="AA207" s="2061">
        <v>110.7</v>
      </c>
      <c r="AB207" s="2062">
        <v>94.5</v>
      </c>
      <c r="AC207" s="2061"/>
      <c r="AE207" s="2027">
        <v>50</v>
      </c>
      <c r="AG207" s="2028"/>
      <c r="AH207" s="2028"/>
      <c r="AI207" s="2053">
        <v>12</v>
      </c>
      <c r="AJ207" s="2053"/>
      <c r="AK207" s="2053">
        <v>99.5</v>
      </c>
      <c r="AL207" s="2053">
        <v>159.5</v>
      </c>
      <c r="AM207" s="2053">
        <v>219.5</v>
      </c>
      <c r="AN207" s="2027">
        <v>139.5</v>
      </c>
      <c r="AO207" s="2027">
        <v>29.5</v>
      </c>
    </row>
    <row r="208" spans="1:41" s="2027" customFormat="1" ht="26">
      <c r="A208" s="2027">
        <v>2001</v>
      </c>
      <c r="B208" s="2028" t="s">
        <v>31</v>
      </c>
      <c r="C208" s="2053">
        <v>1</v>
      </c>
      <c r="D208" s="2054"/>
      <c r="E208" s="2055">
        <v>119.76</v>
      </c>
      <c r="F208" s="2055">
        <v>122.85</v>
      </c>
      <c r="G208" s="2055">
        <v>123.33</v>
      </c>
      <c r="H208" s="2055">
        <v>119.5</v>
      </c>
      <c r="I208" s="2055">
        <v>119.84</v>
      </c>
      <c r="J208" s="2056">
        <v>119.83</v>
      </c>
      <c r="K208" s="2055">
        <v>96.8</v>
      </c>
      <c r="L208" s="2055">
        <v>95.61</v>
      </c>
      <c r="M208" s="2056">
        <v>93.65</v>
      </c>
      <c r="N208" s="2057">
        <v>28.6</v>
      </c>
      <c r="O208" s="2057">
        <v>44.4</v>
      </c>
      <c r="P208" s="2058">
        <v>66.7</v>
      </c>
      <c r="Q208" s="2029">
        <v>120.50000000000023</v>
      </c>
      <c r="R208" s="2029">
        <v>-37.799999999999912</v>
      </c>
      <c r="S208" s="2059">
        <v>-893.9</v>
      </c>
      <c r="T208" s="2029">
        <v>12.050000000000022</v>
      </c>
      <c r="U208" s="2029">
        <v>-3.7799999999999914</v>
      </c>
      <c r="V208" s="2059">
        <v>-89.39</v>
      </c>
      <c r="W208" s="2060">
        <v>18.2</v>
      </c>
      <c r="X208" s="2061">
        <v>30</v>
      </c>
      <c r="Y208" s="2062">
        <v>22.2</v>
      </c>
      <c r="Z208" s="2060">
        <v>101.8</v>
      </c>
      <c r="AA208" s="2061">
        <v>108</v>
      </c>
      <c r="AB208" s="2062">
        <v>94.2</v>
      </c>
      <c r="AC208" s="2061"/>
      <c r="AE208" s="2027">
        <v>50</v>
      </c>
      <c r="AF208" s="2027">
        <v>2001</v>
      </c>
      <c r="AG208" s="2064" t="s">
        <v>932</v>
      </c>
      <c r="AH208" s="2028"/>
      <c r="AI208" s="2053">
        <v>1</v>
      </c>
      <c r="AJ208" s="2053"/>
      <c r="AK208" s="2053">
        <v>99.5</v>
      </c>
      <c r="AL208" s="2053">
        <v>159.5</v>
      </c>
      <c r="AM208" s="2053">
        <v>219.5</v>
      </c>
      <c r="AN208" s="2027">
        <v>139.5</v>
      </c>
      <c r="AO208" s="2027">
        <v>29.5</v>
      </c>
    </row>
    <row r="209" spans="1:41" s="2027" customFormat="1">
      <c r="B209" s="2028"/>
      <c r="C209" s="2051">
        <v>2</v>
      </c>
      <c r="D209" s="2054"/>
      <c r="E209" s="2055">
        <v>119.62</v>
      </c>
      <c r="F209" s="2055">
        <v>122.11</v>
      </c>
      <c r="G209" s="2055">
        <v>122.68</v>
      </c>
      <c r="H209" s="2055">
        <v>117.31</v>
      </c>
      <c r="I209" s="2055">
        <v>118.94</v>
      </c>
      <c r="J209" s="2056">
        <v>119.3</v>
      </c>
      <c r="K209" s="2055">
        <v>95.32</v>
      </c>
      <c r="L209" s="2055">
        <v>95.68</v>
      </c>
      <c r="M209" s="2056">
        <v>94.35</v>
      </c>
      <c r="N209" s="2057">
        <v>42.9</v>
      </c>
      <c r="O209" s="2057">
        <v>22.2</v>
      </c>
      <c r="P209" s="2058">
        <v>55.6</v>
      </c>
      <c r="Q209" s="2029">
        <v>113.40000000000023</v>
      </c>
      <c r="R209" s="2029">
        <v>-65.599999999999909</v>
      </c>
      <c r="S209" s="2059">
        <v>-888.3</v>
      </c>
      <c r="T209" s="2029">
        <v>11.340000000000023</v>
      </c>
      <c r="U209" s="2029">
        <v>-6.5599999999999907</v>
      </c>
      <c r="V209" s="2059">
        <v>-88.83</v>
      </c>
      <c r="W209" s="2060">
        <v>18.2</v>
      </c>
      <c r="X209" s="2061">
        <v>40</v>
      </c>
      <c r="Y209" s="2062">
        <v>55.6</v>
      </c>
      <c r="Z209" s="2060">
        <v>101.3</v>
      </c>
      <c r="AA209" s="2061">
        <v>107.9</v>
      </c>
      <c r="AB209" s="2062">
        <v>94.8</v>
      </c>
      <c r="AC209" s="2061"/>
      <c r="AE209" s="2027">
        <v>50</v>
      </c>
      <c r="AG209" s="2028"/>
      <c r="AH209" s="2028"/>
      <c r="AI209" s="2051">
        <v>2</v>
      </c>
      <c r="AJ209" s="2053"/>
      <c r="AK209" s="2053">
        <v>99.5</v>
      </c>
      <c r="AL209" s="2053">
        <v>159.5</v>
      </c>
      <c r="AM209" s="2053">
        <v>219.5</v>
      </c>
      <c r="AN209" s="2027">
        <v>139.5</v>
      </c>
      <c r="AO209" s="2027">
        <v>29.5</v>
      </c>
    </row>
    <row r="210" spans="1:41" s="2027" customFormat="1">
      <c r="B210" s="2028"/>
      <c r="C210" s="2051">
        <v>3</v>
      </c>
      <c r="D210" s="2054"/>
      <c r="E210" s="2055">
        <v>117.09</v>
      </c>
      <c r="F210" s="2055">
        <v>118.82</v>
      </c>
      <c r="G210" s="2055">
        <v>121.74</v>
      </c>
      <c r="H210" s="2055">
        <v>114.63</v>
      </c>
      <c r="I210" s="2055">
        <v>117.15</v>
      </c>
      <c r="J210" s="2056">
        <v>118.29</v>
      </c>
      <c r="K210" s="2055">
        <v>92.79</v>
      </c>
      <c r="L210" s="2055">
        <v>94.97</v>
      </c>
      <c r="M210" s="2056">
        <v>94.41</v>
      </c>
      <c r="N210" s="2057">
        <v>28.6</v>
      </c>
      <c r="O210" s="2057">
        <v>33.299999999999997</v>
      </c>
      <c r="P210" s="2058">
        <v>44.4</v>
      </c>
      <c r="Q210" s="2029">
        <v>92.000000000000227</v>
      </c>
      <c r="R210" s="2029">
        <v>-82.299999999999912</v>
      </c>
      <c r="S210" s="2059">
        <v>-893.9</v>
      </c>
      <c r="T210" s="2029">
        <v>9.2000000000000224</v>
      </c>
      <c r="U210" s="2029">
        <v>-8.2299999999999915</v>
      </c>
      <c r="V210" s="2059">
        <v>-89.39</v>
      </c>
      <c r="W210" s="2060">
        <v>9.1</v>
      </c>
      <c r="X210" s="2061">
        <v>10</v>
      </c>
      <c r="Y210" s="2062">
        <v>38.9</v>
      </c>
      <c r="Z210" s="2060">
        <v>99.9</v>
      </c>
      <c r="AA210" s="2061">
        <v>106.4</v>
      </c>
      <c r="AB210" s="2062">
        <v>94.2</v>
      </c>
      <c r="AC210" s="2061"/>
      <c r="AE210" s="2027">
        <v>50</v>
      </c>
      <c r="AG210" s="2028"/>
      <c r="AH210" s="2028"/>
      <c r="AI210" s="2051">
        <v>3</v>
      </c>
      <c r="AJ210" s="2051"/>
      <c r="AK210" s="2053">
        <v>99.5</v>
      </c>
      <c r="AL210" s="2053">
        <v>159.5</v>
      </c>
      <c r="AM210" s="2053">
        <v>219.5</v>
      </c>
      <c r="AN210" s="2027">
        <v>139.5</v>
      </c>
      <c r="AO210" s="2027">
        <v>29.5</v>
      </c>
    </row>
    <row r="211" spans="1:41" s="2027" customFormat="1">
      <c r="B211" s="2028"/>
      <c r="C211" s="2051">
        <v>4</v>
      </c>
      <c r="D211" s="2054"/>
      <c r="E211" s="2055">
        <v>117.45</v>
      </c>
      <c r="F211" s="2055">
        <v>118.05</v>
      </c>
      <c r="G211" s="2055">
        <v>121.07</v>
      </c>
      <c r="H211" s="2055">
        <v>114.78</v>
      </c>
      <c r="I211" s="2055">
        <v>115.57</v>
      </c>
      <c r="J211" s="2056">
        <v>117.24</v>
      </c>
      <c r="K211" s="2055">
        <v>91.67</v>
      </c>
      <c r="L211" s="2055">
        <v>93.26</v>
      </c>
      <c r="M211" s="2056">
        <v>94.3</v>
      </c>
      <c r="N211" s="2057">
        <v>42.9</v>
      </c>
      <c r="O211" s="2057">
        <v>11.1</v>
      </c>
      <c r="P211" s="2058">
        <v>22.2</v>
      </c>
      <c r="Q211" s="2029">
        <v>84.900000000000233</v>
      </c>
      <c r="R211" s="2029">
        <v>-121.1999999999999</v>
      </c>
      <c r="S211" s="2059">
        <v>-921.69999999999993</v>
      </c>
      <c r="T211" s="2029">
        <v>8.4900000000000233</v>
      </c>
      <c r="U211" s="2029">
        <v>-12.11999999999999</v>
      </c>
      <c r="V211" s="2059">
        <v>-92.169999999999987</v>
      </c>
      <c r="W211" s="2060">
        <v>36.4</v>
      </c>
      <c r="X211" s="2061">
        <v>10</v>
      </c>
      <c r="Y211" s="2062">
        <v>27.8</v>
      </c>
      <c r="Z211" s="2060">
        <v>98.8</v>
      </c>
      <c r="AA211" s="2061">
        <v>105.4</v>
      </c>
      <c r="AB211" s="2062">
        <v>94</v>
      </c>
      <c r="AC211" s="2061"/>
      <c r="AE211" s="2027">
        <v>50</v>
      </c>
      <c r="AG211" s="2028"/>
      <c r="AH211" s="2028"/>
      <c r="AI211" s="2051">
        <v>4</v>
      </c>
      <c r="AJ211" s="2051"/>
      <c r="AK211" s="2053">
        <v>99.5</v>
      </c>
      <c r="AL211" s="2053">
        <v>159.5</v>
      </c>
      <c r="AM211" s="2053">
        <v>219.5</v>
      </c>
      <c r="AN211" s="2027">
        <v>139.5</v>
      </c>
      <c r="AO211" s="2027">
        <v>29.5</v>
      </c>
    </row>
    <row r="212" spans="1:41" s="2027" customFormat="1">
      <c r="B212" s="2028"/>
      <c r="C212" s="2051">
        <v>5</v>
      </c>
      <c r="D212" s="2065"/>
      <c r="E212" s="2055">
        <v>114.5</v>
      </c>
      <c r="F212" s="2055">
        <v>116.35</v>
      </c>
      <c r="G212" s="2055">
        <v>119.6</v>
      </c>
      <c r="H212" s="2055">
        <v>113.93</v>
      </c>
      <c r="I212" s="2055">
        <v>114.45</v>
      </c>
      <c r="J212" s="2056">
        <v>116.03</v>
      </c>
      <c r="K212" s="2055">
        <v>91.3</v>
      </c>
      <c r="L212" s="2055">
        <v>91.92</v>
      </c>
      <c r="M212" s="2056">
        <v>93.99</v>
      </c>
      <c r="N212" s="2057">
        <v>28.6</v>
      </c>
      <c r="O212" s="2057">
        <v>22.2</v>
      </c>
      <c r="P212" s="2058">
        <v>33.299999999999997</v>
      </c>
      <c r="Q212" s="2029">
        <v>63.500000000000234</v>
      </c>
      <c r="R212" s="2029">
        <v>-148.99999999999991</v>
      </c>
      <c r="S212" s="2059">
        <v>-938.4</v>
      </c>
      <c r="T212" s="2029">
        <v>6.3500000000000236</v>
      </c>
      <c r="U212" s="2029">
        <v>-14.899999999999991</v>
      </c>
      <c r="V212" s="2059">
        <v>-93.84</v>
      </c>
      <c r="W212" s="2060">
        <v>31.8</v>
      </c>
      <c r="X212" s="2061">
        <v>10</v>
      </c>
      <c r="Y212" s="2062">
        <v>38.9</v>
      </c>
      <c r="Z212" s="2060">
        <v>99</v>
      </c>
      <c r="AA212" s="2061">
        <v>104</v>
      </c>
      <c r="AB212" s="2062">
        <v>94.1</v>
      </c>
      <c r="AC212" s="2061"/>
      <c r="AE212" s="2027">
        <v>50</v>
      </c>
      <c r="AG212" s="2028"/>
      <c r="AH212" s="2028"/>
      <c r="AI212" s="2051">
        <v>5</v>
      </c>
      <c r="AJ212" s="2051"/>
      <c r="AK212" s="2053">
        <v>99.5</v>
      </c>
      <c r="AL212" s="2053">
        <v>159.5</v>
      </c>
      <c r="AM212" s="2053">
        <v>219.5</v>
      </c>
      <c r="AN212" s="2027">
        <v>139.5</v>
      </c>
      <c r="AO212" s="2027">
        <v>29.5</v>
      </c>
    </row>
    <row r="213" spans="1:41" s="2027" customFormat="1">
      <c r="B213" s="2028"/>
      <c r="C213" s="2051">
        <v>6</v>
      </c>
      <c r="D213" s="2065"/>
      <c r="E213" s="2055">
        <v>115.28</v>
      </c>
      <c r="F213" s="2055">
        <v>115.74</v>
      </c>
      <c r="G213" s="2055">
        <v>118.66</v>
      </c>
      <c r="H213" s="2055">
        <v>113.03</v>
      </c>
      <c r="I213" s="2055">
        <v>113.91</v>
      </c>
      <c r="J213" s="2056">
        <v>114.74</v>
      </c>
      <c r="K213" s="2055">
        <v>90.86</v>
      </c>
      <c r="L213" s="2055">
        <v>91.28</v>
      </c>
      <c r="M213" s="2056">
        <v>93.38</v>
      </c>
      <c r="N213" s="2057">
        <v>28.6</v>
      </c>
      <c r="O213" s="2057">
        <v>27.8</v>
      </c>
      <c r="P213" s="2058">
        <v>44.4</v>
      </c>
      <c r="Q213" s="2029">
        <v>42.100000000000236</v>
      </c>
      <c r="R213" s="2029">
        <v>-171.1999999999999</v>
      </c>
      <c r="S213" s="2059">
        <v>-944</v>
      </c>
      <c r="T213" s="2029">
        <v>4.2100000000000239</v>
      </c>
      <c r="U213" s="2029">
        <v>-17.11999999999999</v>
      </c>
      <c r="V213" s="2059">
        <v>-94.4</v>
      </c>
      <c r="W213" s="2060">
        <v>27.3</v>
      </c>
      <c r="X213" s="2061">
        <v>20</v>
      </c>
      <c r="Y213" s="2062">
        <v>33.299999999999997</v>
      </c>
      <c r="Z213" s="2060">
        <v>97.6</v>
      </c>
      <c r="AA213" s="2061">
        <v>103.6</v>
      </c>
      <c r="AB213" s="2062">
        <v>93.7</v>
      </c>
      <c r="AC213" s="2061"/>
      <c r="AE213" s="2027">
        <v>50</v>
      </c>
      <c r="AG213" s="2028"/>
      <c r="AH213" s="2028"/>
      <c r="AI213" s="2051">
        <v>6</v>
      </c>
      <c r="AJ213" s="2051"/>
      <c r="AK213" s="2053">
        <v>99.5</v>
      </c>
      <c r="AL213" s="2053">
        <v>159.5</v>
      </c>
      <c r="AM213" s="2053">
        <v>219.5</v>
      </c>
      <c r="AN213" s="2027">
        <v>139.5</v>
      </c>
      <c r="AO213" s="2027">
        <v>29.5</v>
      </c>
    </row>
    <row r="214" spans="1:41" s="2027" customFormat="1">
      <c r="B214" s="2028"/>
      <c r="C214" s="2051">
        <v>7</v>
      </c>
      <c r="D214" s="2065"/>
      <c r="E214" s="2055">
        <v>113.95</v>
      </c>
      <c r="F214" s="2055">
        <v>114.58</v>
      </c>
      <c r="G214" s="2055">
        <v>116.81</v>
      </c>
      <c r="H214" s="2055">
        <v>112.39</v>
      </c>
      <c r="I214" s="2055">
        <v>113.12</v>
      </c>
      <c r="J214" s="2056">
        <v>113.75</v>
      </c>
      <c r="K214" s="2055">
        <v>90.41</v>
      </c>
      <c r="L214" s="2055">
        <v>90.86</v>
      </c>
      <c r="M214" s="2056">
        <v>92.74</v>
      </c>
      <c r="N214" s="2057">
        <v>42.9</v>
      </c>
      <c r="O214" s="2057">
        <v>22.2</v>
      </c>
      <c r="P214" s="2058">
        <v>44.4</v>
      </c>
      <c r="Q214" s="2029">
        <v>35.000000000000234</v>
      </c>
      <c r="R214" s="2029">
        <v>-198.99999999999991</v>
      </c>
      <c r="S214" s="2059">
        <v>-949.6</v>
      </c>
      <c r="T214" s="2029">
        <v>3.5000000000000235</v>
      </c>
      <c r="U214" s="2029">
        <v>-19.899999999999991</v>
      </c>
      <c r="V214" s="2059">
        <v>-94.960000000000008</v>
      </c>
      <c r="W214" s="2060">
        <v>18.2</v>
      </c>
      <c r="X214" s="2061">
        <v>0</v>
      </c>
      <c r="Y214" s="2062">
        <v>55.6</v>
      </c>
      <c r="Z214" s="2060">
        <v>96.2</v>
      </c>
      <c r="AA214" s="2061">
        <v>102.2</v>
      </c>
      <c r="AB214" s="2062">
        <v>93.6</v>
      </c>
      <c r="AC214" s="2061"/>
      <c r="AE214" s="2027">
        <v>50</v>
      </c>
      <c r="AG214" s="2028"/>
      <c r="AH214" s="2028"/>
      <c r="AI214" s="2051">
        <v>7</v>
      </c>
      <c r="AJ214" s="2051"/>
      <c r="AK214" s="2053">
        <v>99.5</v>
      </c>
      <c r="AL214" s="2053">
        <v>159.5</v>
      </c>
      <c r="AM214" s="2053">
        <v>219.5</v>
      </c>
      <c r="AN214" s="2027">
        <v>139.5</v>
      </c>
      <c r="AO214" s="2027">
        <v>29.5</v>
      </c>
    </row>
    <row r="215" spans="1:41" s="2027" customFormat="1">
      <c r="B215" s="2028"/>
      <c r="C215" s="2051">
        <v>8</v>
      </c>
      <c r="D215" s="2065"/>
      <c r="E215" s="2055">
        <v>107.45</v>
      </c>
      <c r="F215" s="2055">
        <v>112.23</v>
      </c>
      <c r="G215" s="2055">
        <v>115.05</v>
      </c>
      <c r="H215" s="2055">
        <v>108.31</v>
      </c>
      <c r="I215" s="2055">
        <v>111.24</v>
      </c>
      <c r="J215" s="2056">
        <v>112.49</v>
      </c>
      <c r="K215" s="2055">
        <v>87.87</v>
      </c>
      <c r="L215" s="2055">
        <v>89.71</v>
      </c>
      <c r="M215" s="2056">
        <v>91.46</v>
      </c>
      <c r="N215" s="2057">
        <v>28.6</v>
      </c>
      <c r="O215" s="2057">
        <v>11.1</v>
      </c>
      <c r="P215" s="2058">
        <v>27.8</v>
      </c>
      <c r="Q215" s="2029">
        <v>13.600000000000236</v>
      </c>
      <c r="R215" s="2029">
        <v>-237.89999999999992</v>
      </c>
      <c r="S215" s="2059">
        <v>-971.80000000000007</v>
      </c>
      <c r="T215" s="2029">
        <v>1.3600000000000236</v>
      </c>
      <c r="U215" s="2029">
        <v>-23.789999999999992</v>
      </c>
      <c r="V215" s="2059">
        <v>-97.18</v>
      </c>
      <c r="W215" s="2060">
        <v>27.3</v>
      </c>
      <c r="X215" s="2061">
        <v>10</v>
      </c>
      <c r="Y215" s="2062">
        <v>38.9</v>
      </c>
      <c r="Z215" s="2060">
        <v>95.2</v>
      </c>
      <c r="AA215" s="2061">
        <v>100.4</v>
      </c>
      <c r="AB215" s="2062">
        <v>93.7</v>
      </c>
      <c r="AC215" s="2061"/>
      <c r="AE215" s="2027">
        <v>50</v>
      </c>
      <c r="AG215" s="2028"/>
      <c r="AH215" s="2028"/>
      <c r="AI215" s="2051">
        <v>8</v>
      </c>
      <c r="AJ215" s="2051"/>
      <c r="AK215" s="2053">
        <v>99.5</v>
      </c>
      <c r="AL215" s="2053">
        <v>159.5</v>
      </c>
      <c r="AM215" s="2053">
        <v>219.5</v>
      </c>
      <c r="AN215" s="2027">
        <v>139.5</v>
      </c>
      <c r="AO215" s="2027">
        <v>29.5</v>
      </c>
    </row>
    <row r="216" spans="1:41" s="2027" customFormat="1">
      <c r="B216" s="2028"/>
      <c r="C216" s="2051">
        <v>9</v>
      </c>
      <c r="D216" s="2065"/>
      <c r="E216" s="2055">
        <v>109.08</v>
      </c>
      <c r="F216" s="2055">
        <v>110.16</v>
      </c>
      <c r="G216" s="2055">
        <v>113.54</v>
      </c>
      <c r="H216" s="2055">
        <v>108.21</v>
      </c>
      <c r="I216" s="2055">
        <v>109.64</v>
      </c>
      <c r="J216" s="2056">
        <v>111.17</v>
      </c>
      <c r="K216" s="2055">
        <v>87.52</v>
      </c>
      <c r="L216" s="2055">
        <v>88.6</v>
      </c>
      <c r="M216" s="2056">
        <v>90.35</v>
      </c>
      <c r="N216" s="2057">
        <v>28.6</v>
      </c>
      <c r="O216" s="2057">
        <v>22.2</v>
      </c>
      <c r="P216" s="2058">
        <v>11.1</v>
      </c>
      <c r="Q216" s="2029">
        <v>-7.7999999999997627</v>
      </c>
      <c r="R216" s="2029">
        <v>-265.69999999999993</v>
      </c>
      <c r="S216" s="2059">
        <v>-1010.7</v>
      </c>
      <c r="T216" s="2029">
        <v>-0.77999999999997627</v>
      </c>
      <c r="U216" s="2029">
        <v>-26.569999999999993</v>
      </c>
      <c r="V216" s="2059">
        <v>-101.07000000000001</v>
      </c>
      <c r="W216" s="2060">
        <v>22.7</v>
      </c>
      <c r="X216" s="2061">
        <v>5</v>
      </c>
      <c r="Y216" s="2062">
        <v>50</v>
      </c>
      <c r="Z216" s="2060">
        <v>92.8</v>
      </c>
      <c r="AA216" s="2061">
        <v>99</v>
      </c>
      <c r="AB216" s="2062">
        <v>93.2</v>
      </c>
      <c r="AC216" s="2061"/>
      <c r="AE216" s="2027">
        <v>50</v>
      </c>
      <c r="AG216" s="2028"/>
      <c r="AH216" s="2028"/>
      <c r="AI216" s="2051">
        <v>9</v>
      </c>
      <c r="AK216" s="2053">
        <v>99.5</v>
      </c>
      <c r="AL216" s="2053">
        <v>159.5</v>
      </c>
      <c r="AM216" s="2053">
        <v>219.5</v>
      </c>
      <c r="AN216" s="2027">
        <v>139.5</v>
      </c>
      <c r="AO216" s="2027">
        <v>29.5</v>
      </c>
    </row>
    <row r="217" spans="1:41" s="2027" customFormat="1">
      <c r="B217" s="2028"/>
      <c r="C217" s="2051">
        <v>10</v>
      </c>
      <c r="D217" s="2065"/>
      <c r="E217" s="2055">
        <v>105.1</v>
      </c>
      <c r="F217" s="2055">
        <v>107.21</v>
      </c>
      <c r="G217" s="2055">
        <v>111.83</v>
      </c>
      <c r="H217" s="2055">
        <v>107.39</v>
      </c>
      <c r="I217" s="2055">
        <v>107.97</v>
      </c>
      <c r="J217" s="2056">
        <v>109.87</v>
      </c>
      <c r="K217" s="2055">
        <v>86.97</v>
      </c>
      <c r="L217" s="2055">
        <v>87.45</v>
      </c>
      <c r="M217" s="2056">
        <v>89.51</v>
      </c>
      <c r="N217" s="2057">
        <v>14.3</v>
      </c>
      <c r="O217" s="2057">
        <v>11.1</v>
      </c>
      <c r="P217" s="2058">
        <v>11.1</v>
      </c>
      <c r="Q217" s="2029">
        <v>-43.499999999999766</v>
      </c>
      <c r="R217" s="2029">
        <v>-304.59999999999991</v>
      </c>
      <c r="S217" s="2059">
        <v>-1049.6000000000001</v>
      </c>
      <c r="T217" s="2029">
        <v>-4.3499999999999766</v>
      </c>
      <c r="U217" s="2029">
        <v>-30.45999999999999</v>
      </c>
      <c r="V217" s="2059">
        <v>-104.96000000000001</v>
      </c>
      <c r="W217" s="2060">
        <v>13.6</v>
      </c>
      <c r="X217" s="2061">
        <v>0</v>
      </c>
      <c r="Y217" s="2062">
        <v>44.4</v>
      </c>
      <c r="Z217" s="2060">
        <v>91.8</v>
      </c>
      <c r="AA217" s="2061">
        <v>98.4</v>
      </c>
      <c r="AB217" s="2062">
        <v>93.2</v>
      </c>
      <c r="AC217" s="2061"/>
      <c r="AE217" s="2027">
        <v>50</v>
      </c>
      <c r="AG217" s="2028"/>
      <c r="AH217" s="2028"/>
      <c r="AI217" s="2051">
        <v>10</v>
      </c>
      <c r="AK217" s="2053">
        <v>99.5</v>
      </c>
      <c r="AL217" s="2053">
        <v>159.5</v>
      </c>
      <c r="AM217" s="2053">
        <v>219.5</v>
      </c>
      <c r="AN217" s="2027">
        <v>139.5</v>
      </c>
      <c r="AO217" s="2027">
        <v>29.5</v>
      </c>
    </row>
    <row r="218" spans="1:41" s="2027" customFormat="1">
      <c r="B218" s="2028"/>
      <c r="C218" s="2027">
        <v>11</v>
      </c>
      <c r="D218" s="2066"/>
      <c r="E218" s="2055">
        <v>105.19</v>
      </c>
      <c r="F218" s="2055">
        <v>106.46</v>
      </c>
      <c r="G218" s="2055">
        <v>110.08</v>
      </c>
      <c r="H218" s="2055">
        <v>108.09</v>
      </c>
      <c r="I218" s="2055">
        <v>107.9</v>
      </c>
      <c r="J218" s="2056">
        <v>108.88</v>
      </c>
      <c r="K218" s="2055">
        <v>85.21</v>
      </c>
      <c r="L218" s="2055">
        <v>86.57</v>
      </c>
      <c r="M218" s="2056">
        <v>88.59</v>
      </c>
      <c r="N218" s="2057">
        <v>42.9</v>
      </c>
      <c r="O218" s="2057">
        <v>55.6</v>
      </c>
      <c r="P218" s="2058">
        <v>22.2</v>
      </c>
      <c r="Q218" s="2029">
        <v>-50.599999999999767</v>
      </c>
      <c r="R218" s="2029">
        <v>-298.99999999999989</v>
      </c>
      <c r="S218" s="2059">
        <v>-1077.4000000000001</v>
      </c>
      <c r="T218" s="2029">
        <v>-5.0599999999999765</v>
      </c>
      <c r="U218" s="2029">
        <v>-29.899999999999988</v>
      </c>
      <c r="V218" s="2059">
        <v>-107.74000000000001</v>
      </c>
      <c r="W218" s="2060">
        <v>18.2</v>
      </c>
      <c r="X218" s="2061">
        <v>20</v>
      </c>
      <c r="Y218" s="2062">
        <v>38.9</v>
      </c>
      <c r="Z218" s="2060">
        <v>92.4</v>
      </c>
      <c r="AA218" s="2061">
        <v>97.5</v>
      </c>
      <c r="AB218" s="2062">
        <v>92.5</v>
      </c>
      <c r="AC218" s="2061"/>
      <c r="AE218" s="2027">
        <v>50</v>
      </c>
      <c r="AG218" s="2028"/>
      <c r="AH218" s="2028"/>
      <c r="AI218" s="2027">
        <v>11</v>
      </c>
      <c r="AJ218" s="2053"/>
      <c r="AK218" s="2053">
        <v>99.5</v>
      </c>
      <c r="AL218" s="2053">
        <v>159.5</v>
      </c>
      <c r="AM218" s="2053">
        <v>219.5</v>
      </c>
      <c r="AN218" s="2027">
        <v>139.5</v>
      </c>
      <c r="AO218" s="2027">
        <v>29.5</v>
      </c>
    </row>
    <row r="219" spans="1:41" s="2027" customFormat="1">
      <c r="B219" s="2028"/>
      <c r="C219" s="2027">
        <v>12</v>
      </c>
      <c r="D219" s="2066" t="s">
        <v>30</v>
      </c>
      <c r="E219" s="2055">
        <v>109.44</v>
      </c>
      <c r="F219" s="2055">
        <v>106.58</v>
      </c>
      <c r="G219" s="2055">
        <v>109.36</v>
      </c>
      <c r="H219" s="2055">
        <v>106.61</v>
      </c>
      <c r="I219" s="2055">
        <v>107.36</v>
      </c>
      <c r="J219" s="2056">
        <v>107.72</v>
      </c>
      <c r="K219" s="2055">
        <v>83.74</v>
      </c>
      <c r="L219" s="2055">
        <v>85.31</v>
      </c>
      <c r="M219" s="2056">
        <v>87.51</v>
      </c>
      <c r="N219" s="2057">
        <v>57.1</v>
      </c>
      <c r="O219" s="2057">
        <v>33.299999999999997</v>
      </c>
      <c r="P219" s="2058">
        <v>11.1</v>
      </c>
      <c r="Q219" s="2029">
        <v>-43.499999999999766</v>
      </c>
      <c r="R219" s="2029">
        <v>-315.69999999999987</v>
      </c>
      <c r="S219" s="2059">
        <v>-1116.3000000000002</v>
      </c>
      <c r="T219" s="2029">
        <v>-4.3499999999999766</v>
      </c>
      <c r="U219" s="2029">
        <v>-31.569999999999986</v>
      </c>
      <c r="V219" s="2059">
        <v>-111.63000000000002</v>
      </c>
      <c r="W219" s="2060">
        <v>31.8</v>
      </c>
      <c r="X219" s="2061">
        <v>10</v>
      </c>
      <c r="Y219" s="2062">
        <v>16.7</v>
      </c>
      <c r="Z219" s="2060">
        <v>92.2</v>
      </c>
      <c r="AA219" s="2061">
        <v>97.2</v>
      </c>
      <c r="AB219" s="2062">
        <v>91.3</v>
      </c>
      <c r="AC219" s="2061"/>
      <c r="AE219" s="2027">
        <v>50</v>
      </c>
      <c r="AG219" s="2028"/>
      <c r="AH219" s="2028"/>
      <c r="AI219" s="2027">
        <v>12</v>
      </c>
      <c r="AJ219" s="2051" t="s">
        <v>30</v>
      </c>
      <c r="AK219" s="2053">
        <v>99.5</v>
      </c>
      <c r="AL219" s="2053">
        <v>159.5</v>
      </c>
      <c r="AM219" s="2053">
        <v>219.5</v>
      </c>
      <c r="AN219" s="2027">
        <v>139.5</v>
      </c>
      <c r="AO219" s="2027">
        <v>29.5</v>
      </c>
    </row>
    <row r="220" spans="1:41" s="2027" customFormat="1" ht="26">
      <c r="A220" s="2027">
        <v>2002</v>
      </c>
      <c r="B220" s="2028" t="s">
        <v>32</v>
      </c>
      <c r="C220" s="2027">
        <v>1</v>
      </c>
      <c r="D220" s="2066"/>
      <c r="E220" s="2055">
        <v>108</v>
      </c>
      <c r="F220" s="2055">
        <v>107.54</v>
      </c>
      <c r="G220" s="2055">
        <v>108.32</v>
      </c>
      <c r="H220" s="2055">
        <v>106.54</v>
      </c>
      <c r="I220" s="2055">
        <v>107.08</v>
      </c>
      <c r="J220" s="2056">
        <v>107.37</v>
      </c>
      <c r="K220" s="2055">
        <v>83.67</v>
      </c>
      <c r="L220" s="2055">
        <v>84.21</v>
      </c>
      <c r="M220" s="2056">
        <v>86.48</v>
      </c>
      <c r="N220" s="2057">
        <v>71.400000000000006</v>
      </c>
      <c r="O220" s="2057">
        <v>33.299999999999997</v>
      </c>
      <c r="P220" s="2058">
        <v>11.1</v>
      </c>
      <c r="Q220" s="2029">
        <v>-22.09999999999976</v>
      </c>
      <c r="R220" s="2029">
        <v>-332.39999999999986</v>
      </c>
      <c r="S220" s="2059">
        <v>-1155.2000000000003</v>
      </c>
      <c r="T220" s="2029">
        <v>-2.209999999999976</v>
      </c>
      <c r="U220" s="2029">
        <v>-33.239999999999988</v>
      </c>
      <c r="V220" s="2059">
        <v>-115.52000000000002</v>
      </c>
      <c r="W220" s="2060">
        <v>81.8</v>
      </c>
      <c r="X220" s="2061">
        <v>40</v>
      </c>
      <c r="Y220" s="2062">
        <v>33.299999999999997</v>
      </c>
      <c r="Z220" s="2060">
        <v>93.8</v>
      </c>
      <c r="AA220" s="2061">
        <v>97.3</v>
      </c>
      <c r="AB220" s="2062">
        <v>91.9</v>
      </c>
      <c r="AC220" s="2061"/>
      <c r="AE220" s="2027">
        <v>50</v>
      </c>
      <c r="AF220" s="2027">
        <v>2002</v>
      </c>
      <c r="AG220" s="2064" t="s">
        <v>933</v>
      </c>
      <c r="AH220" s="2028"/>
      <c r="AI220" s="2027">
        <v>1</v>
      </c>
      <c r="AJ220" s="2053"/>
      <c r="AK220" s="2053"/>
      <c r="AL220" s="2053"/>
      <c r="AM220" s="2053"/>
    </row>
    <row r="221" spans="1:41" s="2027" customFormat="1">
      <c r="B221" s="2028"/>
      <c r="C221" s="2027">
        <v>2</v>
      </c>
      <c r="D221" s="2066"/>
      <c r="E221" s="2055">
        <v>109.62</v>
      </c>
      <c r="F221" s="2055">
        <v>109.02</v>
      </c>
      <c r="G221" s="2055">
        <v>107.7</v>
      </c>
      <c r="H221" s="2055">
        <v>106.9</v>
      </c>
      <c r="I221" s="2055">
        <v>106.68</v>
      </c>
      <c r="J221" s="2056">
        <v>107.11</v>
      </c>
      <c r="K221" s="2055">
        <v>83.96</v>
      </c>
      <c r="L221" s="2055">
        <v>83.79</v>
      </c>
      <c r="M221" s="2056">
        <v>85.56</v>
      </c>
      <c r="N221" s="2057">
        <v>42.9</v>
      </c>
      <c r="O221" s="2057">
        <v>44.4</v>
      </c>
      <c r="P221" s="2058">
        <v>22.2</v>
      </c>
      <c r="Q221" s="2029">
        <v>-29.199999999999761</v>
      </c>
      <c r="R221" s="2029">
        <v>-337.99999999999989</v>
      </c>
      <c r="S221" s="2059">
        <v>-1183.0000000000002</v>
      </c>
      <c r="T221" s="2029">
        <v>-2.9199999999999759</v>
      </c>
      <c r="U221" s="2029">
        <v>-33.79999999999999</v>
      </c>
      <c r="V221" s="2059">
        <v>-118.30000000000003</v>
      </c>
      <c r="W221" s="2060">
        <v>59.1</v>
      </c>
      <c r="X221" s="2061">
        <v>60</v>
      </c>
      <c r="Y221" s="2062">
        <v>27.8</v>
      </c>
      <c r="Z221" s="2060">
        <v>94.3</v>
      </c>
      <c r="AA221" s="2061">
        <v>98.3</v>
      </c>
      <c r="AB221" s="2062">
        <v>91.4</v>
      </c>
      <c r="AC221" s="2061"/>
      <c r="AE221" s="2027">
        <v>50</v>
      </c>
      <c r="AG221" s="2028"/>
      <c r="AH221" s="2028"/>
      <c r="AI221" s="2027">
        <v>2</v>
      </c>
      <c r="AJ221" s="2051"/>
      <c r="AK221" s="2053"/>
      <c r="AL221" s="2053"/>
      <c r="AM221" s="2053"/>
    </row>
    <row r="222" spans="1:41" s="2027" customFormat="1">
      <c r="B222" s="2028"/>
      <c r="C222" s="2027">
        <v>3</v>
      </c>
      <c r="D222" s="2066"/>
      <c r="E222" s="2055">
        <v>109.93</v>
      </c>
      <c r="F222" s="2055">
        <v>109.18</v>
      </c>
      <c r="G222" s="2055">
        <v>108.05</v>
      </c>
      <c r="H222" s="2055">
        <v>107.45</v>
      </c>
      <c r="I222" s="2055">
        <v>106.96</v>
      </c>
      <c r="J222" s="2056">
        <v>107.12</v>
      </c>
      <c r="K222" s="2055">
        <v>85.16</v>
      </c>
      <c r="L222" s="2055">
        <v>84.26</v>
      </c>
      <c r="M222" s="2056">
        <v>85.18</v>
      </c>
      <c r="N222" s="2057">
        <v>57.1</v>
      </c>
      <c r="O222" s="2057">
        <v>61.1</v>
      </c>
      <c r="P222" s="2058">
        <v>33.299999999999997</v>
      </c>
      <c r="Q222" s="2029">
        <v>-22.09999999999976</v>
      </c>
      <c r="R222" s="2029">
        <v>-326.89999999999986</v>
      </c>
      <c r="S222" s="2059">
        <v>-1199.7000000000003</v>
      </c>
      <c r="T222" s="2029">
        <v>-2.209999999999976</v>
      </c>
      <c r="U222" s="2029">
        <v>-32.689999999999984</v>
      </c>
      <c r="V222" s="2059">
        <v>-119.97000000000003</v>
      </c>
      <c r="W222" s="2060">
        <v>95.5</v>
      </c>
      <c r="X222" s="2061">
        <v>70</v>
      </c>
      <c r="Y222" s="2062">
        <v>55.6</v>
      </c>
      <c r="Z222" s="2060">
        <v>96.7</v>
      </c>
      <c r="AA222" s="2061">
        <v>99</v>
      </c>
      <c r="AB222" s="2062">
        <v>91.1</v>
      </c>
      <c r="AC222" s="2061"/>
      <c r="AE222" s="2027">
        <v>50</v>
      </c>
      <c r="AG222" s="2028"/>
      <c r="AH222" s="2028"/>
      <c r="AI222" s="2027">
        <v>3</v>
      </c>
    </row>
    <row r="223" spans="1:41" s="2027" customFormat="1">
      <c r="B223" s="2028"/>
      <c r="C223" s="2027">
        <v>4</v>
      </c>
      <c r="D223" s="2066"/>
      <c r="E223" s="2055">
        <v>113.3</v>
      </c>
      <c r="F223" s="2055">
        <v>110.95</v>
      </c>
      <c r="G223" s="2055">
        <v>108.65</v>
      </c>
      <c r="H223" s="2055">
        <v>108.41</v>
      </c>
      <c r="I223" s="2055">
        <v>107.59</v>
      </c>
      <c r="J223" s="2056">
        <v>107.18</v>
      </c>
      <c r="K223" s="2055">
        <v>85.19</v>
      </c>
      <c r="L223" s="2055">
        <v>84.77</v>
      </c>
      <c r="M223" s="2056">
        <v>84.84</v>
      </c>
      <c r="N223" s="2057">
        <v>64.3</v>
      </c>
      <c r="O223" s="2057">
        <v>61.1</v>
      </c>
      <c r="P223" s="2058">
        <v>33.299999999999997</v>
      </c>
      <c r="Q223" s="2029">
        <v>-7.7999999999997627</v>
      </c>
      <c r="R223" s="2029">
        <v>-315.79999999999984</v>
      </c>
      <c r="S223" s="2059">
        <v>-1216.4000000000003</v>
      </c>
      <c r="T223" s="2029">
        <v>-0.77999999999997627</v>
      </c>
      <c r="U223" s="2029">
        <v>-31.579999999999984</v>
      </c>
      <c r="V223" s="2059">
        <v>-121.64000000000003</v>
      </c>
      <c r="W223" s="2060">
        <v>86.4</v>
      </c>
      <c r="X223" s="2061">
        <v>90</v>
      </c>
      <c r="Y223" s="2062">
        <v>27.8</v>
      </c>
      <c r="Z223" s="2060">
        <v>98.3</v>
      </c>
      <c r="AA223" s="2061">
        <v>99.6</v>
      </c>
      <c r="AB223" s="2062">
        <v>91.1</v>
      </c>
      <c r="AC223" s="2061"/>
      <c r="AE223" s="2027">
        <v>50</v>
      </c>
      <c r="AG223" s="2028"/>
      <c r="AH223" s="2028"/>
      <c r="AI223" s="2027">
        <v>4</v>
      </c>
    </row>
    <row r="224" spans="1:41" s="2027" customFormat="1">
      <c r="B224" s="2028"/>
      <c r="C224" s="2027">
        <v>5</v>
      </c>
      <c r="D224" s="2066"/>
      <c r="E224" s="2055">
        <v>116.66</v>
      </c>
      <c r="F224" s="2055">
        <v>113.3</v>
      </c>
      <c r="G224" s="2055">
        <v>110.31</v>
      </c>
      <c r="H224" s="2055">
        <v>108.73</v>
      </c>
      <c r="I224" s="2055">
        <v>108.2</v>
      </c>
      <c r="J224" s="2056">
        <v>107.61</v>
      </c>
      <c r="K224" s="2055">
        <v>83.38</v>
      </c>
      <c r="L224" s="2055">
        <v>84.58</v>
      </c>
      <c r="M224" s="2056">
        <v>84.33</v>
      </c>
      <c r="N224" s="2057">
        <v>85.7</v>
      </c>
      <c r="O224" s="2057">
        <v>77.8</v>
      </c>
      <c r="P224" s="2058">
        <v>38.9</v>
      </c>
      <c r="Q224" s="2029">
        <v>27.90000000000024</v>
      </c>
      <c r="R224" s="2029">
        <v>-287.99999999999983</v>
      </c>
      <c r="S224" s="2059">
        <v>-1227.5000000000002</v>
      </c>
      <c r="T224" s="2029">
        <v>2.790000000000024</v>
      </c>
      <c r="U224" s="2029">
        <v>-28.799999999999983</v>
      </c>
      <c r="V224" s="2059">
        <v>-122.75000000000003</v>
      </c>
      <c r="W224" s="2060">
        <v>86.4</v>
      </c>
      <c r="X224" s="2061">
        <v>90</v>
      </c>
      <c r="Y224" s="2062">
        <v>38.9</v>
      </c>
      <c r="Z224" s="2060">
        <v>100.5</v>
      </c>
      <c r="AA224" s="2061">
        <v>102.2</v>
      </c>
      <c r="AB224" s="2062">
        <v>90.5</v>
      </c>
      <c r="AC224" s="2061"/>
      <c r="AE224" s="2027">
        <v>50</v>
      </c>
      <c r="AG224" s="2028"/>
      <c r="AH224" s="2028"/>
      <c r="AI224" s="2027">
        <v>5</v>
      </c>
    </row>
    <row r="225" spans="1:35" s="2027" customFormat="1">
      <c r="B225" s="2028"/>
      <c r="C225" s="2027">
        <v>6</v>
      </c>
      <c r="D225" s="2066"/>
      <c r="E225" s="2055">
        <v>117.92</v>
      </c>
      <c r="F225" s="2055">
        <v>115.96</v>
      </c>
      <c r="G225" s="2055">
        <v>112.12</v>
      </c>
      <c r="H225" s="2055">
        <v>109.36</v>
      </c>
      <c r="I225" s="2055">
        <v>108.83</v>
      </c>
      <c r="J225" s="2056">
        <v>108.17</v>
      </c>
      <c r="K225" s="2055">
        <v>85.53</v>
      </c>
      <c r="L225" s="2055">
        <v>84.7</v>
      </c>
      <c r="M225" s="2056">
        <v>84.38</v>
      </c>
      <c r="N225" s="2057">
        <v>85.7</v>
      </c>
      <c r="O225" s="2057">
        <v>77.8</v>
      </c>
      <c r="P225" s="2058">
        <v>55.6</v>
      </c>
      <c r="Q225" s="2029">
        <v>63.600000000000243</v>
      </c>
      <c r="R225" s="2029">
        <v>-260.19999999999982</v>
      </c>
      <c r="S225" s="2059">
        <v>-1221.9000000000003</v>
      </c>
      <c r="T225" s="2029">
        <v>6.3600000000000243</v>
      </c>
      <c r="U225" s="2029">
        <v>-26.019999999999982</v>
      </c>
      <c r="V225" s="2059">
        <v>-122.19000000000003</v>
      </c>
      <c r="W225" s="2060">
        <v>63.6</v>
      </c>
      <c r="X225" s="2061">
        <v>80</v>
      </c>
      <c r="Y225" s="2062">
        <v>33.299999999999997</v>
      </c>
      <c r="Z225" s="2060">
        <v>99.9</v>
      </c>
      <c r="AA225" s="2061">
        <v>101.6</v>
      </c>
      <c r="AB225" s="2062">
        <v>90.4</v>
      </c>
      <c r="AC225" s="2061"/>
      <c r="AE225" s="2027">
        <v>50</v>
      </c>
      <c r="AG225" s="2028"/>
      <c r="AH225" s="2028"/>
      <c r="AI225" s="2027">
        <v>6</v>
      </c>
    </row>
    <row r="226" spans="1:35" s="2027" customFormat="1">
      <c r="B226" s="2028"/>
      <c r="C226" s="2027">
        <v>7</v>
      </c>
      <c r="D226" s="2066"/>
      <c r="E226" s="2055">
        <v>117.98</v>
      </c>
      <c r="F226" s="2055">
        <v>117.52</v>
      </c>
      <c r="G226" s="2055">
        <v>113.34</v>
      </c>
      <c r="H226" s="2055">
        <v>110.9</v>
      </c>
      <c r="I226" s="2055">
        <v>109.66</v>
      </c>
      <c r="J226" s="2056">
        <v>108.97</v>
      </c>
      <c r="K226" s="2055">
        <v>85.29</v>
      </c>
      <c r="L226" s="2055">
        <v>84.73</v>
      </c>
      <c r="M226" s="2056">
        <v>84.6</v>
      </c>
      <c r="N226" s="2057">
        <v>71.400000000000006</v>
      </c>
      <c r="O226" s="2057">
        <v>55.6</v>
      </c>
      <c r="P226" s="2058">
        <v>44.4</v>
      </c>
      <c r="Q226" s="2029">
        <v>85.000000000000256</v>
      </c>
      <c r="R226" s="2029">
        <v>-254.59999999999982</v>
      </c>
      <c r="S226" s="2059">
        <v>-1227.5000000000002</v>
      </c>
      <c r="T226" s="2029">
        <v>8.5000000000000249</v>
      </c>
      <c r="U226" s="2029">
        <v>-25.459999999999983</v>
      </c>
      <c r="V226" s="2059">
        <v>-122.75000000000003</v>
      </c>
      <c r="W226" s="2060">
        <v>63.6</v>
      </c>
      <c r="X226" s="2061">
        <v>90</v>
      </c>
      <c r="Y226" s="2062">
        <v>55.6</v>
      </c>
      <c r="Z226" s="2060">
        <v>100.1</v>
      </c>
      <c r="AA226" s="2061">
        <v>102.1</v>
      </c>
      <c r="AB226" s="2062">
        <v>90.8</v>
      </c>
      <c r="AC226" s="2061"/>
      <c r="AE226" s="2027">
        <v>50</v>
      </c>
      <c r="AG226" s="2028"/>
      <c r="AH226" s="2028"/>
      <c r="AI226" s="2027">
        <v>7</v>
      </c>
    </row>
    <row r="227" spans="1:35" s="2027" customFormat="1">
      <c r="B227" s="2028"/>
      <c r="C227" s="2027">
        <v>8</v>
      </c>
      <c r="D227" s="2066"/>
      <c r="E227" s="2055">
        <v>121.86</v>
      </c>
      <c r="F227" s="2055">
        <v>119.25</v>
      </c>
      <c r="G227" s="2055">
        <v>115.32</v>
      </c>
      <c r="H227" s="2055">
        <v>111.21</v>
      </c>
      <c r="I227" s="2055">
        <v>110.49</v>
      </c>
      <c r="J227" s="2056">
        <v>109.72</v>
      </c>
      <c r="K227" s="2055">
        <v>85.34</v>
      </c>
      <c r="L227" s="2055">
        <v>85.39</v>
      </c>
      <c r="M227" s="2056">
        <v>84.84</v>
      </c>
      <c r="N227" s="2057">
        <v>71.400000000000006</v>
      </c>
      <c r="O227" s="2057">
        <v>61.1</v>
      </c>
      <c r="P227" s="2058">
        <v>61.1</v>
      </c>
      <c r="Q227" s="2029">
        <v>106.40000000000026</v>
      </c>
      <c r="R227" s="2029">
        <v>-243.49999999999983</v>
      </c>
      <c r="S227" s="2059">
        <v>-1216.4000000000003</v>
      </c>
      <c r="T227" s="2029">
        <v>10.640000000000025</v>
      </c>
      <c r="U227" s="2029">
        <v>-24.349999999999984</v>
      </c>
      <c r="V227" s="2059">
        <v>-121.64000000000003</v>
      </c>
      <c r="W227" s="2060">
        <v>45.5</v>
      </c>
      <c r="X227" s="2061">
        <v>50</v>
      </c>
      <c r="Y227" s="2062">
        <v>44.4</v>
      </c>
      <c r="Z227" s="2060">
        <v>100.5</v>
      </c>
      <c r="AA227" s="2061">
        <v>103.2</v>
      </c>
      <c r="AB227" s="2062">
        <v>90.5</v>
      </c>
      <c r="AC227" s="2061"/>
      <c r="AE227" s="2027">
        <v>50</v>
      </c>
      <c r="AG227" s="2028"/>
      <c r="AH227" s="2028"/>
      <c r="AI227" s="2027">
        <v>8</v>
      </c>
    </row>
    <row r="228" spans="1:35" s="2027" customFormat="1">
      <c r="B228" s="2028"/>
      <c r="C228" s="2027">
        <v>9</v>
      </c>
      <c r="D228" s="2066"/>
      <c r="E228" s="2055">
        <v>124.15</v>
      </c>
      <c r="F228" s="2055">
        <v>121.33</v>
      </c>
      <c r="G228" s="2055">
        <v>117.4</v>
      </c>
      <c r="H228" s="2055">
        <v>109.24</v>
      </c>
      <c r="I228" s="2055">
        <v>110.45</v>
      </c>
      <c r="J228" s="2056">
        <v>109.89</v>
      </c>
      <c r="K228" s="2055">
        <v>84.63</v>
      </c>
      <c r="L228" s="2055">
        <v>85.09</v>
      </c>
      <c r="M228" s="2056">
        <v>84.93</v>
      </c>
      <c r="N228" s="2057">
        <v>71.400000000000006</v>
      </c>
      <c r="O228" s="2057">
        <v>44.4</v>
      </c>
      <c r="P228" s="2058">
        <v>27.8</v>
      </c>
      <c r="Q228" s="2029">
        <v>127.80000000000027</v>
      </c>
      <c r="R228" s="2029">
        <v>-249.09999999999982</v>
      </c>
      <c r="S228" s="2059">
        <v>-1238.6000000000004</v>
      </c>
      <c r="T228" s="2029">
        <v>12.780000000000026</v>
      </c>
      <c r="U228" s="2029">
        <v>-24.909999999999982</v>
      </c>
      <c r="V228" s="2059">
        <v>-123.86000000000004</v>
      </c>
      <c r="W228" s="2060">
        <v>45.5</v>
      </c>
      <c r="X228" s="2061">
        <v>100</v>
      </c>
      <c r="Y228" s="2062">
        <v>50</v>
      </c>
      <c r="Z228" s="2060">
        <v>99.4</v>
      </c>
      <c r="AA228" s="2061">
        <v>103.7</v>
      </c>
      <c r="AB228" s="2062">
        <v>91.3</v>
      </c>
      <c r="AC228" s="2061"/>
      <c r="AE228" s="2027">
        <v>50</v>
      </c>
      <c r="AG228" s="2028"/>
      <c r="AH228" s="2028"/>
      <c r="AI228" s="2027">
        <v>9</v>
      </c>
    </row>
    <row r="229" spans="1:35" s="2027" customFormat="1">
      <c r="B229" s="2028"/>
      <c r="C229" s="2027">
        <v>10</v>
      </c>
      <c r="D229" s="2066"/>
      <c r="E229" s="2055">
        <v>127.41</v>
      </c>
      <c r="F229" s="2055">
        <v>124.47</v>
      </c>
      <c r="G229" s="2055">
        <v>119.9</v>
      </c>
      <c r="H229" s="2055">
        <v>114.53</v>
      </c>
      <c r="I229" s="2055">
        <v>111.66</v>
      </c>
      <c r="J229" s="2056">
        <v>111.05</v>
      </c>
      <c r="K229" s="2055">
        <v>85.22</v>
      </c>
      <c r="L229" s="2055">
        <v>85.06</v>
      </c>
      <c r="M229" s="2056">
        <v>84.94</v>
      </c>
      <c r="N229" s="2057">
        <v>100</v>
      </c>
      <c r="O229" s="2057">
        <v>77.8</v>
      </c>
      <c r="P229" s="2058">
        <v>33.299999999999997</v>
      </c>
      <c r="Q229" s="2029">
        <v>177.80000000000027</v>
      </c>
      <c r="R229" s="2029">
        <v>-221.29999999999984</v>
      </c>
      <c r="S229" s="2059">
        <v>-1255.3000000000004</v>
      </c>
      <c r="T229" s="2029">
        <v>17.780000000000026</v>
      </c>
      <c r="U229" s="2029">
        <v>-22.129999999999985</v>
      </c>
      <c r="V229" s="2059">
        <v>-125.53000000000004</v>
      </c>
      <c r="W229" s="2060">
        <v>40.9</v>
      </c>
      <c r="X229" s="2061">
        <v>70</v>
      </c>
      <c r="Y229" s="2062">
        <v>44.4</v>
      </c>
      <c r="Z229" s="2060">
        <v>100.2</v>
      </c>
      <c r="AA229" s="2061">
        <v>103.6</v>
      </c>
      <c r="AB229" s="2062">
        <v>91.5</v>
      </c>
      <c r="AC229" s="2061"/>
      <c r="AE229" s="2027">
        <v>50</v>
      </c>
      <c r="AG229" s="2028"/>
      <c r="AH229" s="2028"/>
      <c r="AI229" s="2027">
        <v>10</v>
      </c>
    </row>
    <row r="230" spans="1:35" s="2027" customFormat="1">
      <c r="B230" s="2028"/>
      <c r="C230" s="2027">
        <v>11</v>
      </c>
      <c r="D230" s="2066"/>
      <c r="E230" s="2055">
        <v>125.42</v>
      </c>
      <c r="F230" s="2055">
        <v>125.66</v>
      </c>
      <c r="G230" s="2055">
        <v>121.63</v>
      </c>
      <c r="H230" s="2055">
        <v>113.8</v>
      </c>
      <c r="I230" s="2055">
        <v>112.52</v>
      </c>
      <c r="J230" s="2056">
        <v>111.94</v>
      </c>
      <c r="K230" s="2055">
        <v>86.28</v>
      </c>
      <c r="L230" s="2055">
        <v>85.38</v>
      </c>
      <c r="M230" s="2056">
        <v>85.1</v>
      </c>
      <c r="N230" s="2057">
        <v>50</v>
      </c>
      <c r="O230" s="2057">
        <v>66.7</v>
      </c>
      <c r="P230" s="2058">
        <v>55.6</v>
      </c>
      <c r="Q230" s="2029">
        <v>177.80000000000027</v>
      </c>
      <c r="R230" s="2029">
        <v>-204.59999999999985</v>
      </c>
      <c r="S230" s="2059">
        <v>-1249.7000000000005</v>
      </c>
      <c r="T230" s="2029">
        <v>17.780000000000026</v>
      </c>
      <c r="U230" s="2029">
        <v>-20.459999999999987</v>
      </c>
      <c r="V230" s="2059">
        <v>-124.97000000000006</v>
      </c>
      <c r="W230" s="2060">
        <v>54.5</v>
      </c>
      <c r="X230" s="2061">
        <v>70</v>
      </c>
      <c r="Y230" s="2062">
        <v>55.6</v>
      </c>
      <c r="Z230" s="2060">
        <v>100.3</v>
      </c>
      <c r="AA230" s="2061">
        <v>104.3</v>
      </c>
      <c r="AB230" s="2062">
        <v>91.8</v>
      </c>
      <c r="AC230" s="2061"/>
      <c r="AE230" s="2027">
        <v>50</v>
      </c>
      <c r="AG230" s="2028"/>
      <c r="AH230" s="2028"/>
      <c r="AI230" s="2027">
        <v>11</v>
      </c>
    </row>
    <row r="231" spans="1:35" s="2027" customFormat="1">
      <c r="B231" s="2028"/>
      <c r="C231" s="2027">
        <v>12</v>
      </c>
      <c r="D231" s="2066"/>
      <c r="E231" s="2055">
        <v>128.54</v>
      </c>
      <c r="F231" s="2055">
        <v>127.12</v>
      </c>
      <c r="G231" s="2055">
        <v>123.33</v>
      </c>
      <c r="H231" s="2055">
        <v>113.72</v>
      </c>
      <c r="I231" s="2055">
        <v>114.02</v>
      </c>
      <c r="J231" s="2056">
        <v>112.5</v>
      </c>
      <c r="K231" s="2055">
        <v>88</v>
      </c>
      <c r="L231" s="2055">
        <v>86.5</v>
      </c>
      <c r="M231" s="2056">
        <v>85.76</v>
      </c>
      <c r="N231" s="2057">
        <v>71.400000000000006</v>
      </c>
      <c r="O231" s="2057">
        <v>55.6</v>
      </c>
      <c r="P231" s="2058">
        <v>55.6</v>
      </c>
      <c r="Q231" s="2029">
        <v>199.20000000000027</v>
      </c>
      <c r="R231" s="2029">
        <v>-198.99999999999986</v>
      </c>
      <c r="S231" s="2059">
        <v>-1244.1000000000006</v>
      </c>
      <c r="T231" s="2029">
        <v>19.920000000000027</v>
      </c>
      <c r="U231" s="2029">
        <v>-19.899999999999984</v>
      </c>
      <c r="V231" s="2059">
        <v>-124.41000000000005</v>
      </c>
      <c r="W231" s="2060">
        <v>72.7</v>
      </c>
      <c r="X231" s="2061">
        <v>40</v>
      </c>
      <c r="Y231" s="2062">
        <v>77.8</v>
      </c>
      <c r="Z231" s="2060">
        <v>99.3</v>
      </c>
      <c r="AA231" s="2061">
        <v>103.5</v>
      </c>
      <c r="AB231" s="2062">
        <v>92.5</v>
      </c>
      <c r="AC231" s="2061"/>
      <c r="AE231" s="2027">
        <v>50</v>
      </c>
      <c r="AG231" s="2028"/>
      <c r="AH231" s="2028"/>
      <c r="AI231" s="2027">
        <v>12</v>
      </c>
    </row>
    <row r="232" spans="1:35" s="2027" customFormat="1" ht="26">
      <c r="A232" s="2027">
        <v>2003</v>
      </c>
      <c r="B232" s="2028" t="s">
        <v>33</v>
      </c>
      <c r="C232" s="2027">
        <v>1</v>
      </c>
      <c r="D232" s="2066"/>
      <c r="E232" s="2055">
        <v>124.51</v>
      </c>
      <c r="F232" s="2055">
        <v>126.16</v>
      </c>
      <c r="G232" s="2055">
        <v>124.27</v>
      </c>
      <c r="H232" s="2055">
        <v>115.01</v>
      </c>
      <c r="I232" s="2055">
        <v>114.18</v>
      </c>
      <c r="J232" s="2056">
        <v>113.26</v>
      </c>
      <c r="K232" s="2055">
        <v>90.13</v>
      </c>
      <c r="L232" s="2055">
        <v>88.14</v>
      </c>
      <c r="M232" s="2056">
        <v>86.41</v>
      </c>
      <c r="N232" s="2057">
        <v>42.9</v>
      </c>
      <c r="O232" s="2057">
        <v>44.4</v>
      </c>
      <c r="P232" s="2058">
        <v>77.8</v>
      </c>
      <c r="Q232" s="2029">
        <v>192.10000000000028</v>
      </c>
      <c r="R232" s="2029">
        <v>-204.59999999999985</v>
      </c>
      <c r="S232" s="2059">
        <v>-1216.3000000000006</v>
      </c>
      <c r="T232" s="2029">
        <v>19.210000000000029</v>
      </c>
      <c r="U232" s="2029">
        <v>-20.459999999999987</v>
      </c>
      <c r="V232" s="2059">
        <v>-121.63000000000007</v>
      </c>
      <c r="W232" s="2060">
        <v>45.5</v>
      </c>
      <c r="X232" s="2061">
        <v>70</v>
      </c>
      <c r="Y232" s="2062">
        <v>44.4</v>
      </c>
      <c r="Z232" s="2060">
        <v>99.9</v>
      </c>
      <c r="AA232" s="2061">
        <v>104.1</v>
      </c>
      <c r="AB232" s="2062">
        <v>92.6</v>
      </c>
      <c r="AC232" s="2061"/>
      <c r="AE232" s="2027">
        <v>50</v>
      </c>
      <c r="AF232" s="2027">
        <v>2003</v>
      </c>
      <c r="AG232" s="2064" t="s">
        <v>934</v>
      </c>
      <c r="AH232" s="2028"/>
      <c r="AI232" s="2027">
        <v>1</v>
      </c>
    </row>
    <row r="233" spans="1:35" s="2027" customFormat="1">
      <c r="B233" s="2028"/>
      <c r="C233" s="2027">
        <v>2</v>
      </c>
      <c r="D233" s="2066"/>
      <c r="E233" s="2055">
        <v>128.66</v>
      </c>
      <c r="F233" s="2055">
        <v>127.24</v>
      </c>
      <c r="G233" s="2055">
        <v>125.79</v>
      </c>
      <c r="H233" s="2055">
        <v>115.65</v>
      </c>
      <c r="I233" s="2055">
        <v>114.79</v>
      </c>
      <c r="J233" s="2056">
        <v>114.54</v>
      </c>
      <c r="K233" s="2055">
        <v>91.34</v>
      </c>
      <c r="L233" s="2055">
        <v>89.82</v>
      </c>
      <c r="M233" s="2056">
        <v>87.28</v>
      </c>
      <c r="N233" s="2057">
        <v>85.7</v>
      </c>
      <c r="O233" s="2057">
        <v>55.6</v>
      </c>
      <c r="P233" s="2058">
        <v>55.6</v>
      </c>
      <c r="Q233" s="2029">
        <v>227.8000000000003</v>
      </c>
      <c r="R233" s="2029">
        <v>-198.99999999999986</v>
      </c>
      <c r="S233" s="2059">
        <v>-1210.7000000000007</v>
      </c>
      <c r="T233" s="2029">
        <v>22.78000000000003</v>
      </c>
      <c r="U233" s="2029">
        <v>-19.899999999999984</v>
      </c>
      <c r="V233" s="2059">
        <v>-121.07000000000008</v>
      </c>
      <c r="W233" s="2060">
        <v>63.6</v>
      </c>
      <c r="X233" s="2061">
        <v>75</v>
      </c>
      <c r="Y233" s="2062">
        <v>61.1</v>
      </c>
      <c r="Z233" s="2060">
        <v>100.3</v>
      </c>
      <c r="AA233" s="2061">
        <v>105.1</v>
      </c>
      <c r="AB233" s="2062">
        <v>93</v>
      </c>
      <c r="AC233" s="2061"/>
      <c r="AE233" s="2027">
        <v>50</v>
      </c>
      <c r="AG233" s="2028"/>
      <c r="AH233" s="2028"/>
      <c r="AI233" s="2027">
        <v>2</v>
      </c>
    </row>
    <row r="234" spans="1:35" s="2027" customFormat="1">
      <c r="B234" s="2028"/>
      <c r="C234" s="2027">
        <v>3</v>
      </c>
      <c r="D234" s="2066"/>
      <c r="E234" s="2055">
        <v>130.81</v>
      </c>
      <c r="F234" s="2055">
        <v>127.99</v>
      </c>
      <c r="G234" s="2055">
        <v>127.07</v>
      </c>
      <c r="H234" s="2055">
        <v>114.68</v>
      </c>
      <c r="I234" s="2055">
        <v>115.11</v>
      </c>
      <c r="J234" s="2056">
        <v>114.57</v>
      </c>
      <c r="K234" s="2055">
        <v>91.61</v>
      </c>
      <c r="L234" s="2055">
        <v>91.03</v>
      </c>
      <c r="M234" s="2056">
        <v>88.17</v>
      </c>
      <c r="N234" s="2057">
        <v>78.599999999999994</v>
      </c>
      <c r="O234" s="2057">
        <v>77.8</v>
      </c>
      <c r="P234" s="2058">
        <v>66.7</v>
      </c>
      <c r="Q234" s="2029">
        <v>256.40000000000032</v>
      </c>
      <c r="R234" s="2029">
        <v>-171.19999999999987</v>
      </c>
      <c r="S234" s="2059">
        <v>-1194.0000000000007</v>
      </c>
      <c r="T234" s="2029">
        <v>25.640000000000033</v>
      </c>
      <c r="U234" s="2029">
        <v>-17.119999999999987</v>
      </c>
      <c r="V234" s="2059">
        <v>-119.40000000000006</v>
      </c>
      <c r="W234" s="2060">
        <v>54.5</v>
      </c>
      <c r="X234" s="2061">
        <v>80</v>
      </c>
      <c r="Y234" s="2062">
        <v>61.1</v>
      </c>
      <c r="Z234" s="2060">
        <v>100.1</v>
      </c>
      <c r="AA234" s="2061">
        <v>105.1</v>
      </c>
      <c r="AB234" s="2062">
        <v>93.6</v>
      </c>
      <c r="AC234" s="2061"/>
      <c r="AE234" s="2027">
        <v>50</v>
      </c>
      <c r="AG234" s="2028"/>
      <c r="AH234" s="2028"/>
      <c r="AI234" s="2027">
        <v>3</v>
      </c>
    </row>
    <row r="235" spans="1:35" s="2027" customFormat="1">
      <c r="B235" s="2028"/>
      <c r="C235" s="2027">
        <v>4</v>
      </c>
      <c r="D235" s="2066"/>
      <c r="E235" s="2055">
        <v>122.79</v>
      </c>
      <c r="F235" s="2055">
        <v>127.42</v>
      </c>
      <c r="G235" s="2055">
        <v>126.88</v>
      </c>
      <c r="H235" s="2055">
        <v>114.67</v>
      </c>
      <c r="I235" s="2055">
        <v>115</v>
      </c>
      <c r="J235" s="2056">
        <v>114.75</v>
      </c>
      <c r="K235" s="2055">
        <v>90.98</v>
      </c>
      <c r="L235" s="2055">
        <v>91.31</v>
      </c>
      <c r="M235" s="2056">
        <v>89.08</v>
      </c>
      <c r="N235" s="2057">
        <v>71.400000000000006</v>
      </c>
      <c r="O235" s="2057">
        <v>44.4</v>
      </c>
      <c r="P235" s="2058">
        <v>44.4</v>
      </c>
      <c r="Q235" s="2029">
        <v>277.8000000000003</v>
      </c>
      <c r="R235" s="2029">
        <v>-176.79999999999987</v>
      </c>
      <c r="S235" s="2059">
        <v>-1199.6000000000006</v>
      </c>
      <c r="T235" s="2029">
        <v>27.78000000000003</v>
      </c>
      <c r="U235" s="2029">
        <v>-17.679999999999986</v>
      </c>
      <c r="V235" s="2059">
        <v>-119.96000000000006</v>
      </c>
      <c r="W235" s="2060">
        <v>54.5</v>
      </c>
      <c r="X235" s="2061">
        <v>60</v>
      </c>
      <c r="Y235" s="2062">
        <v>66.7</v>
      </c>
      <c r="Z235" s="2060">
        <v>100</v>
      </c>
      <c r="AA235" s="2061">
        <v>104.3</v>
      </c>
      <c r="AB235" s="2062">
        <v>93.4</v>
      </c>
      <c r="AC235" s="2061"/>
      <c r="AE235" s="2027">
        <v>50</v>
      </c>
      <c r="AG235" s="2028"/>
      <c r="AH235" s="2028"/>
      <c r="AI235" s="2027">
        <v>4</v>
      </c>
    </row>
    <row r="236" spans="1:35" s="2027" customFormat="1">
      <c r="B236" s="2028"/>
      <c r="C236" s="2027">
        <v>5</v>
      </c>
      <c r="D236" s="2066"/>
      <c r="E236" s="2055">
        <v>126.45</v>
      </c>
      <c r="F236" s="2055">
        <v>126.68</v>
      </c>
      <c r="G236" s="2055">
        <v>126.74</v>
      </c>
      <c r="H236" s="2055">
        <v>116.11</v>
      </c>
      <c r="I236" s="2055">
        <v>115.15</v>
      </c>
      <c r="J236" s="2056">
        <v>115.22</v>
      </c>
      <c r="K236" s="2055">
        <v>91.17</v>
      </c>
      <c r="L236" s="2055">
        <v>91.25</v>
      </c>
      <c r="M236" s="2056">
        <v>89.93</v>
      </c>
      <c r="N236" s="2057">
        <v>42.9</v>
      </c>
      <c r="O236" s="2057">
        <v>44.4</v>
      </c>
      <c r="P236" s="2058">
        <v>55.6</v>
      </c>
      <c r="Q236" s="2029">
        <v>270.70000000000027</v>
      </c>
      <c r="R236" s="2029">
        <v>-182.39999999999986</v>
      </c>
      <c r="S236" s="2059">
        <v>-1194.0000000000007</v>
      </c>
      <c r="T236" s="2029">
        <v>27.070000000000029</v>
      </c>
      <c r="U236" s="2029">
        <v>-18.239999999999988</v>
      </c>
      <c r="V236" s="2059">
        <v>-119.40000000000006</v>
      </c>
      <c r="W236" s="2060">
        <v>54.5</v>
      </c>
      <c r="X236" s="2061">
        <v>45</v>
      </c>
      <c r="Y236" s="2062">
        <v>61.1</v>
      </c>
      <c r="Z236" s="2060">
        <v>101</v>
      </c>
      <c r="AA236" s="2061">
        <v>104.9</v>
      </c>
      <c r="AB236" s="2062">
        <v>94.3</v>
      </c>
      <c r="AC236" s="2061"/>
      <c r="AE236" s="2027">
        <v>50</v>
      </c>
      <c r="AG236" s="2028"/>
      <c r="AH236" s="2028"/>
      <c r="AI236" s="2027">
        <v>5</v>
      </c>
    </row>
    <row r="237" spans="1:35" s="2027" customFormat="1">
      <c r="B237" s="2028"/>
      <c r="C237" s="2027">
        <v>6</v>
      </c>
      <c r="D237" s="2066"/>
      <c r="E237" s="2055">
        <v>123.06</v>
      </c>
      <c r="F237" s="2055">
        <v>124.1</v>
      </c>
      <c r="G237" s="2055">
        <v>126.4</v>
      </c>
      <c r="H237" s="2055">
        <v>114.59</v>
      </c>
      <c r="I237" s="2055">
        <v>115.12</v>
      </c>
      <c r="J237" s="2056">
        <v>115.14</v>
      </c>
      <c r="K237" s="2055">
        <v>89.96</v>
      </c>
      <c r="L237" s="2055">
        <v>90.7</v>
      </c>
      <c r="M237" s="2056">
        <v>90.46</v>
      </c>
      <c r="N237" s="2057">
        <v>35.700000000000003</v>
      </c>
      <c r="O237" s="2057">
        <v>44.4</v>
      </c>
      <c r="P237" s="2058">
        <v>44.4</v>
      </c>
      <c r="Q237" s="2029">
        <v>256.40000000000026</v>
      </c>
      <c r="R237" s="2029">
        <v>-187.99999999999986</v>
      </c>
      <c r="S237" s="2059">
        <v>-1199.6000000000006</v>
      </c>
      <c r="T237" s="2029">
        <v>25.640000000000025</v>
      </c>
      <c r="U237" s="2029">
        <v>-18.799999999999986</v>
      </c>
      <c r="V237" s="2059">
        <v>-119.96000000000006</v>
      </c>
      <c r="W237" s="2060">
        <v>63.6</v>
      </c>
      <c r="X237" s="2061">
        <v>50</v>
      </c>
      <c r="Y237" s="2062">
        <v>66.7</v>
      </c>
      <c r="Z237" s="2060">
        <v>101.6</v>
      </c>
      <c r="AA237" s="2061">
        <v>105.2</v>
      </c>
      <c r="AB237" s="2062">
        <v>95</v>
      </c>
      <c r="AC237" s="2061"/>
      <c r="AE237" s="2027">
        <v>50</v>
      </c>
      <c r="AG237" s="2028"/>
      <c r="AH237" s="2028"/>
      <c r="AI237" s="2027">
        <v>6</v>
      </c>
    </row>
    <row r="238" spans="1:35" s="2027" customFormat="1">
      <c r="B238" s="2028"/>
      <c r="C238" s="2027">
        <v>7</v>
      </c>
      <c r="D238" s="2066"/>
      <c r="E238" s="2055">
        <v>127.73</v>
      </c>
      <c r="F238" s="2055">
        <v>125.75</v>
      </c>
      <c r="G238" s="2055">
        <v>126.29</v>
      </c>
      <c r="H238" s="2055">
        <v>114.25</v>
      </c>
      <c r="I238" s="2055">
        <v>114.98</v>
      </c>
      <c r="J238" s="2056">
        <v>114.86</v>
      </c>
      <c r="K238" s="2055">
        <v>92.55</v>
      </c>
      <c r="L238" s="2055">
        <v>91.23</v>
      </c>
      <c r="M238" s="2056">
        <v>91.11</v>
      </c>
      <c r="N238" s="2057">
        <v>85.7</v>
      </c>
      <c r="O238" s="2057">
        <v>55.6</v>
      </c>
      <c r="P238" s="2058">
        <v>44.4</v>
      </c>
      <c r="Q238" s="2029">
        <v>292.10000000000025</v>
      </c>
      <c r="R238" s="2029">
        <v>-182.39999999999986</v>
      </c>
      <c r="S238" s="2059">
        <v>-1205.2000000000005</v>
      </c>
      <c r="T238" s="2029">
        <v>29.210000000000026</v>
      </c>
      <c r="U238" s="2029">
        <v>-18.239999999999988</v>
      </c>
      <c r="V238" s="2059">
        <v>-120.52000000000005</v>
      </c>
      <c r="W238" s="2060">
        <v>63.6</v>
      </c>
      <c r="X238" s="2061">
        <v>80</v>
      </c>
      <c r="Y238" s="2062">
        <v>77.8</v>
      </c>
      <c r="Z238" s="2060">
        <v>102.8</v>
      </c>
      <c r="AA238" s="2061">
        <v>105.7</v>
      </c>
      <c r="AB238" s="2062">
        <v>95.8</v>
      </c>
      <c r="AC238" s="2061"/>
      <c r="AE238" s="2027">
        <v>50</v>
      </c>
      <c r="AG238" s="2028"/>
      <c r="AH238" s="2028"/>
      <c r="AI238" s="2027">
        <v>7</v>
      </c>
    </row>
    <row r="239" spans="1:35" s="2027" customFormat="1">
      <c r="B239" s="2028"/>
      <c r="C239" s="2027">
        <v>8</v>
      </c>
      <c r="D239" s="2066"/>
      <c r="E239" s="2055">
        <v>122.78</v>
      </c>
      <c r="F239" s="2055">
        <v>124.52</v>
      </c>
      <c r="G239" s="2055">
        <v>126.04</v>
      </c>
      <c r="H239" s="2055">
        <v>113.27</v>
      </c>
      <c r="I239" s="2055">
        <v>114.04</v>
      </c>
      <c r="J239" s="2056">
        <v>114.58</v>
      </c>
      <c r="K239" s="2055">
        <v>90.52</v>
      </c>
      <c r="L239" s="2055">
        <v>91.01</v>
      </c>
      <c r="M239" s="2056">
        <v>91.16</v>
      </c>
      <c r="N239" s="2057">
        <v>28.6</v>
      </c>
      <c r="O239" s="2057">
        <v>22.2</v>
      </c>
      <c r="P239" s="2058">
        <v>33.299999999999997</v>
      </c>
      <c r="Q239" s="2029">
        <v>270.70000000000027</v>
      </c>
      <c r="R239" s="2029">
        <v>-210.19999999999987</v>
      </c>
      <c r="S239" s="2059">
        <v>-1221.9000000000005</v>
      </c>
      <c r="T239" s="2029">
        <v>27.070000000000029</v>
      </c>
      <c r="U239" s="2029">
        <v>-21.019999999999989</v>
      </c>
      <c r="V239" s="2059">
        <v>-122.19000000000005</v>
      </c>
      <c r="W239" s="2060">
        <v>54.5</v>
      </c>
      <c r="X239" s="2061">
        <v>55</v>
      </c>
      <c r="Y239" s="2062">
        <v>66.7</v>
      </c>
      <c r="Z239" s="2060">
        <v>102.7</v>
      </c>
      <c r="AA239" s="2061">
        <v>105.9</v>
      </c>
      <c r="AB239" s="2062">
        <v>96.4</v>
      </c>
      <c r="AC239" s="2061"/>
      <c r="AE239" s="2027">
        <v>50</v>
      </c>
      <c r="AG239" s="2028"/>
      <c r="AH239" s="2028"/>
      <c r="AI239" s="2027">
        <v>8</v>
      </c>
    </row>
    <row r="240" spans="1:35" s="2027" customFormat="1">
      <c r="B240" s="2028"/>
      <c r="C240" s="2027">
        <v>9</v>
      </c>
      <c r="D240" s="2066"/>
      <c r="E240" s="2055">
        <v>125.38</v>
      </c>
      <c r="F240" s="2055">
        <v>125.3</v>
      </c>
      <c r="G240" s="2055">
        <v>125.57</v>
      </c>
      <c r="H240" s="2055">
        <v>115.73</v>
      </c>
      <c r="I240" s="2055">
        <v>114.42</v>
      </c>
      <c r="J240" s="2056">
        <v>114.79</v>
      </c>
      <c r="K240" s="2055">
        <v>92.35</v>
      </c>
      <c r="L240" s="2055">
        <v>91.81</v>
      </c>
      <c r="M240" s="2056">
        <v>91.31</v>
      </c>
      <c r="N240" s="2057">
        <v>57.1</v>
      </c>
      <c r="O240" s="2057">
        <v>55.6</v>
      </c>
      <c r="P240" s="2058">
        <v>55.6</v>
      </c>
      <c r="Q240" s="2029">
        <v>277.8000000000003</v>
      </c>
      <c r="R240" s="2029">
        <v>-204.59999999999988</v>
      </c>
      <c r="S240" s="2059">
        <v>-1216.3000000000006</v>
      </c>
      <c r="T240" s="2029">
        <v>27.78000000000003</v>
      </c>
      <c r="U240" s="2029">
        <v>-20.459999999999987</v>
      </c>
      <c r="V240" s="2059">
        <v>-121.63000000000007</v>
      </c>
      <c r="W240" s="2060">
        <v>77.3</v>
      </c>
      <c r="X240" s="2061">
        <v>80</v>
      </c>
      <c r="Y240" s="2062">
        <v>77.8</v>
      </c>
      <c r="Z240" s="2060">
        <v>104.8</v>
      </c>
      <c r="AA240" s="2061">
        <v>107.8</v>
      </c>
      <c r="AB240" s="2062">
        <v>96.5</v>
      </c>
      <c r="AC240" s="2061"/>
      <c r="AE240" s="2027">
        <v>50</v>
      </c>
      <c r="AG240" s="2028"/>
      <c r="AH240" s="2028"/>
      <c r="AI240" s="2027">
        <v>9</v>
      </c>
    </row>
    <row r="241" spans="1:35" s="2027" customFormat="1">
      <c r="B241" s="2028"/>
      <c r="C241" s="2027">
        <v>10</v>
      </c>
      <c r="D241" s="2066"/>
      <c r="E241" s="2055">
        <v>132.36000000000001</v>
      </c>
      <c r="F241" s="2055">
        <v>126.84</v>
      </c>
      <c r="G241" s="2055">
        <v>125.79</v>
      </c>
      <c r="H241" s="2055">
        <v>121.75</v>
      </c>
      <c r="I241" s="2055">
        <v>116.92</v>
      </c>
      <c r="J241" s="2056">
        <v>115.92</v>
      </c>
      <c r="K241" s="2055">
        <v>94.63</v>
      </c>
      <c r="L241" s="2055">
        <v>92.5</v>
      </c>
      <c r="M241" s="2056">
        <v>91.74</v>
      </c>
      <c r="N241" s="2057">
        <v>71.400000000000006</v>
      </c>
      <c r="O241" s="2057">
        <v>100</v>
      </c>
      <c r="P241" s="2058">
        <v>55.6</v>
      </c>
      <c r="Q241" s="2029">
        <v>299.20000000000027</v>
      </c>
      <c r="R241" s="2029">
        <v>-154.59999999999988</v>
      </c>
      <c r="S241" s="2059">
        <v>-1210.7000000000007</v>
      </c>
      <c r="T241" s="2029">
        <v>29.920000000000027</v>
      </c>
      <c r="U241" s="2029">
        <v>-15.459999999999988</v>
      </c>
      <c r="V241" s="2059">
        <v>-121.07000000000008</v>
      </c>
      <c r="W241" s="2060">
        <v>81.8</v>
      </c>
      <c r="X241" s="2061">
        <v>90</v>
      </c>
      <c r="Y241" s="2062">
        <v>88.9</v>
      </c>
      <c r="Z241" s="2060">
        <v>106.7</v>
      </c>
      <c r="AA241" s="2061">
        <v>110</v>
      </c>
      <c r="AB241" s="2062">
        <v>97.5</v>
      </c>
      <c r="AC241" s="2061"/>
      <c r="AE241" s="2027">
        <v>50</v>
      </c>
      <c r="AG241" s="2028"/>
      <c r="AH241" s="2028"/>
      <c r="AI241" s="2027">
        <v>10</v>
      </c>
    </row>
    <row r="242" spans="1:35" s="2027" customFormat="1">
      <c r="B242" s="2028"/>
      <c r="C242" s="2027">
        <v>11</v>
      </c>
      <c r="D242" s="2066"/>
      <c r="E242" s="2055">
        <v>127.32</v>
      </c>
      <c r="F242" s="2055">
        <v>128.35</v>
      </c>
      <c r="G242" s="2055">
        <v>126.44</v>
      </c>
      <c r="H242" s="2055">
        <v>117.83</v>
      </c>
      <c r="I242" s="2055">
        <v>118.44</v>
      </c>
      <c r="J242" s="2056">
        <v>116.57</v>
      </c>
      <c r="K242" s="2055">
        <v>92.84</v>
      </c>
      <c r="L242" s="2055">
        <v>93.27</v>
      </c>
      <c r="M242" s="2056">
        <v>92</v>
      </c>
      <c r="N242" s="2057">
        <v>71.400000000000006</v>
      </c>
      <c r="O242" s="2057">
        <v>77.8</v>
      </c>
      <c r="P242" s="2058">
        <v>61.1</v>
      </c>
      <c r="Q242" s="2029">
        <v>320.60000000000025</v>
      </c>
      <c r="R242" s="2029">
        <v>-126.79999999999988</v>
      </c>
      <c r="S242" s="2059">
        <v>-1199.6000000000008</v>
      </c>
      <c r="T242" s="2029">
        <v>32.060000000000024</v>
      </c>
      <c r="U242" s="2029">
        <v>-12.679999999999989</v>
      </c>
      <c r="V242" s="2059">
        <v>-119.96000000000008</v>
      </c>
      <c r="W242" s="2060">
        <v>72.7</v>
      </c>
      <c r="X242" s="2061">
        <v>80</v>
      </c>
      <c r="Y242" s="2062">
        <v>66.7</v>
      </c>
      <c r="Z242" s="2060">
        <v>105.1</v>
      </c>
      <c r="AA242" s="2061">
        <v>109.4</v>
      </c>
      <c r="AB242" s="2062">
        <v>97.8</v>
      </c>
      <c r="AC242" s="2061"/>
      <c r="AE242" s="2027">
        <v>50</v>
      </c>
      <c r="AG242" s="2028"/>
      <c r="AH242" s="2028"/>
      <c r="AI242" s="2027">
        <v>11</v>
      </c>
    </row>
    <row r="243" spans="1:35" s="2027" customFormat="1">
      <c r="B243" s="2028"/>
      <c r="C243" s="2027">
        <v>12</v>
      </c>
      <c r="D243" s="2066"/>
      <c r="E243" s="2055">
        <v>130.46</v>
      </c>
      <c r="F243" s="2055">
        <v>130.05000000000001</v>
      </c>
      <c r="G243" s="2055">
        <v>127.01</v>
      </c>
      <c r="H243" s="2055">
        <v>120.55</v>
      </c>
      <c r="I243" s="2055">
        <v>120.04</v>
      </c>
      <c r="J243" s="2056">
        <v>117.83</v>
      </c>
      <c r="K243" s="2055">
        <v>92.94</v>
      </c>
      <c r="L243" s="2055">
        <v>93.47</v>
      </c>
      <c r="M243" s="2056">
        <v>92.26</v>
      </c>
      <c r="N243" s="2057">
        <v>57.1</v>
      </c>
      <c r="O243" s="2057">
        <v>88.9</v>
      </c>
      <c r="P243" s="2058">
        <v>55.6</v>
      </c>
      <c r="Q243" s="2029">
        <v>327.70000000000027</v>
      </c>
      <c r="R243" s="2029">
        <v>-87.899999999999878</v>
      </c>
      <c r="S243" s="2059">
        <v>-1194.0000000000009</v>
      </c>
      <c r="T243" s="2029">
        <v>32.770000000000024</v>
      </c>
      <c r="U243" s="2029">
        <v>-8.7899999999999885</v>
      </c>
      <c r="V243" s="2059">
        <v>-119.40000000000009</v>
      </c>
      <c r="W243" s="2060">
        <v>63.6</v>
      </c>
      <c r="X243" s="2061">
        <v>100</v>
      </c>
      <c r="Y243" s="2062">
        <v>66.7</v>
      </c>
      <c r="Z243" s="2060">
        <v>106.2</v>
      </c>
      <c r="AA243" s="2061">
        <v>111.4</v>
      </c>
      <c r="AB243" s="2062">
        <v>98.7</v>
      </c>
      <c r="AC243" s="2061"/>
      <c r="AE243" s="2027">
        <v>50</v>
      </c>
      <c r="AG243" s="2028"/>
      <c r="AH243" s="2028"/>
      <c r="AI243" s="2027">
        <v>12</v>
      </c>
    </row>
    <row r="244" spans="1:35" s="2027" customFormat="1" ht="26">
      <c r="A244" s="2027">
        <v>2004</v>
      </c>
      <c r="B244" s="2028" t="s">
        <v>0</v>
      </c>
      <c r="C244" s="2027">
        <v>1</v>
      </c>
      <c r="D244" s="2066"/>
      <c r="E244" s="2055">
        <v>131.41999999999999</v>
      </c>
      <c r="F244" s="2055">
        <v>129.72999999999999</v>
      </c>
      <c r="G244" s="2055">
        <v>128.21</v>
      </c>
      <c r="H244" s="2055">
        <v>123.96</v>
      </c>
      <c r="I244" s="2055">
        <v>120.78</v>
      </c>
      <c r="J244" s="2056">
        <v>119.96</v>
      </c>
      <c r="K244" s="2055">
        <v>97.51</v>
      </c>
      <c r="L244" s="2055">
        <v>94.43</v>
      </c>
      <c r="M244" s="2056">
        <v>93.33</v>
      </c>
      <c r="N244" s="2057">
        <v>42.9</v>
      </c>
      <c r="O244" s="2057">
        <v>66.7</v>
      </c>
      <c r="P244" s="2058">
        <v>66.7</v>
      </c>
      <c r="Q244" s="2029">
        <v>320.60000000000025</v>
      </c>
      <c r="R244" s="2029">
        <v>-71.199999999999875</v>
      </c>
      <c r="S244" s="2059">
        <v>-1177.3000000000009</v>
      </c>
      <c r="T244" s="2029">
        <v>32.060000000000024</v>
      </c>
      <c r="U244" s="2029">
        <v>-7.1199999999999877</v>
      </c>
      <c r="V244" s="2059">
        <v>-117.73000000000009</v>
      </c>
      <c r="W244" s="2060">
        <v>72.7</v>
      </c>
      <c r="X244" s="2061">
        <v>90</v>
      </c>
      <c r="Y244" s="2062">
        <v>72.2</v>
      </c>
      <c r="Z244" s="2060">
        <v>108</v>
      </c>
      <c r="AA244" s="2061">
        <v>112.9</v>
      </c>
      <c r="AB244" s="2062">
        <v>99.9</v>
      </c>
      <c r="AC244" s="2061"/>
      <c r="AE244" s="2027">
        <v>50</v>
      </c>
      <c r="AG244" s="2064" t="s">
        <v>935</v>
      </c>
      <c r="AH244" s="2028"/>
      <c r="AI244" s="2027">
        <v>1</v>
      </c>
    </row>
    <row r="245" spans="1:35" s="2027" customFormat="1">
      <c r="B245" s="2028"/>
      <c r="C245" s="2027">
        <v>2</v>
      </c>
      <c r="D245" s="2066"/>
      <c r="E245" s="2055">
        <v>128.65</v>
      </c>
      <c r="F245" s="2055">
        <v>130.18</v>
      </c>
      <c r="G245" s="2055">
        <v>128.34</v>
      </c>
      <c r="H245" s="2055">
        <v>123.7</v>
      </c>
      <c r="I245" s="2055">
        <v>122.74</v>
      </c>
      <c r="J245" s="2056">
        <v>121.56</v>
      </c>
      <c r="K245" s="2055">
        <v>99.33</v>
      </c>
      <c r="L245" s="2055">
        <v>96.59</v>
      </c>
      <c r="M245" s="2056">
        <v>94.3</v>
      </c>
      <c r="N245" s="2057">
        <v>64.3</v>
      </c>
      <c r="O245" s="2057">
        <v>88.9</v>
      </c>
      <c r="P245" s="2058">
        <v>77.8</v>
      </c>
      <c r="Q245" s="2029">
        <v>334.90000000000026</v>
      </c>
      <c r="R245" s="2029">
        <v>-32.299999999999869</v>
      </c>
      <c r="S245" s="2059">
        <v>-1149.5000000000009</v>
      </c>
      <c r="T245" s="2029">
        <v>33.490000000000023</v>
      </c>
      <c r="U245" s="2029">
        <v>-3.2299999999999871</v>
      </c>
      <c r="V245" s="2059">
        <v>-114.95000000000009</v>
      </c>
      <c r="W245" s="2060">
        <v>90.9</v>
      </c>
      <c r="X245" s="2061">
        <v>90</v>
      </c>
      <c r="Y245" s="2062">
        <v>77.8</v>
      </c>
      <c r="Z245" s="2060">
        <v>108.1</v>
      </c>
      <c r="AA245" s="2061">
        <v>112.7</v>
      </c>
      <c r="AB245" s="2062">
        <v>100.1</v>
      </c>
      <c r="AC245" s="2061"/>
      <c r="AE245" s="2027">
        <v>50</v>
      </c>
      <c r="AG245" s="2028"/>
      <c r="AH245" s="2028"/>
      <c r="AI245" s="2027">
        <v>2</v>
      </c>
    </row>
    <row r="246" spans="1:35" s="2027" customFormat="1">
      <c r="B246" s="2028"/>
      <c r="C246" s="2027">
        <v>3</v>
      </c>
      <c r="D246" s="2066"/>
      <c r="E246" s="2055">
        <v>133.56</v>
      </c>
      <c r="F246" s="2055">
        <v>131.21</v>
      </c>
      <c r="G246" s="2055">
        <v>129.88</v>
      </c>
      <c r="H246" s="2055">
        <v>123.01</v>
      </c>
      <c r="I246" s="2055">
        <v>123.56</v>
      </c>
      <c r="J246" s="2056">
        <v>121.81</v>
      </c>
      <c r="K246" s="2055">
        <v>96.91</v>
      </c>
      <c r="L246" s="2055">
        <v>97.92</v>
      </c>
      <c r="M246" s="2056">
        <v>95.22</v>
      </c>
      <c r="N246" s="2057">
        <v>71.400000000000006</v>
      </c>
      <c r="O246" s="2057">
        <v>55.6</v>
      </c>
      <c r="P246" s="2058">
        <v>77.8</v>
      </c>
      <c r="Q246" s="2029">
        <v>356.3000000000003</v>
      </c>
      <c r="R246" s="2029">
        <v>-26.699999999999868</v>
      </c>
      <c r="S246" s="2059">
        <v>-1121.700000000001</v>
      </c>
      <c r="T246" s="2029">
        <v>35.630000000000031</v>
      </c>
      <c r="U246" s="2029">
        <v>-2.6699999999999866</v>
      </c>
      <c r="V246" s="2059">
        <v>-112.1700000000001</v>
      </c>
      <c r="W246" s="2060">
        <v>72.7</v>
      </c>
      <c r="X246" s="2061">
        <v>60</v>
      </c>
      <c r="Y246" s="2062">
        <v>66.7</v>
      </c>
      <c r="Z246" s="2060">
        <v>110</v>
      </c>
      <c r="AA246" s="2061">
        <v>112.8</v>
      </c>
      <c r="AB246" s="2062">
        <v>100.2</v>
      </c>
      <c r="AC246" s="2061"/>
      <c r="AE246" s="2027">
        <v>50</v>
      </c>
      <c r="AG246" s="2028"/>
      <c r="AH246" s="2028"/>
      <c r="AI246" s="2027">
        <v>3</v>
      </c>
    </row>
    <row r="247" spans="1:35" s="2027" customFormat="1">
      <c r="B247" s="2028"/>
      <c r="C247" s="2027">
        <v>4</v>
      </c>
      <c r="D247" s="2066"/>
      <c r="E247" s="2055">
        <v>131.13</v>
      </c>
      <c r="F247" s="2055">
        <v>131.11000000000001</v>
      </c>
      <c r="G247" s="2055">
        <v>130.69999999999999</v>
      </c>
      <c r="H247" s="2055">
        <v>123.44</v>
      </c>
      <c r="I247" s="2055">
        <v>123.38</v>
      </c>
      <c r="J247" s="2056">
        <v>122.93</v>
      </c>
      <c r="K247" s="2055">
        <v>97.51</v>
      </c>
      <c r="L247" s="2055">
        <v>97.92</v>
      </c>
      <c r="M247" s="2056">
        <v>95.95</v>
      </c>
      <c r="N247" s="2057">
        <v>42.9</v>
      </c>
      <c r="O247" s="2057">
        <v>55.6</v>
      </c>
      <c r="P247" s="2058">
        <v>38.9</v>
      </c>
      <c r="Q247" s="2029">
        <v>349.20000000000027</v>
      </c>
      <c r="R247" s="2029">
        <v>-21.099999999999866</v>
      </c>
      <c r="S247" s="2059">
        <v>-1132.8000000000009</v>
      </c>
      <c r="T247" s="2029">
        <v>34.92000000000003</v>
      </c>
      <c r="U247" s="2029">
        <v>-2.1099999999999866</v>
      </c>
      <c r="V247" s="2059">
        <v>-113.28000000000009</v>
      </c>
      <c r="W247" s="2060">
        <v>68.2</v>
      </c>
      <c r="X247" s="2061">
        <v>70</v>
      </c>
      <c r="Y247" s="2062">
        <v>55.6</v>
      </c>
      <c r="Z247" s="2060">
        <v>110.6</v>
      </c>
      <c r="AA247" s="2061">
        <v>114</v>
      </c>
      <c r="AB247" s="2062">
        <v>101.7</v>
      </c>
      <c r="AC247" s="2061"/>
      <c r="AE247" s="2027">
        <v>50</v>
      </c>
      <c r="AG247" s="2028"/>
      <c r="AH247" s="2028"/>
      <c r="AI247" s="2027">
        <v>4</v>
      </c>
    </row>
    <row r="248" spans="1:35" s="2027" customFormat="1">
      <c r="B248" s="2028"/>
      <c r="C248" s="2027">
        <v>5</v>
      </c>
      <c r="D248" s="2066"/>
      <c r="E248" s="2055">
        <v>137.5</v>
      </c>
      <c r="F248" s="2055">
        <v>134.06</v>
      </c>
      <c r="G248" s="2055">
        <v>131.43</v>
      </c>
      <c r="H248" s="2055">
        <v>125.16</v>
      </c>
      <c r="I248" s="2055">
        <v>123.87</v>
      </c>
      <c r="J248" s="2056">
        <v>123.85</v>
      </c>
      <c r="K248" s="2055">
        <v>99.59</v>
      </c>
      <c r="L248" s="2055">
        <v>98</v>
      </c>
      <c r="M248" s="2056">
        <v>96.66</v>
      </c>
      <c r="N248" s="2057">
        <v>85.7</v>
      </c>
      <c r="O248" s="2057">
        <v>55.6</v>
      </c>
      <c r="P248" s="2058">
        <v>50</v>
      </c>
      <c r="Q248" s="2029">
        <v>384.90000000000026</v>
      </c>
      <c r="R248" s="2029">
        <v>-15.499999999999865</v>
      </c>
      <c r="S248" s="2059">
        <v>-1132.8000000000009</v>
      </c>
      <c r="T248" s="2029">
        <v>38.490000000000023</v>
      </c>
      <c r="U248" s="2029">
        <v>-1.5499999999999865</v>
      </c>
      <c r="V248" s="2059">
        <v>-113.28000000000009</v>
      </c>
      <c r="W248" s="2060">
        <v>81.8</v>
      </c>
      <c r="X248" s="2061">
        <v>80</v>
      </c>
      <c r="Y248" s="2062">
        <v>77.8</v>
      </c>
      <c r="Z248" s="2060">
        <v>111.5</v>
      </c>
      <c r="AA248" s="2061">
        <v>113.9</v>
      </c>
      <c r="AB248" s="2062">
        <v>102.5</v>
      </c>
      <c r="AC248" s="2061"/>
      <c r="AE248" s="2027">
        <v>50</v>
      </c>
      <c r="AG248" s="2028"/>
      <c r="AH248" s="2028"/>
      <c r="AI248" s="2027">
        <v>5</v>
      </c>
    </row>
    <row r="249" spans="1:35" s="2027" customFormat="1">
      <c r="B249" s="2028"/>
      <c r="C249" s="2027">
        <v>6</v>
      </c>
      <c r="D249" s="2066"/>
      <c r="E249" s="2055">
        <v>138.71</v>
      </c>
      <c r="F249" s="2055">
        <v>135.78</v>
      </c>
      <c r="G249" s="2055">
        <v>133.06</v>
      </c>
      <c r="H249" s="2055">
        <v>125.81</v>
      </c>
      <c r="I249" s="2055">
        <v>124.8</v>
      </c>
      <c r="J249" s="2056">
        <v>124.22</v>
      </c>
      <c r="K249" s="2055">
        <v>96.05</v>
      </c>
      <c r="L249" s="2055">
        <v>97.72</v>
      </c>
      <c r="M249" s="2056">
        <v>97.12</v>
      </c>
      <c r="N249" s="2057">
        <v>71.400000000000006</v>
      </c>
      <c r="O249" s="2057">
        <v>77.8</v>
      </c>
      <c r="P249" s="2058">
        <v>66.7</v>
      </c>
      <c r="Q249" s="2029">
        <v>406.3000000000003</v>
      </c>
      <c r="R249" s="2029">
        <v>12.300000000000132</v>
      </c>
      <c r="S249" s="2059">
        <v>-1116.1000000000008</v>
      </c>
      <c r="T249" s="2029">
        <v>40.630000000000031</v>
      </c>
      <c r="U249" s="2029">
        <v>1.2300000000000133</v>
      </c>
      <c r="V249" s="2059">
        <v>-111.61000000000008</v>
      </c>
      <c r="W249" s="2060">
        <v>59.1</v>
      </c>
      <c r="X249" s="2061">
        <v>80</v>
      </c>
      <c r="Y249" s="2062">
        <v>83.3</v>
      </c>
      <c r="Z249" s="2060">
        <v>111</v>
      </c>
      <c r="AA249" s="2061">
        <v>114.6</v>
      </c>
      <c r="AB249" s="2062">
        <v>102.3</v>
      </c>
      <c r="AC249" s="2061"/>
      <c r="AE249" s="2027">
        <v>50</v>
      </c>
      <c r="AG249" s="2028"/>
      <c r="AH249" s="2028"/>
      <c r="AI249" s="2027">
        <v>6</v>
      </c>
    </row>
    <row r="250" spans="1:35" s="2027" customFormat="1">
      <c r="B250" s="2028"/>
      <c r="C250" s="2027">
        <v>7</v>
      </c>
      <c r="D250" s="2066"/>
      <c r="E250" s="2055">
        <v>135.29</v>
      </c>
      <c r="F250" s="2055">
        <v>137.16999999999999</v>
      </c>
      <c r="G250" s="2055">
        <v>133.75</v>
      </c>
      <c r="H250" s="2055">
        <v>128.13999999999999</v>
      </c>
      <c r="I250" s="2055">
        <v>126.37</v>
      </c>
      <c r="J250" s="2056">
        <v>125.11</v>
      </c>
      <c r="K250" s="2055">
        <v>100.09</v>
      </c>
      <c r="L250" s="2055">
        <v>98.58</v>
      </c>
      <c r="M250" s="2056">
        <v>98.14</v>
      </c>
      <c r="N250" s="2057">
        <v>85.7</v>
      </c>
      <c r="O250" s="2057">
        <v>88.9</v>
      </c>
      <c r="P250" s="2058">
        <v>55.6</v>
      </c>
      <c r="Q250" s="2029">
        <v>442.00000000000028</v>
      </c>
      <c r="R250" s="2029">
        <v>51.200000000000138</v>
      </c>
      <c r="S250" s="2059">
        <v>-1110.5000000000009</v>
      </c>
      <c r="T250" s="2029">
        <v>44.200000000000031</v>
      </c>
      <c r="U250" s="2029">
        <v>5.1200000000000134</v>
      </c>
      <c r="V250" s="2059">
        <v>-111.0500000000001</v>
      </c>
      <c r="W250" s="2060">
        <v>68.2</v>
      </c>
      <c r="X250" s="2061">
        <v>80</v>
      </c>
      <c r="Y250" s="2062">
        <v>61.1</v>
      </c>
      <c r="Z250" s="2060">
        <v>113</v>
      </c>
      <c r="AA250" s="2061">
        <v>116</v>
      </c>
      <c r="AB250" s="2062">
        <v>102.6</v>
      </c>
      <c r="AC250" s="2061"/>
      <c r="AE250" s="2027">
        <v>50</v>
      </c>
      <c r="AG250" s="2028"/>
      <c r="AH250" s="2028"/>
      <c r="AI250" s="2027">
        <v>7</v>
      </c>
    </row>
    <row r="251" spans="1:35" s="2027" customFormat="1">
      <c r="B251" s="2028"/>
      <c r="C251" s="2027">
        <v>8</v>
      </c>
      <c r="D251" s="2066"/>
      <c r="E251" s="2055">
        <v>136.63999999999999</v>
      </c>
      <c r="F251" s="2055">
        <v>136.88</v>
      </c>
      <c r="G251" s="2055">
        <v>134.5</v>
      </c>
      <c r="H251" s="2055">
        <v>125.63</v>
      </c>
      <c r="I251" s="2055">
        <v>126.53</v>
      </c>
      <c r="J251" s="2056">
        <v>125.64</v>
      </c>
      <c r="K251" s="2055">
        <v>98.54</v>
      </c>
      <c r="L251" s="2055">
        <v>98.23</v>
      </c>
      <c r="M251" s="2056">
        <v>98.29</v>
      </c>
      <c r="N251" s="2057">
        <v>57.1</v>
      </c>
      <c r="O251" s="2057">
        <v>66.7</v>
      </c>
      <c r="P251" s="2058">
        <v>44.4</v>
      </c>
      <c r="Q251" s="2029">
        <v>449.10000000000031</v>
      </c>
      <c r="R251" s="2029">
        <v>67.900000000000148</v>
      </c>
      <c r="S251" s="2059">
        <v>-1116.1000000000008</v>
      </c>
      <c r="T251" s="2029">
        <v>44.910000000000032</v>
      </c>
      <c r="U251" s="2029">
        <v>6.7900000000000151</v>
      </c>
      <c r="V251" s="2059">
        <v>-111.61000000000008</v>
      </c>
      <c r="W251" s="2060">
        <v>63.6</v>
      </c>
      <c r="X251" s="2061">
        <v>65</v>
      </c>
      <c r="Y251" s="2062">
        <v>72.2</v>
      </c>
      <c r="Z251" s="2060">
        <v>112</v>
      </c>
      <c r="AA251" s="2061">
        <v>114.9</v>
      </c>
      <c r="AB251" s="2062">
        <v>102.8</v>
      </c>
      <c r="AC251" s="2061"/>
      <c r="AE251" s="2027">
        <v>50</v>
      </c>
      <c r="AG251" s="2028"/>
      <c r="AH251" s="2028"/>
      <c r="AI251" s="2027">
        <v>8</v>
      </c>
    </row>
    <row r="252" spans="1:35" s="2027" customFormat="1">
      <c r="B252" s="2028"/>
      <c r="C252" s="2027">
        <v>9</v>
      </c>
      <c r="D252" s="2066"/>
      <c r="E252" s="2055">
        <v>139.36000000000001</v>
      </c>
      <c r="F252" s="2055">
        <v>137.1</v>
      </c>
      <c r="G252" s="2055">
        <v>136.03</v>
      </c>
      <c r="H252" s="2055">
        <v>126.44</v>
      </c>
      <c r="I252" s="2055">
        <v>126.74</v>
      </c>
      <c r="J252" s="2056">
        <v>126.24</v>
      </c>
      <c r="K252" s="2055">
        <v>99.35</v>
      </c>
      <c r="L252" s="2055">
        <v>99.33</v>
      </c>
      <c r="M252" s="2056">
        <v>98.29</v>
      </c>
      <c r="N252" s="2057">
        <v>42.9</v>
      </c>
      <c r="O252" s="2057">
        <v>50</v>
      </c>
      <c r="P252" s="2058">
        <v>66.7</v>
      </c>
      <c r="Q252" s="2029">
        <v>442.00000000000028</v>
      </c>
      <c r="R252" s="2029">
        <v>67.900000000000148</v>
      </c>
      <c r="S252" s="2059">
        <v>-1099.4000000000008</v>
      </c>
      <c r="T252" s="2029">
        <v>44.200000000000031</v>
      </c>
      <c r="U252" s="2029">
        <v>6.7900000000000151</v>
      </c>
      <c r="V252" s="2059">
        <v>-109.94000000000008</v>
      </c>
      <c r="W252" s="2060">
        <v>54.5</v>
      </c>
      <c r="X252" s="2061">
        <v>70</v>
      </c>
      <c r="Y252" s="2062">
        <v>94.4</v>
      </c>
      <c r="Z252" s="2060">
        <v>112.4</v>
      </c>
      <c r="AA252" s="2061">
        <v>115</v>
      </c>
      <c r="AB252" s="2062">
        <v>103.7</v>
      </c>
      <c r="AC252" s="2061"/>
      <c r="AE252" s="2027">
        <v>50</v>
      </c>
      <c r="AG252" s="2028"/>
      <c r="AH252" s="2028"/>
      <c r="AI252" s="2027">
        <v>9</v>
      </c>
    </row>
    <row r="253" spans="1:35" s="2027" customFormat="1">
      <c r="B253" s="2028"/>
      <c r="C253" s="2027">
        <v>10</v>
      </c>
      <c r="D253" s="2066"/>
      <c r="E253" s="2055">
        <v>139.43</v>
      </c>
      <c r="F253" s="2055">
        <v>138.47999999999999</v>
      </c>
      <c r="G253" s="2055">
        <v>136.87</v>
      </c>
      <c r="H253" s="2055">
        <v>127.36</v>
      </c>
      <c r="I253" s="2055">
        <v>126.48</v>
      </c>
      <c r="J253" s="2056">
        <v>126.68</v>
      </c>
      <c r="K253" s="2055">
        <v>102.4</v>
      </c>
      <c r="L253" s="2055">
        <v>100.1</v>
      </c>
      <c r="M253" s="2056">
        <v>99.08</v>
      </c>
      <c r="N253" s="2057">
        <v>71.400000000000006</v>
      </c>
      <c r="O253" s="2057">
        <v>33.299999999999997</v>
      </c>
      <c r="P253" s="2058">
        <v>44.4</v>
      </c>
      <c r="Q253" s="2029">
        <v>463.40000000000032</v>
      </c>
      <c r="R253" s="2029">
        <v>51.200000000000145</v>
      </c>
      <c r="S253" s="2059">
        <v>-1105.0000000000007</v>
      </c>
      <c r="T253" s="2029">
        <v>46.340000000000032</v>
      </c>
      <c r="U253" s="2029">
        <v>5.1200000000000143</v>
      </c>
      <c r="V253" s="2059">
        <v>-110.50000000000007</v>
      </c>
      <c r="W253" s="2060">
        <v>45.5</v>
      </c>
      <c r="X253" s="2061">
        <v>20</v>
      </c>
      <c r="Y253" s="2062">
        <v>61.1</v>
      </c>
      <c r="Z253" s="2060">
        <v>112.6</v>
      </c>
      <c r="AA253" s="2061">
        <v>114.4</v>
      </c>
      <c r="AB253" s="2062">
        <v>103.2</v>
      </c>
      <c r="AC253" s="2061"/>
      <c r="AE253" s="2027">
        <v>50</v>
      </c>
      <c r="AG253" s="2028"/>
      <c r="AH253" s="2028"/>
      <c r="AI253" s="2027">
        <v>10</v>
      </c>
    </row>
    <row r="254" spans="1:35" s="2027" customFormat="1">
      <c r="B254" s="2028"/>
      <c r="C254" s="2027">
        <v>11</v>
      </c>
      <c r="D254" s="2066"/>
      <c r="E254" s="2055">
        <v>142.35</v>
      </c>
      <c r="F254" s="2055">
        <v>140.38</v>
      </c>
      <c r="G254" s="2055">
        <v>138.47</v>
      </c>
      <c r="H254" s="2055">
        <v>129.47999999999999</v>
      </c>
      <c r="I254" s="2055">
        <v>127.76</v>
      </c>
      <c r="J254" s="2056">
        <v>127.41</v>
      </c>
      <c r="K254" s="2055">
        <v>104.5</v>
      </c>
      <c r="L254" s="2055">
        <v>102.08</v>
      </c>
      <c r="M254" s="2056">
        <v>100.07</v>
      </c>
      <c r="N254" s="2057">
        <v>71.400000000000006</v>
      </c>
      <c r="O254" s="2057">
        <v>66.7</v>
      </c>
      <c r="P254" s="2058">
        <v>77.8</v>
      </c>
      <c r="Q254" s="2029">
        <v>484.8000000000003</v>
      </c>
      <c r="R254" s="2029">
        <v>67.900000000000148</v>
      </c>
      <c r="S254" s="2059">
        <v>-1077.2000000000007</v>
      </c>
      <c r="T254" s="2029">
        <v>48.480000000000032</v>
      </c>
      <c r="U254" s="2029">
        <v>6.7900000000000151</v>
      </c>
      <c r="V254" s="2059">
        <v>-107.72000000000007</v>
      </c>
      <c r="W254" s="2060">
        <v>63.6</v>
      </c>
      <c r="X254" s="2061">
        <v>60</v>
      </c>
      <c r="Y254" s="2062">
        <v>55.6</v>
      </c>
      <c r="Z254" s="2060">
        <v>112.8</v>
      </c>
      <c r="AA254" s="2061">
        <v>115.8</v>
      </c>
      <c r="AB254" s="2062">
        <v>103.5</v>
      </c>
      <c r="AC254" s="2061"/>
      <c r="AE254" s="2027">
        <v>50</v>
      </c>
      <c r="AG254" s="2028"/>
      <c r="AH254" s="2028"/>
      <c r="AI254" s="2027">
        <v>11</v>
      </c>
    </row>
    <row r="255" spans="1:35" s="2027" customFormat="1">
      <c r="B255" s="2028"/>
      <c r="C255" s="2027">
        <v>12</v>
      </c>
      <c r="D255" s="2066"/>
      <c r="E255" s="2055">
        <v>144.02000000000001</v>
      </c>
      <c r="F255" s="2055">
        <v>141.93</v>
      </c>
      <c r="G255" s="2055">
        <v>139.4</v>
      </c>
      <c r="H255" s="2055">
        <v>130.38999999999999</v>
      </c>
      <c r="I255" s="2055">
        <v>129.08000000000001</v>
      </c>
      <c r="J255" s="2056">
        <v>127.86</v>
      </c>
      <c r="K255" s="2055">
        <v>104.5</v>
      </c>
      <c r="L255" s="2055">
        <v>103.8</v>
      </c>
      <c r="M255" s="2056">
        <v>100.78</v>
      </c>
      <c r="N255" s="2057">
        <v>71.400000000000006</v>
      </c>
      <c r="O255" s="2057">
        <v>66.7</v>
      </c>
      <c r="P255" s="2058">
        <v>77.8</v>
      </c>
      <c r="Q255" s="2029">
        <v>506.20000000000027</v>
      </c>
      <c r="R255" s="2029">
        <v>84.600000000000151</v>
      </c>
      <c r="S255" s="2059">
        <v>-1049.4000000000008</v>
      </c>
      <c r="T255" s="2029">
        <v>50.620000000000026</v>
      </c>
      <c r="U255" s="2029">
        <v>8.4600000000000151</v>
      </c>
      <c r="V255" s="2059">
        <v>-104.94000000000008</v>
      </c>
      <c r="W255" s="2060">
        <v>50</v>
      </c>
      <c r="X255" s="2061">
        <v>20</v>
      </c>
      <c r="Y255" s="2062">
        <v>44.4</v>
      </c>
      <c r="Z255" s="2060">
        <v>113.3</v>
      </c>
      <c r="AA255" s="2061">
        <v>114.6</v>
      </c>
      <c r="AB255" s="2062">
        <v>103.4</v>
      </c>
      <c r="AC255" s="2061"/>
      <c r="AE255" s="2027">
        <v>50</v>
      </c>
      <c r="AG255" s="2028"/>
      <c r="AH255" s="2028"/>
      <c r="AI255" s="2027">
        <v>12</v>
      </c>
    </row>
    <row r="256" spans="1:35" s="2027" customFormat="1" ht="26.25" customHeight="1">
      <c r="A256" s="2027">
        <v>2005</v>
      </c>
      <c r="B256" s="2028" t="s">
        <v>1</v>
      </c>
      <c r="C256" s="2027">
        <v>1</v>
      </c>
      <c r="D256" s="2066"/>
      <c r="E256" s="2055">
        <v>137.41</v>
      </c>
      <c r="F256" s="2055">
        <v>141.26</v>
      </c>
      <c r="G256" s="2055">
        <v>139.21</v>
      </c>
      <c r="H256" s="2055">
        <v>131.61000000000001</v>
      </c>
      <c r="I256" s="2055">
        <v>130.49</v>
      </c>
      <c r="J256" s="2056">
        <v>129.06</v>
      </c>
      <c r="K256" s="2055">
        <v>103.01</v>
      </c>
      <c r="L256" s="2055">
        <v>104</v>
      </c>
      <c r="M256" s="2056">
        <v>101.77</v>
      </c>
      <c r="N256" s="2057">
        <v>57.1</v>
      </c>
      <c r="O256" s="2057">
        <v>66.7</v>
      </c>
      <c r="P256" s="2058">
        <v>38.9</v>
      </c>
      <c r="Q256" s="2029">
        <v>513.3000000000003</v>
      </c>
      <c r="R256" s="2029">
        <v>101.30000000000015</v>
      </c>
      <c r="S256" s="2059">
        <v>-1060.5000000000007</v>
      </c>
      <c r="T256" s="2029">
        <v>51.330000000000027</v>
      </c>
      <c r="U256" s="2029">
        <v>10.130000000000015</v>
      </c>
      <c r="V256" s="2059">
        <v>-106.05000000000007</v>
      </c>
      <c r="W256" s="2060">
        <v>54.5</v>
      </c>
      <c r="X256" s="2061">
        <v>80</v>
      </c>
      <c r="Y256" s="2062">
        <v>61.1</v>
      </c>
      <c r="Z256" s="2060">
        <v>112.8</v>
      </c>
      <c r="AA256" s="2061">
        <v>115.6</v>
      </c>
      <c r="AB256" s="2062">
        <v>103.7</v>
      </c>
      <c r="AC256" s="2061"/>
      <c r="AE256" s="2027">
        <v>50</v>
      </c>
      <c r="AG256" s="2064" t="s">
        <v>936</v>
      </c>
      <c r="AH256" s="2028"/>
      <c r="AI256" s="2027">
        <v>1</v>
      </c>
    </row>
    <row r="257" spans="1:35" s="2027" customFormat="1">
      <c r="B257" s="2028"/>
      <c r="C257" s="2027">
        <v>2</v>
      </c>
      <c r="D257" s="2066"/>
      <c r="E257" s="2055">
        <v>132.72</v>
      </c>
      <c r="F257" s="2055">
        <v>138.05000000000001</v>
      </c>
      <c r="G257" s="2055">
        <v>138.85</v>
      </c>
      <c r="H257" s="2055">
        <v>128.32</v>
      </c>
      <c r="I257" s="2055">
        <v>130.11000000000001</v>
      </c>
      <c r="J257" s="2056">
        <v>129.43</v>
      </c>
      <c r="K257" s="2055">
        <v>104.95</v>
      </c>
      <c r="L257" s="2055">
        <v>104.15</v>
      </c>
      <c r="M257" s="2056">
        <v>102.46</v>
      </c>
      <c r="N257" s="2057">
        <v>28.6</v>
      </c>
      <c r="O257" s="2057">
        <v>33.299999999999997</v>
      </c>
      <c r="P257" s="2058">
        <v>55.6</v>
      </c>
      <c r="Q257" s="2029">
        <v>491.90000000000032</v>
      </c>
      <c r="R257" s="2029">
        <v>84.600000000000151</v>
      </c>
      <c r="S257" s="2059">
        <v>-1054.9000000000008</v>
      </c>
      <c r="T257" s="2029">
        <v>49.190000000000033</v>
      </c>
      <c r="U257" s="2029">
        <v>8.4600000000000151</v>
      </c>
      <c r="V257" s="2059">
        <v>-105.49000000000008</v>
      </c>
      <c r="W257" s="2060">
        <v>45.5</v>
      </c>
      <c r="X257" s="2061">
        <v>25</v>
      </c>
      <c r="Y257" s="2062">
        <v>50</v>
      </c>
      <c r="Z257" s="2060">
        <v>112.2</v>
      </c>
      <c r="AA257" s="2061">
        <v>114.5</v>
      </c>
      <c r="AB257" s="2062">
        <v>103.3</v>
      </c>
      <c r="AC257" s="2061"/>
      <c r="AE257" s="2027">
        <v>50</v>
      </c>
      <c r="AG257" s="2028"/>
      <c r="AH257" s="2028"/>
      <c r="AI257" s="2027">
        <v>2</v>
      </c>
    </row>
    <row r="258" spans="1:35" s="2027" customFormat="1">
      <c r="B258" s="2028"/>
      <c r="C258" s="2027">
        <v>3</v>
      </c>
      <c r="D258" s="2066"/>
      <c r="E258" s="2055">
        <v>131.91</v>
      </c>
      <c r="F258" s="2055">
        <v>134.01</v>
      </c>
      <c r="G258" s="2055">
        <v>138.16999999999999</v>
      </c>
      <c r="H258" s="2055">
        <v>130.15</v>
      </c>
      <c r="I258" s="2055">
        <v>130.03</v>
      </c>
      <c r="J258" s="2056">
        <v>129.99</v>
      </c>
      <c r="K258" s="2055">
        <v>105.01</v>
      </c>
      <c r="L258" s="2055">
        <v>104.32</v>
      </c>
      <c r="M258" s="2056">
        <v>103.39</v>
      </c>
      <c r="N258" s="2057">
        <v>28.6</v>
      </c>
      <c r="O258" s="2057">
        <v>44.4</v>
      </c>
      <c r="P258" s="2058">
        <v>55.6</v>
      </c>
      <c r="Q258" s="2029">
        <v>470.50000000000034</v>
      </c>
      <c r="R258" s="2029">
        <v>79.000000000000142</v>
      </c>
      <c r="S258" s="2059">
        <v>-1049.3000000000009</v>
      </c>
      <c r="T258" s="2029">
        <v>47.050000000000033</v>
      </c>
      <c r="U258" s="2029">
        <v>7.9000000000000146</v>
      </c>
      <c r="V258" s="2059">
        <v>-104.93000000000009</v>
      </c>
      <c r="W258" s="2060">
        <v>59.1</v>
      </c>
      <c r="X258" s="2061">
        <v>90</v>
      </c>
      <c r="Y258" s="2062">
        <v>55.6</v>
      </c>
      <c r="Z258" s="2060">
        <v>113.5</v>
      </c>
      <c r="AA258" s="2061">
        <v>115.7</v>
      </c>
      <c r="AB258" s="2062">
        <v>104.5</v>
      </c>
      <c r="AC258" s="2061"/>
      <c r="AE258" s="2027">
        <v>50</v>
      </c>
      <c r="AG258" s="2028"/>
      <c r="AH258" s="2028"/>
      <c r="AI258" s="2027">
        <v>3</v>
      </c>
    </row>
    <row r="259" spans="1:35" s="2027" customFormat="1">
      <c r="B259" s="2028"/>
      <c r="C259" s="2027">
        <v>4</v>
      </c>
      <c r="D259" s="2066"/>
      <c r="E259" s="2055">
        <v>133.55000000000001</v>
      </c>
      <c r="F259" s="2055">
        <v>132.72999999999999</v>
      </c>
      <c r="G259" s="2055">
        <v>137.34</v>
      </c>
      <c r="H259" s="2055">
        <v>135.79</v>
      </c>
      <c r="I259" s="2055">
        <v>131.41999999999999</v>
      </c>
      <c r="J259" s="2056">
        <v>131.25</v>
      </c>
      <c r="K259" s="2055">
        <v>106.84</v>
      </c>
      <c r="L259" s="2055">
        <v>105.6</v>
      </c>
      <c r="M259" s="2056">
        <v>104.46</v>
      </c>
      <c r="N259" s="2057">
        <v>57.1</v>
      </c>
      <c r="O259" s="2057">
        <v>66.7</v>
      </c>
      <c r="P259" s="2058">
        <v>77.8</v>
      </c>
      <c r="Q259" s="2029">
        <v>477.60000000000036</v>
      </c>
      <c r="R259" s="2029">
        <v>95.700000000000145</v>
      </c>
      <c r="S259" s="2059">
        <v>-1021.5000000000009</v>
      </c>
      <c r="T259" s="2029">
        <v>47.760000000000034</v>
      </c>
      <c r="U259" s="2029">
        <v>9.5700000000000145</v>
      </c>
      <c r="V259" s="2059">
        <v>-102.15000000000009</v>
      </c>
      <c r="W259" s="2060">
        <v>72.7</v>
      </c>
      <c r="X259" s="2061">
        <v>80</v>
      </c>
      <c r="Y259" s="2062">
        <v>77.8</v>
      </c>
      <c r="Z259" s="2060">
        <v>114.1</v>
      </c>
      <c r="AA259" s="2061">
        <v>117.1</v>
      </c>
      <c r="AB259" s="2062">
        <v>104.4</v>
      </c>
      <c r="AC259" s="2061"/>
      <c r="AE259" s="2027">
        <v>50</v>
      </c>
      <c r="AG259" s="2028"/>
      <c r="AH259" s="2028"/>
      <c r="AI259" s="2027">
        <v>4</v>
      </c>
    </row>
    <row r="260" spans="1:35" s="2027" customFormat="1">
      <c r="B260" s="2028"/>
      <c r="C260" s="2027">
        <v>5</v>
      </c>
      <c r="D260" s="2066"/>
      <c r="E260" s="2055">
        <v>131.19</v>
      </c>
      <c r="F260" s="2055">
        <v>132.22</v>
      </c>
      <c r="G260" s="2055">
        <v>136.16</v>
      </c>
      <c r="H260" s="2055">
        <v>128.62</v>
      </c>
      <c r="I260" s="2055">
        <v>131.52000000000001</v>
      </c>
      <c r="J260" s="2056">
        <v>130.9</v>
      </c>
      <c r="K260" s="2055">
        <v>109.11</v>
      </c>
      <c r="L260" s="2055">
        <v>106.99</v>
      </c>
      <c r="M260" s="2056">
        <v>105.42</v>
      </c>
      <c r="N260" s="2057">
        <v>71.400000000000006</v>
      </c>
      <c r="O260" s="2057">
        <v>66.7</v>
      </c>
      <c r="P260" s="2058">
        <v>77.8</v>
      </c>
      <c r="Q260" s="2029">
        <v>499.00000000000034</v>
      </c>
      <c r="R260" s="2029">
        <v>112.40000000000015</v>
      </c>
      <c r="S260" s="2059">
        <v>-993.70000000000095</v>
      </c>
      <c r="T260" s="2029">
        <v>49.900000000000034</v>
      </c>
      <c r="U260" s="2029">
        <v>11.240000000000014</v>
      </c>
      <c r="V260" s="2059">
        <v>-99.37000000000009</v>
      </c>
      <c r="W260" s="2060">
        <v>54.5</v>
      </c>
      <c r="X260" s="2061">
        <v>70</v>
      </c>
      <c r="Y260" s="2062">
        <v>66.7</v>
      </c>
      <c r="Z260" s="2060">
        <v>112.9</v>
      </c>
      <c r="AA260" s="2061">
        <v>115.9</v>
      </c>
      <c r="AB260" s="2062">
        <v>104.6</v>
      </c>
      <c r="AC260" s="2061"/>
      <c r="AE260" s="2027">
        <v>50</v>
      </c>
      <c r="AG260" s="2028"/>
      <c r="AH260" s="2028"/>
      <c r="AI260" s="2027">
        <v>5</v>
      </c>
    </row>
    <row r="261" spans="1:35" s="2027" customFormat="1">
      <c r="B261" s="2028"/>
      <c r="C261" s="2027">
        <v>6</v>
      </c>
      <c r="D261" s="2066"/>
      <c r="E261" s="2055">
        <v>130.85</v>
      </c>
      <c r="F261" s="2055">
        <v>131.86000000000001</v>
      </c>
      <c r="G261" s="2055">
        <v>134.52000000000001</v>
      </c>
      <c r="H261" s="2055">
        <v>132.87</v>
      </c>
      <c r="I261" s="2055">
        <v>132.43</v>
      </c>
      <c r="J261" s="2056">
        <v>131.15</v>
      </c>
      <c r="K261" s="2055">
        <v>106.41</v>
      </c>
      <c r="L261" s="2055">
        <v>107.45</v>
      </c>
      <c r="M261" s="2056">
        <v>105.69</v>
      </c>
      <c r="N261" s="2057">
        <v>42.9</v>
      </c>
      <c r="O261" s="2057">
        <v>83.3</v>
      </c>
      <c r="P261" s="2058">
        <v>55.6</v>
      </c>
      <c r="Q261" s="2029">
        <v>491.90000000000032</v>
      </c>
      <c r="R261" s="2029">
        <v>145.70000000000016</v>
      </c>
      <c r="S261" s="2059">
        <v>-988.10000000000093</v>
      </c>
      <c r="T261" s="2029">
        <v>49.190000000000033</v>
      </c>
      <c r="U261" s="2029">
        <v>14.570000000000016</v>
      </c>
      <c r="V261" s="2059">
        <v>-98.810000000000088</v>
      </c>
      <c r="W261" s="2060">
        <v>54.5</v>
      </c>
      <c r="X261" s="2061">
        <v>90</v>
      </c>
      <c r="Y261" s="2062">
        <v>66.7</v>
      </c>
      <c r="Z261" s="2060">
        <v>113.3</v>
      </c>
      <c r="AA261" s="2061">
        <v>116.4</v>
      </c>
      <c r="AB261" s="2062">
        <v>105.3</v>
      </c>
      <c r="AC261" s="2061"/>
      <c r="AE261" s="2027">
        <v>50</v>
      </c>
      <c r="AG261" s="2028"/>
      <c r="AH261" s="2028"/>
      <c r="AI261" s="2027">
        <v>6</v>
      </c>
    </row>
    <row r="262" spans="1:35" s="2027" customFormat="1">
      <c r="B262" s="2028"/>
      <c r="C262" s="2027">
        <v>7</v>
      </c>
      <c r="D262" s="2066"/>
      <c r="E262" s="2055">
        <v>129.19999999999999</v>
      </c>
      <c r="F262" s="2055">
        <v>130.41</v>
      </c>
      <c r="G262" s="2055">
        <v>132.4</v>
      </c>
      <c r="H262" s="2055">
        <v>130.03</v>
      </c>
      <c r="I262" s="2055">
        <v>130.51</v>
      </c>
      <c r="J262" s="2056">
        <v>131.49</v>
      </c>
      <c r="K262" s="2055">
        <v>105.19</v>
      </c>
      <c r="L262" s="2055">
        <v>106.9</v>
      </c>
      <c r="M262" s="2056">
        <v>105.79</v>
      </c>
      <c r="N262" s="2057">
        <v>21.4</v>
      </c>
      <c r="O262" s="2057">
        <v>11.1</v>
      </c>
      <c r="P262" s="2058">
        <v>44.4</v>
      </c>
      <c r="Q262" s="2029">
        <v>463.3000000000003</v>
      </c>
      <c r="R262" s="2029">
        <v>106.80000000000015</v>
      </c>
      <c r="S262" s="2059">
        <v>-993.70000000000095</v>
      </c>
      <c r="T262" s="2029">
        <v>46.330000000000027</v>
      </c>
      <c r="U262" s="2029">
        <v>10.680000000000016</v>
      </c>
      <c r="V262" s="2059">
        <v>-99.37000000000009</v>
      </c>
      <c r="W262" s="2060">
        <v>45.5</v>
      </c>
      <c r="X262" s="2061">
        <v>30</v>
      </c>
      <c r="Y262" s="2062">
        <v>38.9</v>
      </c>
      <c r="Z262" s="2060">
        <v>114.4</v>
      </c>
      <c r="AA262" s="2061">
        <v>115.8</v>
      </c>
      <c r="AB262" s="2062">
        <v>104.5</v>
      </c>
      <c r="AC262" s="2061"/>
      <c r="AE262" s="2027">
        <v>50</v>
      </c>
      <c r="AG262" s="2028"/>
      <c r="AH262" s="2028"/>
      <c r="AI262" s="2027">
        <v>7</v>
      </c>
    </row>
    <row r="263" spans="1:35" s="2027" customFormat="1">
      <c r="B263" s="2028"/>
      <c r="C263" s="2027">
        <v>8</v>
      </c>
      <c r="D263" s="2066"/>
      <c r="E263" s="2055">
        <v>129.12</v>
      </c>
      <c r="F263" s="2055">
        <v>129.72</v>
      </c>
      <c r="G263" s="2055">
        <v>131.22</v>
      </c>
      <c r="H263" s="2055">
        <v>135.69999999999999</v>
      </c>
      <c r="I263" s="2055">
        <v>132.87</v>
      </c>
      <c r="J263" s="2056">
        <v>132.6</v>
      </c>
      <c r="K263" s="2055">
        <v>108.64</v>
      </c>
      <c r="L263" s="2055">
        <v>106.75</v>
      </c>
      <c r="M263" s="2056">
        <v>106.59</v>
      </c>
      <c r="N263" s="2057">
        <v>57.1</v>
      </c>
      <c r="O263" s="2057">
        <v>77.8</v>
      </c>
      <c r="P263" s="2058">
        <v>44.4</v>
      </c>
      <c r="Q263" s="2029">
        <v>470.40000000000032</v>
      </c>
      <c r="R263" s="2029">
        <v>134.60000000000014</v>
      </c>
      <c r="S263" s="2059">
        <v>-999.30000000000098</v>
      </c>
      <c r="T263" s="2029">
        <v>47.040000000000035</v>
      </c>
      <c r="U263" s="2029">
        <v>13.460000000000013</v>
      </c>
      <c r="V263" s="2059">
        <v>-99.930000000000092</v>
      </c>
      <c r="W263" s="2060">
        <v>81.8</v>
      </c>
      <c r="X263" s="2061">
        <v>80</v>
      </c>
      <c r="Y263" s="2062">
        <v>66.7</v>
      </c>
      <c r="Z263" s="2060">
        <v>114.9</v>
      </c>
      <c r="AA263" s="2061">
        <v>116.6</v>
      </c>
      <c r="AB263" s="2062">
        <v>105.7</v>
      </c>
      <c r="AC263" s="2061"/>
      <c r="AE263" s="2027">
        <v>50</v>
      </c>
      <c r="AG263" s="2028"/>
      <c r="AH263" s="2028"/>
      <c r="AI263" s="2027">
        <v>8</v>
      </c>
    </row>
    <row r="264" spans="1:35" s="2027" customFormat="1">
      <c r="B264" s="2028"/>
      <c r="C264" s="2027">
        <v>9</v>
      </c>
      <c r="D264" s="2066"/>
      <c r="E264" s="2055">
        <v>125.94</v>
      </c>
      <c r="F264" s="2055">
        <v>128.09</v>
      </c>
      <c r="G264" s="2055">
        <v>130.25</v>
      </c>
      <c r="H264" s="2055">
        <v>133.13999999999999</v>
      </c>
      <c r="I264" s="2055">
        <v>132.96</v>
      </c>
      <c r="J264" s="2056">
        <v>132.07</v>
      </c>
      <c r="K264" s="2055">
        <v>106.36</v>
      </c>
      <c r="L264" s="2055">
        <v>106.73</v>
      </c>
      <c r="M264" s="2056">
        <v>106.79</v>
      </c>
      <c r="N264" s="2057">
        <v>42.9</v>
      </c>
      <c r="O264" s="2057">
        <v>66.7</v>
      </c>
      <c r="P264" s="2058">
        <v>44.4</v>
      </c>
      <c r="Q264" s="2029">
        <v>463.3000000000003</v>
      </c>
      <c r="R264" s="2029">
        <v>151.30000000000013</v>
      </c>
      <c r="S264" s="2059">
        <v>-1004.900000000001</v>
      </c>
      <c r="T264" s="2029">
        <v>46.330000000000027</v>
      </c>
      <c r="U264" s="2029">
        <v>15.130000000000013</v>
      </c>
      <c r="V264" s="2059">
        <v>-100.49000000000009</v>
      </c>
      <c r="W264" s="2060">
        <v>63.6</v>
      </c>
      <c r="X264" s="2061">
        <v>85</v>
      </c>
      <c r="Y264" s="2062">
        <v>77.8</v>
      </c>
      <c r="Z264" s="2060">
        <v>114.5</v>
      </c>
      <c r="AA264" s="2061">
        <v>116.9</v>
      </c>
      <c r="AB264" s="2062">
        <v>106.1</v>
      </c>
      <c r="AC264" s="2061"/>
      <c r="AE264" s="2027">
        <v>50</v>
      </c>
      <c r="AG264" s="2028"/>
      <c r="AH264" s="2028"/>
      <c r="AI264" s="2027">
        <v>9</v>
      </c>
    </row>
    <row r="265" spans="1:35" s="2027" customFormat="1">
      <c r="B265" s="2028"/>
      <c r="C265" s="2027">
        <v>10</v>
      </c>
      <c r="D265" s="2066"/>
      <c r="E265" s="2055">
        <v>125.4</v>
      </c>
      <c r="F265" s="2055">
        <v>126.82</v>
      </c>
      <c r="G265" s="2055">
        <v>129.32</v>
      </c>
      <c r="H265" s="2055">
        <v>131.57</v>
      </c>
      <c r="I265" s="2055">
        <v>133.47</v>
      </c>
      <c r="J265" s="2056">
        <v>132.66</v>
      </c>
      <c r="K265" s="2055">
        <v>106.75</v>
      </c>
      <c r="L265" s="2055">
        <v>107.25</v>
      </c>
      <c r="M265" s="2056">
        <v>107.04</v>
      </c>
      <c r="N265" s="2057">
        <v>14.3</v>
      </c>
      <c r="O265" s="2057">
        <v>55.6</v>
      </c>
      <c r="P265" s="2058">
        <v>55.6</v>
      </c>
      <c r="Q265" s="2029">
        <v>427.60000000000031</v>
      </c>
      <c r="R265" s="2029">
        <v>156.90000000000012</v>
      </c>
      <c r="S265" s="2059">
        <v>-999.30000000000098</v>
      </c>
      <c r="T265" s="2029">
        <v>42.760000000000034</v>
      </c>
      <c r="U265" s="2029">
        <v>15.690000000000012</v>
      </c>
      <c r="V265" s="2059">
        <v>-99.930000000000092</v>
      </c>
      <c r="W265" s="2060">
        <v>63.6</v>
      </c>
      <c r="X265" s="2061">
        <v>90</v>
      </c>
      <c r="Y265" s="2062">
        <v>72.2</v>
      </c>
      <c r="Z265" s="2060">
        <v>116.2</v>
      </c>
      <c r="AA265" s="2061">
        <v>117.3</v>
      </c>
      <c r="AB265" s="2062">
        <v>105.3</v>
      </c>
      <c r="AC265" s="2061"/>
      <c r="AE265" s="2027">
        <v>50</v>
      </c>
      <c r="AG265" s="2028"/>
      <c r="AH265" s="2028"/>
      <c r="AI265" s="2027">
        <v>10</v>
      </c>
    </row>
    <row r="266" spans="1:35" s="2027" customFormat="1">
      <c r="B266" s="2028"/>
      <c r="C266" s="2027">
        <v>11</v>
      </c>
      <c r="D266" s="2066"/>
      <c r="E266" s="2055">
        <v>130.96</v>
      </c>
      <c r="F266" s="2055">
        <v>127.43</v>
      </c>
      <c r="G266" s="2055">
        <v>128.94999999999999</v>
      </c>
      <c r="H266" s="2055">
        <v>133.75</v>
      </c>
      <c r="I266" s="2055">
        <v>132.82</v>
      </c>
      <c r="J266" s="2056">
        <v>132.84</v>
      </c>
      <c r="K266" s="2055">
        <v>107.47</v>
      </c>
      <c r="L266" s="2055">
        <v>106.86</v>
      </c>
      <c r="M266" s="2056">
        <v>107.13</v>
      </c>
      <c r="N266" s="2057">
        <v>57.1</v>
      </c>
      <c r="O266" s="2057">
        <v>38.9</v>
      </c>
      <c r="P266" s="2058">
        <v>44.4</v>
      </c>
      <c r="Q266" s="2029">
        <v>434.70000000000033</v>
      </c>
      <c r="R266" s="2029">
        <v>145.80000000000013</v>
      </c>
      <c r="S266" s="2059">
        <v>-1004.900000000001</v>
      </c>
      <c r="T266" s="2029">
        <v>43.470000000000034</v>
      </c>
      <c r="U266" s="2029">
        <v>14.580000000000013</v>
      </c>
      <c r="V266" s="2059">
        <v>-100.49000000000009</v>
      </c>
      <c r="W266" s="2060">
        <v>54.5</v>
      </c>
      <c r="X266" s="2061">
        <v>70</v>
      </c>
      <c r="Y266" s="2062">
        <v>55.6</v>
      </c>
      <c r="Z266" s="2060">
        <v>117.5</v>
      </c>
      <c r="AA266" s="2061">
        <v>118.2</v>
      </c>
      <c r="AB266" s="2062">
        <v>105.6</v>
      </c>
      <c r="AC266" s="2061"/>
      <c r="AE266" s="2027">
        <v>50</v>
      </c>
      <c r="AG266" s="2028"/>
      <c r="AH266" s="2028"/>
      <c r="AI266" s="2027">
        <v>11</v>
      </c>
    </row>
    <row r="267" spans="1:35" s="2027" customFormat="1">
      <c r="B267" s="2028"/>
      <c r="C267" s="2027">
        <v>12</v>
      </c>
      <c r="D267" s="2066"/>
      <c r="E267" s="2055">
        <v>127.99</v>
      </c>
      <c r="F267" s="2055">
        <v>128.12</v>
      </c>
      <c r="G267" s="2055">
        <v>128.49</v>
      </c>
      <c r="H267" s="2055">
        <v>133.79</v>
      </c>
      <c r="I267" s="2055">
        <v>133.04</v>
      </c>
      <c r="J267" s="2056">
        <v>133.59</v>
      </c>
      <c r="K267" s="2055">
        <v>107.37</v>
      </c>
      <c r="L267" s="2055">
        <v>107.2</v>
      </c>
      <c r="M267" s="2056">
        <v>106.88</v>
      </c>
      <c r="N267" s="2057">
        <v>42.9</v>
      </c>
      <c r="O267" s="2057">
        <v>77.8</v>
      </c>
      <c r="P267" s="2058">
        <v>55.6</v>
      </c>
      <c r="Q267" s="2029">
        <v>427.60000000000031</v>
      </c>
      <c r="R267" s="2029">
        <v>173.60000000000014</v>
      </c>
      <c r="S267" s="2059">
        <v>-999.30000000000098</v>
      </c>
      <c r="T267" s="2029">
        <v>42.760000000000034</v>
      </c>
      <c r="U267" s="2029">
        <v>17.360000000000014</v>
      </c>
      <c r="V267" s="2059">
        <v>-99.930000000000092</v>
      </c>
      <c r="W267" s="2060">
        <v>77.3</v>
      </c>
      <c r="X267" s="2061">
        <v>90</v>
      </c>
      <c r="Y267" s="2062">
        <v>55.6</v>
      </c>
      <c r="Z267" s="2060">
        <v>117.5</v>
      </c>
      <c r="AA267" s="2061">
        <v>118.9</v>
      </c>
      <c r="AB267" s="2062">
        <v>105.9</v>
      </c>
      <c r="AC267" s="2061"/>
      <c r="AE267" s="2027">
        <v>50</v>
      </c>
      <c r="AG267" s="2028"/>
      <c r="AH267" s="2028"/>
      <c r="AI267" s="2027">
        <v>12</v>
      </c>
    </row>
    <row r="268" spans="1:35" s="2027" customFormat="1" ht="26">
      <c r="A268" s="2027">
        <v>2006</v>
      </c>
      <c r="B268" s="2028" t="s">
        <v>2</v>
      </c>
      <c r="C268" s="2027">
        <v>1</v>
      </c>
      <c r="D268" s="2066"/>
      <c r="E268" s="2055">
        <v>136.30000000000001</v>
      </c>
      <c r="F268" s="2055">
        <v>131.75</v>
      </c>
      <c r="G268" s="2055">
        <v>129.27000000000001</v>
      </c>
      <c r="H268" s="2055">
        <v>136.84</v>
      </c>
      <c r="I268" s="2055">
        <v>134.79</v>
      </c>
      <c r="J268" s="2056">
        <v>133.82</v>
      </c>
      <c r="K268" s="2055">
        <v>105.51</v>
      </c>
      <c r="L268" s="2055">
        <v>106.78</v>
      </c>
      <c r="M268" s="2056">
        <v>106.76</v>
      </c>
      <c r="N268" s="2057">
        <v>100</v>
      </c>
      <c r="O268" s="2057">
        <v>77.8</v>
      </c>
      <c r="P268" s="2058">
        <v>33.299999999999997</v>
      </c>
      <c r="Q268" s="2029">
        <v>477.60000000000031</v>
      </c>
      <c r="R268" s="2029">
        <v>201.40000000000015</v>
      </c>
      <c r="S268" s="2059">
        <v>-1016.000000000001</v>
      </c>
      <c r="T268" s="2029">
        <v>47.760000000000034</v>
      </c>
      <c r="U268" s="2029">
        <v>20.140000000000015</v>
      </c>
      <c r="V268" s="2059">
        <v>-101.60000000000011</v>
      </c>
      <c r="W268" s="2060">
        <v>54.5</v>
      </c>
      <c r="X268" s="2061">
        <v>100</v>
      </c>
      <c r="Y268" s="2062">
        <v>61.1</v>
      </c>
      <c r="Z268" s="2060">
        <v>118.2</v>
      </c>
      <c r="AA268" s="2061">
        <v>119.5</v>
      </c>
      <c r="AB268" s="2062">
        <v>105.8</v>
      </c>
      <c r="AC268" s="2061"/>
      <c r="AE268" s="2027">
        <v>50</v>
      </c>
      <c r="AG268" s="2064" t="s">
        <v>937</v>
      </c>
      <c r="AH268" s="2028"/>
      <c r="AI268" s="2027">
        <v>1</v>
      </c>
    </row>
    <row r="269" spans="1:35" s="2027" customFormat="1">
      <c r="B269" s="2028"/>
      <c r="C269" s="2027">
        <v>2</v>
      </c>
      <c r="D269" s="2066"/>
      <c r="E269" s="2055">
        <v>138.08000000000001</v>
      </c>
      <c r="F269" s="2055">
        <v>134.12</v>
      </c>
      <c r="G269" s="2055">
        <v>130.54</v>
      </c>
      <c r="H269" s="2055">
        <v>138.97</v>
      </c>
      <c r="I269" s="2055">
        <v>136.53</v>
      </c>
      <c r="J269" s="2056">
        <v>134.97999999999999</v>
      </c>
      <c r="K269" s="2055">
        <v>107.28</v>
      </c>
      <c r="L269" s="2055">
        <v>106.72</v>
      </c>
      <c r="M269" s="2056">
        <v>107.05</v>
      </c>
      <c r="N269" s="2057">
        <v>85.7</v>
      </c>
      <c r="O269" s="2057">
        <v>88.9</v>
      </c>
      <c r="P269" s="2058">
        <v>44.4</v>
      </c>
      <c r="Q269" s="2029">
        <v>513.3000000000003</v>
      </c>
      <c r="R269" s="2029">
        <v>240.30000000000015</v>
      </c>
      <c r="S269" s="2059">
        <v>-1021.600000000001</v>
      </c>
      <c r="T269" s="2029">
        <v>51.330000000000027</v>
      </c>
      <c r="U269" s="2029">
        <v>24.030000000000015</v>
      </c>
      <c r="V269" s="2059">
        <v>-102.16000000000011</v>
      </c>
      <c r="W269" s="2060">
        <v>72.7</v>
      </c>
      <c r="X269" s="2061">
        <v>90</v>
      </c>
      <c r="Y269" s="2062">
        <v>72.2</v>
      </c>
      <c r="Z269" s="2060">
        <v>119</v>
      </c>
      <c r="AA269" s="2061">
        <v>119.9</v>
      </c>
      <c r="AB269" s="2062">
        <v>107.2</v>
      </c>
      <c r="AC269" s="2061"/>
      <c r="AE269" s="2027">
        <v>50</v>
      </c>
      <c r="AG269" s="2028"/>
      <c r="AH269" s="2028"/>
      <c r="AI269" s="2027">
        <v>2</v>
      </c>
    </row>
    <row r="270" spans="1:35" s="2027" customFormat="1">
      <c r="B270" s="2028"/>
      <c r="C270" s="2027">
        <v>3</v>
      </c>
      <c r="D270" s="2066"/>
      <c r="E270" s="2055">
        <v>135.77000000000001</v>
      </c>
      <c r="F270" s="2055">
        <v>136.72</v>
      </c>
      <c r="G270" s="2055">
        <v>131.49</v>
      </c>
      <c r="H270" s="2055">
        <v>139.63</v>
      </c>
      <c r="I270" s="2055">
        <v>138.47999999999999</v>
      </c>
      <c r="J270" s="2056">
        <v>136.6</v>
      </c>
      <c r="K270" s="2055">
        <v>107.14</v>
      </c>
      <c r="L270" s="2055">
        <v>106.64</v>
      </c>
      <c r="M270" s="2056">
        <v>106.84</v>
      </c>
      <c r="N270" s="2057">
        <v>85.7</v>
      </c>
      <c r="O270" s="2057">
        <v>83.3</v>
      </c>
      <c r="P270" s="2058">
        <v>55.6</v>
      </c>
      <c r="Q270" s="2029">
        <v>549.00000000000034</v>
      </c>
      <c r="R270" s="2029">
        <v>273.60000000000014</v>
      </c>
      <c r="S270" s="2059">
        <v>-1016.000000000001</v>
      </c>
      <c r="T270" s="2029">
        <v>54.900000000000034</v>
      </c>
      <c r="U270" s="2029">
        <v>27.360000000000014</v>
      </c>
      <c r="V270" s="2059">
        <v>-101.60000000000011</v>
      </c>
      <c r="W270" s="2060">
        <v>63.6</v>
      </c>
      <c r="X270" s="2061">
        <v>70</v>
      </c>
      <c r="Y270" s="2062">
        <v>77.8</v>
      </c>
      <c r="Z270" s="2060">
        <v>117</v>
      </c>
      <c r="AA270" s="2061">
        <v>120.3</v>
      </c>
      <c r="AB270" s="2062">
        <v>107.3</v>
      </c>
      <c r="AC270" s="2061"/>
      <c r="AE270" s="2027">
        <v>50</v>
      </c>
      <c r="AG270" s="2028"/>
      <c r="AH270" s="2028"/>
      <c r="AI270" s="2027">
        <v>3</v>
      </c>
    </row>
    <row r="271" spans="1:35" s="2027" customFormat="1">
      <c r="B271" s="2028"/>
      <c r="C271" s="2027">
        <v>4</v>
      </c>
      <c r="D271" s="2066"/>
      <c r="E271" s="2055">
        <v>138.32</v>
      </c>
      <c r="F271" s="2055">
        <v>137.38999999999999</v>
      </c>
      <c r="G271" s="2055">
        <v>133.26</v>
      </c>
      <c r="H271" s="2055">
        <v>141.74</v>
      </c>
      <c r="I271" s="2055">
        <v>140.11000000000001</v>
      </c>
      <c r="J271" s="2056">
        <v>138.19</v>
      </c>
      <c r="K271" s="2055">
        <v>110.99</v>
      </c>
      <c r="L271" s="2055">
        <v>108.47</v>
      </c>
      <c r="M271" s="2056">
        <v>107.5</v>
      </c>
      <c r="N271" s="2057">
        <v>85.7</v>
      </c>
      <c r="O271" s="2057">
        <v>88.9</v>
      </c>
      <c r="P271" s="2058">
        <v>83.3</v>
      </c>
      <c r="Q271" s="2029">
        <v>584.70000000000039</v>
      </c>
      <c r="R271" s="2029">
        <v>312.50000000000011</v>
      </c>
      <c r="S271" s="2059">
        <v>-982.70000000000107</v>
      </c>
      <c r="T271" s="2029">
        <v>58.470000000000041</v>
      </c>
      <c r="U271" s="2029">
        <v>31.250000000000011</v>
      </c>
      <c r="V271" s="2059">
        <v>-98.27000000000011</v>
      </c>
      <c r="W271" s="2060">
        <v>54.5</v>
      </c>
      <c r="X271" s="2061">
        <v>60</v>
      </c>
      <c r="Y271" s="2062">
        <v>83.3</v>
      </c>
      <c r="Z271" s="2060">
        <v>119.2</v>
      </c>
      <c r="AA271" s="2061">
        <v>120.8</v>
      </c>
      <c r="AB271" s="2062">
        <v>108.1</v>
      </c>
      <c r="AC271" s="2061"/>
      <c r="AE271" s="2027">
        <v>50</v>
      </c>
      <c r="AG271" s="2028"/>
      <c r="AH271" s="2028"/>
      <c r="AI271" s="2027">
        <v>4</v>
      </c>
    </row>
    <row r="272" spans="1:35" s="2027" customFormat="1">
      <c r="B272" s="2028"/>
      <c r="C272" s="2027">
        <v>5</v>
      </c>
      <c r="D272" s="2066"/>
      <c r="E272" s="2055">
        <v>141.71</v>
      </c>
      <c r="F272" s="2055">
        <v>138.6</v>
      </c>
      <c r="G272" s="2055">
        <v>135.59</v>
      </c>
      <c r="H272" s="2055">
        <v>143.16999999999999</v>
      </c>
      <c r="I272" s="2055">
        <v>141.51</v>
      </c>
      <c r="J272" s="2056">
        <v>140.07</v>
      </c>
      <c r="K272" s="2055">
        <v>112.08</v>
      </c>
      <c r="L272" s="2055">
        <v>110.07</v>
      </c>
      <c r="M272" s="2056">
        <v>108.26</v>
      </c>
      <c r="N272" s="2057">
        <v>57.1</v>
      </c>
      <c r="O272" s="2057">
        <v>77.8</v>
      </c>
      <c r="P272" s="2058">
        <v>88.9</v>
      </c>
      <c r="Q272" s="2029">
        <v>591.80000000000041</v>
      </c>
      <c r="R272" s="2029">
        <v>340.30000000000013</v>
      </c>
      <c r="S272" s="2059">
        <v>-943.80000000000109</v>
      </c>
      <c r="T272" s="2029">
        <v>59.180000000000042</v>
      </c>
      <c r="U272" s="2029">
        <v>34.030000000000015</v>
      </c>
      <c r="V272" s="2059">
        <v>-94.380000000000109</v>
      </c>
      <c r="W272" s="2060">
        <v>54.5</v>
      </c>
      <c r="X272" s="2061">
        <v>70</v>
      </c>
      <c r="Y272" s="2062">
        <v>72.2</v>
      </c>
      <c r="Z272" s="2060">
        <v>118.8</v>
      </c>
      <c r="AA272" s="2061">
        <v>121.1</v>
      </c>
      <c r="AB272" s="2062">
        <v>108.5</v>
      </c>
      <c r="AC272" s="2061"/>
      <c r="AE272" s="2027">
        <v>50</v>
      </c>
      <c r="AG272" s="2028"/>
      <c r="AH272" s="2028"/>
      <c r="AI272" s="2027">
        <v>5</v>
      </c>
    </row>
    <row r="273" spans="1:41" s="2027" customFormat="1">
      <c r="B273" s="2028"/>
      <c r="C273" s="2027">
        <v>6</v>
      </c>
      <c r="D273" s="2066"/>
      <c r="E273" s="2055">
        <v>142.87</v>
      </c>
      <c r="F273" s="2055">
        <v>140.97</v>
      </c>
      <c r="G273" s="2055">
        <v>137.29</v>
      </c>
      <c r="H273" s="2055">
        <v>147.25</v>
      </c>
      <c r="I273" s="2055">
        <v>144.05000000000001</v>
      </c>
      <c r="J273" s="2056">
        <v>142.15</v>
      </c>
      <c r="K273" s="2055">
        <v>115.07</v>
      </c>
      <c r="L273" s="2055">
        <v>112.71</v>
      </c>
      <c r="M273" s="2056">
        <v>109.35</v>
      </c>
      <c r="N273" s="2057">
        <v>78.599999999999994</v>
      </c>
      <c r="O273" s="2057">
        <v>100</v>
      </c>
      <c r="P273" s="2058">
        <v>88.9</v>
      </c>
      <c r="Q273" s="2029">
        <v>620.40000000000043</v>
      </c>
      <c r="R273" s="2029">
        <v>390.30000000000013</v>
      </c>
      <c r="S273" s="2059">
        <v>-904.90000000000111</v>
      </c>
      <c r="T273" s="2029">
        <v>62.040000000000042</v>
      </c>
      <c r="U273" s="2029">
        <v>39.030000000000015</v>
      </c>
      <c r="V273" s="2059">
        <v>-90.490000000000109</v>
      </c>
      <c r="W273" s="2060">
        <v>54.5</v>
      </c>
      <c r="X273" s="2061">
        <v>70</v>
      </c>
      <c r="Y273" s="2062">
        <v>88.9</v>
      </c>
      <c r="Z273" s="2060">
        <v>117</v>
      </c>
      <c r="AA273" s="2061">
        <v>121.3</v>
      </c>
      <c r="AB273" s="2062">
        <v>109</v>
      </c>
      <c r="AC273" s="2061"/>
      <c r="AE273" s="2027">
        <v>50</v>
      </c>
      <c r="AG273" s="2028"/>
      <c r="AH273" s="2028"/>
      <c r="AI273" s="2027">
        <v>6</v>
      </c>
    </row>
    <row r="274" spans="1:41" s="2027" customFormat="1">
      <c r="B274" s="2028"/>
      <c r="C274" s="2027">
        <v>7</v>
      </c>
      <c r="D274" s="2066"/>
      <c r="E274" s="2055">
        <v>138.44999999999999</v>
      </c>
      <c r="F274" s="2055">
        <v>141.01</v>
      </c>
      <c r="G274" s="2055">
        <v>138.79</v>
      </c>
      <c r="H274" s="2055">
        <v>143.76</v>
      </c>
      <c r="I274" s="2055">
        <v>144.72999999999999</v>
      </c>
      <c r="J274" s="2056">
        <v>143.11000000000001</v>
      </c>
      <c r="K274" s="2055">
        <v>113.72</v>
      </c>
      <c r="L274" s="2055">
        <v>113.62</v>
      </c>
      <c r="M274" s="2056">
        <v>110.26</v>
      </c>
      <c r="N274" s="2057">
        <v>57.1</v>
      </c>
      <c r="O274" s="2057">
        <v>61.1</v>
      </c>
      <c r="P274" s="2058">
        <v>55.6</v>
      </c>
      <c r="Q274" s="2029">
        <v>627.50000000000045</v>
      </c>
      <c r="R274" s="2029">
        <v>401.40000000000015</v>
      </c>
      <c r="S274" s="2059">
        <v>-899.30000000000109</v>
      </c>
      <c r="T274" s="2029">
        <v>62.750000000000043</v>
      </c>
      <c r="U274" s="2029">
        <v>40.140000000000015</v>
      </c>
      <c r="V274" s="2059">
        <v>-89.930000000000106</v>
      </c>
      <c r="W274" s="2060">
        <v>36.4</v>
      </c>
      <c r="X274" s="2061">
        <v>80</v>
      </c>
      <c r="Y274" s="2062">
        <v>77.8</v>
      </c>
      <c r="Z274" s="2060">
        <v>116.3</v>
      </c>
      <c r="AA274" s="2061">
        <v>121.7</v>
      </c>
      <c r="AB274" s="2062">
        <v>109.9</v>
      </c>
      <c r="AC274" s="2061"/>
      <c r="AE274" s="2027">
        <v>50</v>
      </c>
      <c r="AG274" s="2028"/>
      <c r="AH274" s="2028"/>
      <c r="AI274" s="2027">
        <v>7</v>
      </c>
    </row>
    <row r="275" spans="1:41" s="2027" customFormat="1">
      <c r="B275" s="2028"/>
      <c r="C275" s="2027">
        <v>8</v>
      </c>
      <c r="D275" s="2066"/>
      <c r="E275" s="2055">
        <v>140.72</v>
      </c>
      <c r="F275" s="2055">
        <v>140.68</v>
      </c>
      <c r="G275" s="2055">
        <v>139.41999999999999</v>
      </c>
      <c r="H275" s="2055">
        <v>147.16</v>
      </c>
      <c r="I275" s="2055">
        <v>146.06</v>
      </c>
      <c r="J275" s="2056">
        <v>144.62</v>
      </c>
      <c r="K275" s="2055">
        <v>117.01</v>
      </c>
      <c r="L275" s="2055">
        <v>115.27</v>
      </c>
      <c r="M275" s="2056">
        <v>111.9</v>
      </c>
      <c r="N275" s="2057">
        <v>42.9</v>
      </c>
      <c r="O275" s="2057">
        <v>77.8</v>
      </c>
      <c r="P275" s="2058">
        <v>88.9</v>
      </c>
      <c r="Q275" s="2029">
        <v>620.40000000000043</v>
      </c>
      <c r="R275" s="2029">
        <v>429.20000000000016</v>
      </c>
      <c r="S275" s="2059">
        <v>-860.40000000000111</v>
      </c>
      <c r="T275" s="2029">
        <v>62.040000000000042</v>
      </c>
      <c r="U275" s="2029">
        <v>42.920000000000016</v>
      </c>
      <c r="V275" s="2059">
        <v>-86.040000000000106</v>
      </c>
      <c r="W275" s="2060">
        <v>36.4</v>
      </c>
      <c r="X275" s="2061">
        <v>65</v>
      </c>
      <c r="Y275" s="2062">
        <v>66.7</v>
      </c>
      <c r="Z275" s="2060">
        <v>118.1</v>
      </c>
      <c r="AA275" s="2061">
        <v>122.1</v>
      </c>
      <c r="AB275" s="2062">
        <v>109.6</v>
      </c>
      <c r="AC275" s="2061"/>
      <c r="AE275" s="2027">
        <v>50</v>
      </c>
      <c r="AG275" s="2028"/>
      <c r="AH275" s="2028"/>
      <c r="AI275" s="2027">
        <v>8</v>
      </c>
    </row>
    <row r="276" spans="1:41" s="2027" customFormat="1">
      <c r="B276" s="2028"/>
      <c r="C276" s="2027">
        <v>9</v>
      </c>
      <c r="D276" s="2066"/>
      <c r="E276" s="2055">
        <v>141.99</v>
      </c>
      <c r="F276" s="2055">
        <v>140.38999999999999</v>
      </c>
      <c r="G276" s="2055">
        <v>139.97999999999999</v>
      </c>
      <c r="H276" s="2055">
        <v>144.99</v>
      </c>
      <c r="I276" s="2055">
        <v>145.30000000000001</v>
      </c>
      <c r="J276" s="2056">
        <v>145.27000000000001</v>
      </c>
      <c r="K276" s="2055">
        <v>119.52</v>
      </c>
      <c r="L276" s="2055">
        <v>116.75</v>
      </c>
      <c r="M276" s="2056">
        <v>113.65</v>
      </c>
      <c r="N276" s="2057">
        <v>50</v>
      </c>
      <c r="O276" s="2057">
        <v>44.4</v>
      </c>
      <c r="P276" s="2058">
        <v>61.1</v>
      </c>
      <c r="Q276" s="2029">
        <v>620.40000000000043</v>
      </c>
      <c r="R276" s="2029">
        <v>423.60000000000014</v>
      </c>
      <c r="S276" s="2059">
        <v>-849.30000000000109</v>
      </c>
      <c r="T276" s="2029">
        <v>62.040000000000042</v>
      </c>
      <c r="U276" s="2029">
        <v>42.360000000000014</v>
      </c>
      <c r="V276" s="2059">
        <v>-84.930000000000106</v>
      </c>
      <c r="W276" s="2060">
        <v>54.5</v>
      </c>
      <c r="X276" s="2061">
        <v>70</v>
      </c>
      <c r="Y276" s="2062">
        <v>61.1</v>
      </c>
      <c r="Z276" s="2060">
        <v>116.9</v>
      </c>
      <c r="AA276" s="2061">
        <v>121.8</v>
      </c>
      <c r="AB276" s="2062">
        <v>109.7</v>
      </c>
      <c r="AC276" s="2061"/>
      <c r="AE276" s="2027">
        <v>50</v>
      </c>
      <c r="AG276" s="2028"/>
      <c r="AH276" s="2028"/>
      <c r="AI276" s="2027">
        <v>9</v>
      </c>
    </row>
    <row r="277" spans="1:41" s="2027" customFormat="1">
      <c r="B277" s="2028"/>
      <c r="C277" s="2027">
        <v>10</v>
      </c>
      <c r="D277" s="2066"/>
      <c r="E277" s="2055">
        <v>136.32</v>
      </c>
      <c r="F277" s="2055">
        <v>139.68</v>
      </c>
      <c r="G277" s="2055">
        <v>140.05000000000001</v>
      </c>
      <c r="H277" s="2055">
        <v>143.69</v>
      </c>
      <c r="I277" s="2055">
        <v>145.28</v>
      </c>
      <c r="J277" s="2056">
        <v>145.37</v>
      </c>
      <c r="K277" s="2055">
        <v>119.28</v>
      </c>
      <c r="L277" s="2055">
        <v>118.6</v>
      </c>
      <c r="M277" s="2056">
        <v>115.38</v>
      </c>
      <c r="N277" s="2057">
        <v>42.9</v>
      </c>
      <c r="O277" s="2057">
        <v>55.6</v>
      </c>
      <c r="P277" s="2058">
        <v>77.8</v>
      </c>
      <c r="Q277" s="2029">
        <v>613.30000000000041</v>
      </c>
      <c r="R277" s="2029">
        <v>429.20000000000016</v>
      </c>
      <c r="S277" s="2059">
        <v>-821.50000000000114</v>
      </c>
      <c r="T277" s="2029">
        <v>61.330000000000041</v>
      </c>
      <c r="U277" s="2029">
        <v>42.920000000000016</v>
      </c>
      <c r="V277" s="2059">
        <v>-82.150000000000119</v>
      </c>
      <c r="W277" s="2060">
        <v>59.1</v>
      </c>
      <c r="X277" s="2061">
        <v>75</v>
      </c>
      <c r="Y277" s="2062">
        <v>61.1</v>
      </c>
      <c r="Z277" s="2060">
        <v>117.2</v>
      </c>
      <c r="AA277" s="2061">
        <v>122.3</v>
      </c>
      <c r="AB277" s="2062">
        <v>110.5</v>
      </c>
      <c r="AC277" s="2061"/>
      <c r="AE277" s="2027">
        <v>50</v>
      </c>
      <c r="AG277" s="2028"/>
      <c r="AH277" s="2028"/>
      <c r="AI277" s="2027">
        <v>10</v>
      </c>
    </row>
    <row r="278" spans="1:41" s="2027" customFormat="1">
      <c r="B278" s="2028"/>
      <c r="C278" s="2027">
        <v>11</v>
      </c>
      <c r="D278" s="2066"/>
      <c r="E278" s="2055">
        <v>137.03</v>
      </c>
      <c r="F278" s="2055">
        <v>138.44999999999999</v>
      </c>
      <c r="G278" s="2055">
        <v>139.87</v>
      </c>
      <c r="H278" s="2055">
        <v>143.49</v>
      </c>
      <c r="I278" s="2055">
        <v>144.06</v>
      </c>
      <c r="J278" s="2056">
        <v>144.62</v>
      </c>
      <c r="K278" s="2055">
        <v>118.34</v>
      </c>
      <c r="L278" s="2055">
        <v>119.05</v>
      </c>
      <c r="M278" s="2056">
        <v>116.43</v>
      </c>
      <c r="N278" s="2057">
        <v>28.6</v>
      </c>
      <c r="O278" s="2057">
        <v>5.6</v>
      </c>
      <c r="P278" s="2058">
        <v>55.6</v>
      </c>
      <c r="Q278" s="2029">
        <v>591.90000000000043</v>
      </c>
      <c r="R278" s="2029">
        <v>384.80000000000018</v>
      </c>
      <c r="S278" s="2059">
        <v>-815.90000000000111</v>
      </c>
      <c r="T278" s="2029">
        <v>59.19000000000004</v>
      </c>
      <c r="U278" s="2029">
        <v>38.480000000000018</v>
      </c>
      <c r="V278" s="2059">
        <v>-81.590000000000117</v>
      </c>
      <c r="W278" s="2060">
        <v>54.5</v>
      </c>
      <c r="X278" s="2061">
        <v>50</v>
      </c>
      <c r="Y278" s="2062">
        <v>66.7</v>
      </c>
      <c r="Z278" s="2060">
        <v>118</v>
      </c>
      <c r="AA278" s="2061">
        <v>122.2</v>
      </c>
      <c r="AB278" s="2062">
        <v>111.1</v>
      </c>
      <c r="AC278" s="2061"/>
      <c r="AE278" s="2027">
        <v>50</v>
      </c>
      <c r="AG278" s="2028"/>
      <c r="AH278" s="2028"/>
      <c r="AI278" s="2027">
        <v>11</v>
      </c>
    </row>
    <row r="279" spans="1:41" s="2027" customFormat="1">
      <c r="B279" s="2028"/>
      <c r="C279" s="2027">
        <v>12</v>
      </c>
      <c r="D279" s="2066"/>
      <c r="E279" s="2055">
        <v>134.99</v>
      </c>
      <c r="F279" s="2055">
        <v>136.11000000000001</v>
      </c>
      <c r="G279" s="2055">
        <v>138.91</v>
      </c>
      <c r="H279" s="2055">
        <v>142.13999999999999</v>
      </c>
      <c r="I279" s="2055">
        <v>143.11000000000001</v>
      </c>
      <c r="J279" s="2056">
        <v>144.29</v>
      </c>
      <c r="K279" s="2055">
        <v>120.03</v>
      </c>
      <c r="L279" s="2055">
        <v>119.22</v>
      </c>
      <c r="M279" s="2056">
        <v>117.57</v>
      </c>
      <c r="N279" s="2057">
        <v>28.6</v>
      </c>
      <c r="O279" s="2057">
        <v>44.4</v>
      </c>
      <c r="P279" s="2058">
        <v>55.6</v>
      </c>
      <c r="Q279" s="2029">
        <v>570.50000000000045</v>
      </c>
      <c r="R279" s="2029">
        <v>379.20000000000016</v>
      </c>
      <c r="S279" s="2059">
        <v>-810.30000000000109</v>
      </c>
      <c r="T279" s="2029">
        <v>57.050000000000047</v>
      </c>
      <c r="U279" s="2029">
        <v>37.920000000000016</v>
      </c>
      <c r="V279" s="2059">
        <v>-81.030000000000115</v>
      </c>
      <c r="W279" s="2060">
        <v>54.5</v>
      </c>
      <c r="X279" s="2061">
        <v>70</v>
      </c>
      <c r="Y279" s="2062">
        <v>77.8</v>
      </c>
      <c r="Z279" s="2060">
        <v>117.8</v>
      </c>
      <c r="AA279" s="2061">
        <v>122.1</v>
      </c>
      <c r="AB279" s="2062">
        <v>111.5</v>
      </c>
      <c r="AC279" s="2061"/>
      <c r="AE279" s="2027">
        <v>50</v>
      </c>
      <c r="AG279" s="2028"/>
      <c r="AH279" s="2028"/>
      <c r="AI279" s="2027">
        <v>12</v>
      </c>
    </row>
    <row r="280" spans="1:41" s="2027" customFormat="1" ht="26.25" customHeight="1">
      <c r="A280" s="2027">
        <v>2007</v>
      </c>
      <c r="B280" s="2028" t="s">
        <v>34</v>
      </c>
      <c r="C280" s="2027">
        <v>1</v>
      </c>
      <c r="D280" s="2066"/>
      <c r="E280" s="2055">
        <v>126.5</v>
      </c>
      <c r="F280" s="2055">
        <v>132.84</v>
      </c>
      <c r="G280" s="2055">
        <v>136.57</v>
      </c>
      <c r="H280" s="2055">
        <v>139.57</v>
      </c>
      <c r="I280" s="2055">
        <v>141.72999999999999</v>
      </c>
      <c r="J280" s="2056">
        <v>142.78</v>
      </c>
      <c r="K280" s="2055">
        <v>121.14</v>
      </c>
      <c r="L280" s="2055">
        <v>119.84</v>
      </c>
      <c r="M280" s="2056">
        <v>118.43</v>
      </c>
      <c r="N280" s="2057">
        <v>14.3</v>
      </c>
      <c r="O280" s="2057">
        <v>27.8</v>
      </c>
      <c r="P280" s="2058">
        <v>44.4</v>
      </c>
      <c r="Q280" s="2029">
        <v>534.80000000000041</v>
      </c>
      <c r="R280" s="2029">
        <v>357.00000000000017</v>
      </c>
      <c r="S280" s="2059">
        <v>-815.90000000000111</v>
      </c>
      <c r="T280" s="2029">
        <v>53.48000000000004</v>
      </c>
      <c r="U280" s="2029">
        <v>35.700000000000017</v>
      </c>
      <c r="V280" s="2059">
        <v>-81.590000000000117</v>
      </c>
      <c r="W280" s="2060">
        <v>81.8</v>
      </c>
      <c r="X280" s="2061">
        <v>45</v>
      </c>
      <c r="Y280" s="2062">
        <v>72.2</v>
      </c>
      <c r="Z280" s="2060">
        <v>117.8</v>
      </c>
      <c r="AA280" s="2061">
        <v>122.2</v>
      </c>
      <c r="AB280" s="2062">
        <v>111.9</v>
      </c>
      <c r="AC280" s="2061"/>
      <c r="AE280" s="2027">
        <v>50</v>
      </c>
      <c r="AG280" s="2064" t="s">
        <v>938</v>
      </c>
      <c r="AH280" s="2028"/>
      <c r="AI280" s="2027">
        <v>1</v>
      </c>
    </row>
    <row r="281" spans="1:41" s="2027" customFormat="1">
      <c r="B281" s="2028"/>
      <c r="C281" s="2027">
        <v>2</v>
      </c>
      <c r="D281" s="2066"/>
      <c r="E281" s="2055">
        <v>130.69999999999999</v>
      </c>
      <c r="F281" s="2055">
        <v>130.72999999999999</v>
      </c>
      <c r="G281" s="2055">
        <v>135.46</v>
      </c>
      <c r="H281" s="2055">
        <v>143.72</v>
      </c>
      <c r="I281" s="2055">
        <v>141.81</v>
      </c>
      <c r="J281" s="2056">
        <v>142.52000000000001</v>
      </c>
      <c r="K281" s="2055">
        <v>122.61</v>
      </c>
      <c r="L281" s="2055">
        <v>121.26</v>
      </c>
      <c r="M281" s="2056">
        <v>119.7</v>
      </c>
      <c r="N281" s="2057">
        <v>28.6</v>
      </c>
      <c r="O281" s="2057">
        <v>66.7</v>
      </c>
      <c r="P281" s="2058">
        <v>77.8</v>
      </c>
      <c r="Q281" s="2029">
        <v>513.40000000000043</v>
      </c>
      <c r="R281" s="2029">
        <v>373.70000000000016</v>
      </c>
      <c r="S281" s="2059">
        <v>-788.10000000000116</v>
      </c>
      <c r="T281" s="2029">
        <v>51.340000000000046</v>
      </c>
      <c r="U281" s="2029">
        <v>37.370000000000019</v>
      </c>
      <c r="V281" s="2059">
        <v>-78.810000000000116</v>
      </c>
      <c r="W281" s="2060">
        <v>50</v>
      </c>
      <c r="X281" s="2061">
        <v>50</v>
      </c>
      <c r="Y281" s="2062">
        <v>33.299999999999997</v>
      </c>
      <c r="Z281" s="2060">
        <v>118.5</v>
      </c>
      <c r="AA281" s="2061">
        <v>122.3</v>
      </c>
      <c r="AB281" s="2062">
        <v>111.3</v>
      </c>
      <c r="AC281" s="2061"/>
      <c r="AE281" s="2027">
        <v>50</v>
      </c>
      <c r="AG281" s="2028"/>
      <c r="AH281" s="2028"/>
      <c r="AI281" s="2027">
        <v>2</v>
      </c>
    </row>
    <row r="282" spans="1:41" s="2027" customFormat="1">
      <c r="B282" s="2028"/>
      <c r="C282" s="2027">
        <v>3</v>
      </c>
      <c r="D282" s="2066"/>
      <c r="E282" s="2055">
        <v>126.81</v>
      </c>
      <c r="F282" s="2055">
        <v>128</v>
      </c>
      <c r="G282" s="2055">
        <v>133.47999999999999</v>
      </c>
      <c r="H282" s="2055">
        <v>138.43</v>
      </c>
      <c r="I282" s="2055">
        <v>140.57</v>
      </c>
      <c r="J282" s="2056">
        <v>141.47</v>
      </c>
      <c r="K282" s="2055">
        <v>121.42</v>
      </c>
      <c r="L282" s="2055">
        <v>121.72</v>
      </c>
      <c r="M282" s="2056">
        <v>120.33</v>
      </c>
      <c r="N282" s="2057">
        <v>14.3</v>
      </c>
      <c r="O282" s="2057">
        <v>44.4</v>
      </c>
      <c r="P282" s="2058">
        <v>44.4</v>
      </c>
      <c r="Q282" s="2029">
        <v>477.70000000000044</v>
      </c>
      <c r="R282" s="2029">
        <v>368.10000000000014</v>
      </c>
      <c r="S282" s="2059">
        <v>-793.70000000000118</v>
      </c>
      <c r="T282" s="2029">
        <v>47.770000000000046</v>
      </c>
      <c r="U282" s="2029">
        <v>36.810000000000016</v>
      </c>
      <c r="V282" s="2059">
        <v>-79.370000000000118</v>
      </c>
      <c r="W282" s="2060">
        <v>45.5</v>
      </c>
      <c r="X282" s="2061">
        <v>30</v>
      </c>
      <c r="Y282" s="2062">
        <v>55.6</v>
      </c>
      <c r="Z282" s="2060">
        <v>117.7</v>
      </c>
      <c r="AA282" s="2061">
        <v>121.7</v>
      </c>
      <c r="AB282" s="2062">
        <v>111.3</v>
      </c>
      <c r="AC282" s="2061"/>
      <c r="AE282" s="2027">
        <v>50</v>
      </c>
      <c r="AG282" s="2028"/>
      <c r="AH282" s="2028"/>
      <c r="AI282" s="2027">
        <v>3</v>
      </c>
      <c r="AK282" s="2053"/>
      <c r="AL282" s="2053"/>
      <c r="AM282" s="2053"/>
    </row>
    <row r="283" spans="1:41" s="2027" customFormat="1">
      <c r="B283" s="2028"/>
      <c r="C283" s="2027">
        <v>4</v>
      </c>
      <c r="D283" s="2066"/>
      <c r="E283" s="2055">
        <v>124.56</v>
      </c>
      <c r="F283" s="2055">
        <v>127.36</v>
      </c>
      <c r="G283" s="2055">
        <v>130.99</v>
      </c>
      <c r="H283" s="2055">
        <v>141.26</v>
      </c>
      <c r="I283" s="2055">
        <v>141.13999999999999</v>
      </c>
      <c r="J283" s="2056">
        <v>141.02000000000001</v>
      </c>
      <c r="K283" s="2055">
        <v>125.84</v>
      </c>
      <c r="L283" s="2055">
        <v>123.29</v>
      </c>
      <c r="M283" s="2056">
        <v>121.24</v>
      </c>
      <c r="N283" s="2057">
        <v>57.1</v>
      </c>
      <c r="O283" s="2057">
        <v>77.8</v>
      </c>
      <c r="P283" s="2058">
        <v>88.9</v>
      </c>
      <c r="Q283" s="2029">
        <v>484.80000000000047</v>
      </c>
      <c r="R283" s="2029">
        <v>395.90000000000015</v>
      </c>
      <c r="S283" s="2059">
        <v>-754.80000000000121</v>
      </c>
      <c r="T283" s="2029">
        <v>48.480000000000047</v>
      </c>
      <c r="U283" s="2029">
        <v>39.590000000000018</v>
      </c>
      <c r="V283" s="2059">
        <v>-75.480000000000118</v>
      </c>
      <c r="W283" s="2060">
        <v>45.5</v>
      </c>
      <c r="X283" s="2061">
        <v>60</v>
      </c>
      <c r="Y283" s="2062">
        <v>44.4</v>
      </c>
      <c r="Z283" s="2060">
        <v>118</v>
      </c>
      <c r="AA283" s="2061">
        <v>122.7</v>
      </c>
      <c r="AB283" s="2062">
        <v>112.4</v>
      </c>
      <c r="AC283" s="2061"/>
      <c r="AE283" s="2027">
        <v>50</v>
      </c>
      <c r="AG283" s="2028"/>
      <c r="AH283" s="2028"/>
      <c r="AI283" s="2027">
        <v>4</v>
      </c>
      <c r="AJ283" s="2053"/>
      <c r="AK283" s="2053"/>
      <c r="AL283" s="2053"/>
      <c r="AM283" s="2053"/>
    </row>
    <row r="284" spans="1:41" s="2027" customFormat="1">
      <c r="B284" s="2028"/>
      <c r="C284" s="2027">
        <v>5</v>
      </c>
      <c r="D284" s="2066"/>
      <c r="E284" s="2055">
        <v>129.21</v>
      </c>
      <c r="F284" s="2055">
        <v>126.86</v>
      </c>
      <c r="G284" s="2055">
        <v>129.97</v>
      </c>
      <c r="H284" s="2055">
        <v>141.84</v>
      </c>
      <c r="I284" s="2055">
        <v>140.51</v>
      </c>
      <c r="J284" s="2056">
        <v>140.96</v>
      </c>
      <c r="K284" s="2055">
        <v>128.66999999999999</v>
      </c>
      <c r="L284" s="2055">
        <v>125.31</v>
      </c>
      <c r="M284" s="2056">
        <v>122.58</v>
      </c>
      <c r="N284" s="2057">
        <v>57.1</v>
      </c>
      <c r="O284" s="2057">
        <v>55.6</v>
      </c>
      <c r="P284" s="2058">
        <v>77.8</v>
      </c>
      <c r="Q284" s="2029">
        <v>491.90000000000049</v>
      </c>
      <c r="R284" s="2029">
        <v>401.50000000000017</v>
      </c>
      <c r="S284" s="2059">
        <v>-727.00000000000125</v>
      </c>
      <c r="T284" s="2029">
        <v>49.190000000000047</v>
      </c>
      <c r="U284" s="2029">
        <v>40.15000000000002</v>
      </c>
      <c r="V284" s="2059">
        <v>-72.700000000000131</v>
      </c>
      <c r="W284" s="2060">
        <v>27.3</v>
      </c>
      <c r="X284" s="2061">
        <v>70</v>
      </c>
      <c r="Y284" s="2062">
        <v>77.8</v>
      </c>
      <c r="Z284" s="2060">
        <v>117.5</v>
      </c>
      <c r="AA284" s="2061">
        <v>123.3</v>
      </c>
      <c r="AB284" s="2062">
        <v>112.4</v>
      </c>
      <c r="AC284" s="2061"/>
      <c r="AE284" s="2027">
        <v>50</v>
      </c>
      <c r="AG284" s="2028"/>
      <c r="AH284" s="2028"/>
      <c r="AI284" s="2027">
        <v>5</v>
      </c>
      <c r="AJ284" s="2053"/>
      <c r="AK284" s="2053"/>
      <c r="AL284" s="2053"/>
      <c r="AM284" s="2053"/>
    </row>
    <row r="285" spans="1:41" s="2027" customFormat="1">
      <c r="B285" s="2028"/>
      <c r="C285" s="2027">
        <v>6</v>
      </c>
      <c r="D285" s="2066"/>
      <c r="E285" s="2055">
        <v>121.37</v>
      </c>
      <c r="F285" s="2055">
        <v>125.05</v>
      </c>
      <c r="G285" s="2055">
        <v>127.73</v>
      </c>
      <c r="H285" s="2055">
        <v>139.24</v>
      </c>
      <c r="I285" s="2055">
        <v>140.78</v>
      </c>
      <c r="J285" s="2056">
        <v>140.9</v>
      </c>
      <c r="K285" s="2055">
        <v>126.31</v>
      </c>
      <c r="L285" s="2055">
        <v>126.94</v>
      </c>
      <c r="M285" s="2056">
        <v>123.72</v>
      </c>
      <c r="N285" s="2057">
        <v>28.6</v>
      </c>
      <c r="O285" s="2057">
        <v>77.8</v>
      </c>
      <c r="P285" s="2058">
        <v>66.7</v>
      </c>
      <c r="Q285" s="2029">
        <v>470.50000000000051</v>
      </c>
      <c r="R285" s="2029">
        <v>429.30000000000018</v>
      </c>
      <c r="S285" s="2059">
        <v>-710.30000000000121</v>
      </c>
      <c r="T285" s="2029">
        <v>47.050000000000054</v>
      </c>
      <c r="U285" s="2029">
        <v>42.930000000000021</v>
      </c>
      <c r="V285" s="2059">
        <v>-71.030000000000115</v>
      </c>
      <c r="W285" s="2060">
        <v>45.5</v>
      </c>
      <c r="X285" s="2061">
        <v>90</v>
      </c>
      <c r="Y285" s="2062">
        <v>77.8</v>
      </c>
      <c r="Z285" s="2060">
        <v>117</v>
      </c>
      <c r="AA285" s="2061">
        <v>123</v>
      </c>
      <c r="AB285" s="2062">
        <v>112.7</v>
      </c>
      <c r="AC285" s="2061"/>
      <c r="AE285" s="2027">
        <v>50</v>
      </c>
      <c r="AG285" s="2028"/>
      <c r="AH285" s="2028"/>
      <c r="AI285" s="2027">
        <v>6</v>
      </c>
      <c r="AK285" s="2053"/>
      <c r="AL285" s="2053"/>
      <c r="AM285" s="2053"/>
    </row>
    <row r="286" spans="1:41" s="2027" customFormat="1">
      <c r="B286" s="2028"/>
      <c r="C286" s="2027">
        <v>7</v>
      </c>
      <c r="D286" s="2066" t="s">
        <v>29</v>
      </c>
      <c r="E286" s="2055">
        <v>125.32</v>
      </c>
      <c r="F286" s="2055">
        <v>125.3</v>
      </c>
      <c r="G286" s="2055">
        <v>126.35</v>
      </c>
      <c r="H286" s="2055">
        <v>138.25</v>
      </c>
      <c r="I286" s="2055">
        <v>139.78</v>
      </c>
      <c r="J286" s="2056">
        <v>139.80000000000001</v>
      </c>
      <c r="K286" s="2055">
        <v>131.41999999999999</v>
      </c>
      <c r="L286" s="2055">
        <v>128.80000000000001</v>
      </c>
      <c r="M286" s="2056">
        <v>125.34</v>
      </c>
      <c r="N286" s="2057">
        <v>42.9</v>
      </c>
      <c r="O286" s="2057">
        <v>44.4</v>
      </c>
      <c r="P286" s="2058">
        <v>77.8</v>
      </c>
      <c r="Q286" s="2029">
        <v>463.40000000000049</v>
      </c>
      <c r="R286" s="2029">
        <v>423.70000000000016</v>
      </c>
      <c r="S286" s="2059">
        <v>-682.50000000000125</v>
      </c>
      <c r="T286" s="2029">
        <v>46.340000000000046</v>
      </c>
      <c r="U286" s="2029">
        <v>42.370000000000019</v>
      </c>
      <c r="V286" s="2059">
        <v>-68.250000000000128</v>
      </c>
      <c r="W286" s="2060">
        <v>45.5</v>
      </c>
      <c r="X286" s="2061">
        <v>40</v>
      </c>
      <c r="Y286" s="2062">
        <v>88.9</v>
      </c>
      <c r="Z286" s="2060">
        <v>117</v>
      </c>
      <c r="AA286" s="2061">
        <v>122</v>
      </c>
      <c r="AB286" s="2062">
        <v>113.3</v>
      </c>
      <c r="AC286" s="2061"/>
      <c r="AE286" s="2027">
        <v>50</v>
      </c>
      <c r="AG286" s="2028"/>
      <c r="AH286" s="2028"/>
      <c r="AI286" s="2027">
        <v>7</v>
      </c>
      <c r="AJ286" s="2051" t="s">
        <v>29</v>
      </c>
      <c r="AK286" s="2053"/>
      <c r="AL286" s="2053"/>
      <c r="AM286" s="2053"/>
    </row>
    <row r="287" spans="1:41" s="2027" customFormat="1">
      <c r="B287" s="2028"/>
      <c r="C287" s="2027">
        <v>8</v>
      </c>
      <c r="D287" s="2066"/>
      <c r="E287" s="2055">
        <v>123.21</v>
      </c>
      <c r="F287" s="2055">
        <v>123.3</v>
      </c>
      <c r="G287" s="2055">
        <v>125.88</v>
      </c>
      <c r="H287" s="2055">
        <v>138.24</v>
      </c>
      <c r="I287" s="2055">
        <v>138.58000000000001</v>
      </c>
      <c r="J287" s="2056">
        <v>139.77000000000001</v>
      </c>
      <c r="K287" s="2055">
        <v>129.61000000000001</v>
      </c>
      <c r="L287" s="2055">
        <v>129.11000000000001</v>
      </c>
      <c r="M287" s="2056">
        <v>126.55</v>
      </c>
      <c r="N287" s="2057">
        <v>28.6</v>
      </c>
      <c r="O287" s="2057">
        <v>72.2</v>
      </c>
      <c r="P287" s="2058">
        <v>33.299999999999997</v>
      </c>
      <c r="Q287" s="2029">
        <v>442.00000000000051</v>
      </c>
      <c r="R287" s="2029">
        <v>445.90000000000015</v>
      </c>
      <c r="S287" s="2059">
        <v>-699.2000000000013</v>
      </c>
      <c r="T287" s="2029">
        <v>44.200000000000053</v>
      </c>
      <c r="U287" s="2029">
        <v>44.590000000000018</v>
      </c>
      <c r="V287" s="2059">
        <v>-69.92000000000013</v>
      </c>
      <c r="W287" s="2060">
        <v>22.7</v>
      </c>
      <c r="X287" s="2061">
        <v>50</v>
      </c>
      <c r="Y287" s="2062">
        <v>72.2</v>
      </c>
      <c r="Z287" s="2060">
        <v>114.8</v>
      </c>
      <c r="AA287" s="2061">
        <v>123.3</v>
      </c>
      <c r="AB287" s="2062">
        <v>113.4</v>
      </c>
      <c r="AC287" s="2061"/>
      <c r="AE287" s="2027">
        <v>50</v>
      </c>
      <c r="AG287" s="2028"/>
      <c r="AH287" s="2028"/>
      <c r="AI287" s="2027">
        <v>8</v>
      </c>
      <c r="AJ287" s="2053"/>
      <c r="AK287" s="2053">
        <v>99.5</v>
      </c>
      <c r="AL287" s="2053">
        <v>159.5</v>
      </c>
      <c r="AM287" s="2053">
        <v>219.5</v>
      </c>
      <c r="AN287" s="2027">
        <v>139.5</v>
      </c>
      <c r="AO287" s="2027">
        <v>29.5</v>
      </c>
    </row>
    <row r="288" spans="1:41" s="2027" customFormat="1">
      <c r="B288" s="2028"/>
      <c r="C288" s="2027">
        <v>9</v>
      </c>
      <c r="D288" s="2066"/>
      <c r="E288" s="2055">
        <v>119.06</v>
      </c>
      <c r="F288" s="2055">
        <v>122.53</v>
      </c>
      <c r="G288" s="2055">
        <v>124.22</v>
      </c>
      <c r="H288" s="2055">
        <v>133.66999999999999</v>
      </c>
      <c r="I288" s="2055">
        <v>136.72</v>
      </c>
      <c r="J288" s="2056">
        <v>138.25</v>
      </c>
      <c r="K288" s="2055">
        <v>128.84</v>
      </c>
      <c r="L288" s="2055">
        <v>129.96</v>
      </c>
      <c r="M288" s="2056">
        <v>127.44</v>
      </c>
      <c r="N288" s="2057">
        <v>57.1</v>
      </c>
      <c r="O288" s="2057">
        <v>44.4</v>
      </c>
      <c r="P288" s="2058">
        <v>66.7</v>
      </c>
      <c r="Q288" s="2029">
        <v>449.10000000000053</v>
      </c>
      <c r="R288" s="2029">
        <v>440.30000000000013</v>
      </c>
      <c r="S288" s="2059">
        <v>-682.50000000000125</v>
      </c>
      <c r="T288" s="2029">
        <v>44.910000000000053</v>
      </c>
      <c r="U288" s="2029">
        <v>44.030000000000015</v>
      </c>
      <c r="V288" s="2059">
        <v>-68.250000000000128</v>
      </c>
      <c r="W288" s="2060">
        <v>18.2</v>
      </c>
      <c r="X288" s="2061">
        <v>50</v>
      </c>
      <c r="Y288" s="2062">
        <v>61.1</v>
      </c>
      <c r="Z288" s="2060">
        <v>113.8</v>
      </c>
      <c r="AA288" s="2061">
        <v>121.9</v>
      </c>
      <c r="AB288" s="2062">
        <v>113.5</v>
      </c>
      <c r="AC288" s="2061"/>
      <c r="AE288" s="2027">
        <v>50</v>
      </c>
      <c r="AG288" s="2028"/>
      <c r="AH288" s="2028"/>
      <c r="AI288" s="2027">
        <v>9</v>
      </c>
      <c r="AJ288" s="2053"/>
      <c r="AK288" s="2053">
        <v>99.5</v>
      </c>
      <c r="AL288" s="2053">
        <v>159.5</v>
      </c>
      <c r="AM288" s="2053">
        <v>219.5</v>
      </c>
      <c r="AN288" s="2027">
        <v>139.5</v>
      </c>
      <c r="AO288" s="2027">
        <v>29.5</v>
      </c>
    </row>
    <row r="289" spans="1:41" s="2027" customFormat="1">
      <c r="B289" s="2028"/>
      <c r="C289" s="2027">
        <v>10</v>
      </c>
      <c r="D289" s="2066"/>
      <c r="E289" s="2055">
        <v>123.56</v>
      </c>
      <c r="F289" s="2055">
        <v>121.94</v>
      </c>
      <c r="G289" s="2055">
        <v>123.76</v>
      </c>
      <c r="H289" s="2055">
        <v>135.1</v>
      </c>
      <c r="I289" s="2055">
        <v>135.66999999999999</v>
      </c>
      <c r="J289" s="2056">
        <v>136.9</v>
      </c>
      <c r="K289" s="2055">
        <v>129.56</v>
      </c>
      <c r="L289" s="2055">
        <v>129.34</v>
      </c>
      <c r="M289" s="2056">
        <v>128.61000000000001</v>
      </c>
      <c r="N289" s="2057">
        <v>28.6</v>
      </c>
      <c r="O289" s="2057">
        <v>44.4</v>
      </c>
      <c r="P289" s="2058">
        <v>44.4</v>
      </c>
      <c r="Q289" s="2029">
        <v>427.70000000000056</v>
      </c>
      <c r="R289" s="2029">
        <v>434.7000000000001</v>
      </c>
      <c r="S289" s="2059">
        <v>-688.10000000000127</v>
      </c>
      <c r="T289" s="2029">
        <v>42.770000000000053</v>
      </c>
      <c r="U289" s="2029">
        <v>43.470000000000013</v>
      </c>
      <c r="V289" s="2059">
        <v>-68.81000000000013</v>
      </c>
      <c r="W289" s="2060">
        <v>27.3</v>
      </c>
      <c r="X289" s="2061">
        <v>60</v>
      </c>
      <c r="Y289" s="2062">
        <v>66.7</v>
      </c>
      <c r="Z289" s="2060">
        <v>115.7</v>
      </c>
      <c r="AA289" s="2061">
        <v>122.8</v>
      </c>
      <c r="AB289" s="2062">
        <v>113.9</v>
      </c>
      <c r="AC289" s="2061"/>
      <c r="AE289" s="2027">
        <v>50</v>
      </c>
      <c r="AG289" s="2028"/>
      <c r="AH289" s="2028"/>
      <c r="AI289" s="2027">
        <v>10</v>
      </c>
      <c r="AJ289" s="2053"/>
      <c r="AK289" s="2053">
        <v>99.5</v>
      </c>
      <c r="AL289" s="2053">
        <v>159.5</v>
      </c>
      <c r="AM289" s="2053">
        <v>219.5</v>
      </c>
      <c r="AN289" s="2027">
        <v>139.5</v>
      </c>
      <c r="AO289" s="2027">
        <v>29.5</v>
      </c>
    </row>
    <row r="290" spans="1:41" s="2027" customFormat="1">
      <c r="B290" s="2028"/>
      <c r="C290" s="2027">
        <v>11</v>
      </c>
      <c r="D290" s="2066"/>
      <c r="E290" s="2055">
        <v>119.29</v>
      </c>
      <c r="F290" s="2055">
        <v>120.64</v>
      </c>
      <c r="G290" s="2055">
        <v>123</v>
      </c>
      <c r="H290" s="2055">
        <v>135.62</v>
      </c>
      <c r="I290" s="2055">
        <v>134.80000000000001</v>
      </c>
      <c r="J290" s="2056">
        <v>136.18</v>
      </c>
      <c r="K290" s="2055">
        <v>127.6</v>
      </c>
      <c r="L290" s="2055">
        <v>128.66999999999999</v>
      </c>
      <c r="M290" s="2056">
        <v>128.86000000000001</v>
      </c>
      <c r="N290" s="2057">
        <v>28.6</v>
      </c>
      <c r="O290" s="2057">
        <v>55.6</v>
      </c>
      <c r="P290" s="2058">
        <v>50</v>
      </c>
      <c r="Q290" s="2029">
        <v>406.30000000000058</v>
      </c>
      <c r="R290" s="2029">
        <v>440.30000000000013</v>
      </c>
      <c r="S290" s="2059">
        <v>-688.10000000000127</v>
      </c>
      <c r="T290" s="2029">
        <v>40.630000000000059</v>
      </c>
      <c r="U290" s="2029">
        <v>44.030000000000015</v>
      </c>
      <c r="V290" s="2059">
        <v>-68.81000000000013</v>
      </c>
      <c r="W290" s="2060">
        <v>45.5</v>
      </c>
      <c r="X290" s="2061">
        <v>50</v>
      </c>
      <c r="Y290" s="2062">
        <v>66.7</v>
      </c>
      <c r="Z290" s="2060">
        <v>114</v>
      </c>
      <c r="AA290" s="2061">
        <v>121.7</v>
      </c>
      <c r="AB290" s="2062">
        <v>115.2</v>
      </c>
      <c r="AC290" s="2061"/>
      <c r="AE290" s="2027">
        <v>50</v>
      </c>
      <c r="AG290" s="2028"/>
      <c r="AH290" s="2028"/>
      <c r="AI290" s="2027">
        <v>11</v>
      </c>
      <c r="AJ290" s="2053"/>
      <c r="AK290" s="2053">
        <v>99.5</v>
      </c>
      <c r="AL290" s="2053">
        <v>159.5</v>
      </c>
      <c r="AM290" s="2053">
        <v>219.5</v>
      </c>
      <c r="AN290" s="2027">
        <v>139.5</v>
      </c>
      <c r="AO290" s="2027">
        <v>29.5</v>
      </c>
    </row>
    <row r="291" spans="1:41" s="2027" customFormat="1">
      <c r="B291" s="2028"/>
      <c r="C291" s="2027">
        <v>12</v>
      </c>
      <c r="D291" s="2066"/>
      <c r="E291" s="2055">
        <v>117.24</v>
      </c>
      <c r="F291" s="2055">
        <v>120.03</v>
      </c>
      <c r="G291" s="2055">
        <v>121.29</v>
      </c>
      <c r="H291" s="2055">
        <v>135.11000000000001</v>
      </c>
      <c r="I291" s="2055">
        <v>135.28</v>
      </c>
      <c r="J291" s="2056">
        <v>135.55000000000001</v>
      </c>
      <c r="K291" s="2055">
        <v>127.24</v>
      </c>
      <c r="L291" s="2055">
        <v>128.13</v>
      </c>
      <c r="M291" s="2056">
        <v>128.65</v>
      </c>
      <c r="N291" s="2057">
        <v>57.1</v>
      </c>
      <c r="O291" s="2057">
        <v>55.6</v>
      </c>
      <c r="P291" s="2058">
        <v>33.299999999999997</v>
      </c>
      <c r="Q291" s="2029">
        <v>413.4000000000006</v>
      </c>
      <c r="R291" s="2029">
        <v>445.90000000000015</v>
      </c>
      <c r="S291" s="2059">
        <v>-704.80000000000132</v>
      </c>
      <c r="T291" s="2029">
        <v>41.34000000000006</v>
      </c>
      <c r="U291" s="2029">
        <v>44.590000000000018</v>
      </c>
      <c r="V291" s="2059">
        <v>-70.480000000000132</v>
      </c>
      <c r="W291" s="2060">
        <v>50</v>
      </c>
      <c r="X291" s="2061">
        <v>65</v>
      </c>
      <c r="Y291" s="2062">
        <v>77.8</v>
      </c>
      <c r="Z291" s="2060">
        <v>113.4</v>
      </c>
      <c r="AA291" s="2061">
        <v>121.9</v>
      </c>
      <c r="AB291" s="2062">
        <v>115</v>
      </c>
      <c r="AC291" s="2061"/>
      <c r="AE291" s="2027">
        <v>50</v>
      </c>
      <c r="AG291" s="2028"/>
      <c r="AH291" s="2028"/>
      <c r="AI291" s="2027">
        <v>12</v>
      </c>
      <c r="AJ291" s="2053"/>
      <c r="AK291" s="2053">
        <v>99.5</v>
      </c>
      <c r="AL291" s="2053">
        <v>159.5</v>
      </c>
      <c r="AM291" s="2053">
        <v>219.5</v>
      </c>
      <c r="AN291" s="2027">
        <v>139.5</v>
      </c>
      <c r="AO291" s="2027">
        <v>29.5</v>
      </c>
    </row>
    <row r="292" spans="1:41" s="2027" customFormat="1" ht="26">
      <c r="A292" s="2027">
        <v>2008</v>
      </c>
      <c r="B292" s="2028" t="s">
        <v>35</v>
      </c>
      <c r="C292" s="2027">
        <v>1</v>
      </c>
      <c r="D292" s="2066"/>
      <c r="E292" s="2055">
        <v>116.64</v>
      </c>
      <c r="F292" s="2055">
        <v>117.72</v>
      </c>
      <c r="G292" s="2055">
        <v>120.62</v>
      </c>
      <c r="H292" s="2055">
        <v>130.66</v>
      </c>
      <c r="I292" s="2055">
        <v>133.80000000000001</v>
      </c>
      <c r="J292" s="2056">
        <v>134.03</v>
      </c>
      <c r="K292" s="2055">
        <v>128.32</v>
      </c>
      <c r="L292" s="2055">
        <v>127.72</v>
      </c>
      <c r="M292" s="2056">
        <v>128.94</v>
      </c>
      <c r="N292" s="2057">
        <v>28.6</v>
      </c>
      <c r="O292" s="2057">
        <v>22.2</v>
      </c>
      <c r="P292" s="2058">
        <v>44.4</v>
      </c>
      <c r="Q292" s="2029">
        <v>392.00000000000063</v>
      </c>
      <c r="R292" s="2029">
        <v>418.10000000000014</v>
      </c>
      <c r="S292" s="2059">
        <v>-710.40000000000134</v>
      </c>
      <c r="T292" s="2029">
        <v>39.20000000000006</v>
      </c>
      <c r="U292" s="2029">
        <v>41.810000000000016</v>
      </c>
      <c r="V292" s="2059">
        <v>-71.040000000000134</v>
      </c>
      <c r="W292" s="2060">
        <v>45.5</v>
      </c>
      <c r="X292" s="2061">
        <v>30</v>
      </c>
      <c r="Y292" s="2062">
        <v>77.8</v>
      </c>
      <c r="Z292" s="2060">
        <v>113.4</v>
      </c>
      <c r="AA292" s="2061">
        <v>121.2</v>
      </c>
      <c r="AB292" s="2062">
        <v>114.4</v>
      </c>
      <c r="AC292" s="2061"/>
      <c r="AE292" s="2027">
        <v>50</v>
      </c>
      <c r="AG292" s="2064" t="s">
        <v>939</v>
      </c>
      <c r="AH292" s="2028"/>
      <c r="AI292" s="2027">
        <v>1</v>
      </c>
      <c r="AJ292" s="2053"/>
      <c r="AK292" s="2053">
        <v>99.5</v>
      </c>
      <c r="AL292" s="2053">
        <v>159.5</v>
      </c>
      <c r="AM292" s="2053">
        <v>219.5</v>
      </c>
      <c r="AN292" s="2027">
        <v>139.5</v>
      </c>
      <c r="AO292" s="2027">
        <v>29.5</v>
      </c>
    </row>
    <row r="293" spans="1:41" s="2027" customFormat="1">
      <c r="B293" s="2028"/>
      <c r="C293" s="2027">
        <v>2</v>
      </c>
      <c r="D293" s="2066"/>
      <c r="E293" s="2055">
        <v>122.02</v>
      </c>
      <c r="F293" s="2055">
        <v>118.63</v>
      </c>
      <c r="G293" s="2055">
        <v>120.15</v>
      </c>
      <c r="H293" s="2055">
        <v>133.25</v>
      </c>
      <c r="I293" s="2055">
        <v>133.01</v>
      </c>
      <c r="J293" s="2056">
        <v>133.94999999999999</v>
      </c>
      <c r="K293" s="2055">
        <v>126.16</v>
      </c>
      <c r="L293" s="2055">
        <v>127.24</v>
      </c>
      <c r="M293" s="2056">
        <v>128.19</v>
      </c>
      <c r="N293" s="2057">
        <v>71.400000000000006</v>
      </c>
      <c r="O293" s="2057">
        <v>44.4</v>
      </c>
      <c r="P293" s="2058">
        <v>55.6</v>
      </c>
      <c r="Q293" s="2029">
        <v>413.40000000000066</v>
      </c>
      <c r="R293" s="2029">
        <v>412.50000000000011</v>
      </c>
      <c r="S293" s="2059">
        <v>-704.80000000000132</v>
      </c>
      <c r="T293" s="2029">
        <v>41.340000000000067</v>
      </c>
      <c r="U293" s="2029">
        <v>41.250000000000014</v>
      </c>
      <c r="V293" s="2059">
        <v>-70.480000000000132</v>
      </c>
      <c r="W293" s="2060">
        <v>45.5</v>
      </c>
      <c r="X293" s="2061">
        <v>60</v>
      </c>
      <c r="Y293" s="2062">
        <v>44.4</v>
      </c>
      <c r="Z293" s="2060">
        <v>113.8</v>
      </c>
      <c r="AA293" s="2061">
        <v>121.4</v>
      </c>
      <c r="AB293" s="2062">
        <v>114.8</v>
      </c>
      <c r="AC293" s="2061"/>
      <c r="AE293" s="2027">
        <v>50</v>
      </c>
      <c r="AG293" s="2028"/>
      <c r="AH293" s="2028"/>
      <c r="AI293" s="2027">
        <v>2</v>
      </c>
      <c r="AJ293" s="2053"/>
      <c r="AK293" s="2053">
        <v>99.5</v>
      </c>
      <c r="AL293" s="2053">
        <v>159.5</v>
      </c>
      <c r="AM293" s="2053">
        <v>219.5</v>
      </c>
      <c r="AN293" s="2027">
        <v>139.5</v>
      </c>
      <c r="AO293" s="2027">
        <v>29.5</v>
      </c>
    </row>
    <row r="294" spans="1:41" s="2027" customFormat="1">
      <c r="B294" s="2028"/>
      <c r="C294" s="2027">
        <v>3</v>
      </c>
      <c r="D294" s="2066"/>
      <c r="E294" s="2055">
        <v>117.15</v>
      </c>
      <c r="F294" s="2055">
        <v>118.6</v>
      </c>
      <c r="G294" s="2055">
        <v>119.28</v>
      </c>
      <c r="H294" s="2055">
        <v>129.44</v>
      </c>
      <c r="I294" s="2055">
        <v>131.12</v>
      </c>
      <c r="J294" s="2056">
        <v>132.82</v>
      </c>
      <c r="K294" s="2055">
        <v>132.9</v>
      </c>
      <c r="L294" s="2055">
        <v>129.13</v>
      </c>
      <c r="M294" s="2056">
        <v>128.66</v>
      </c>
      <c r="N294" s="2057">
        <v>57.1</v>
      </c>
      <c r="O294" s="2057">
        <v>11.1</v>
      </c>
      <c r="P294" s="2058">
        <v>77.8</v>
      </c>
      <c r="Q294" s="2029">
        <v>420.50000000000068</v>
      </c>
      <c r="R294" s="2029">
        <v>373.60000000000014</v>
      </c>
      <c r="S294" s="2059">
        <v>-677.00000000000136</v>
      </c>
      <c r="T294" s="2029">
        <v>42.050000000000068</v>
      </c>
      <c r="U294" s="2029">
        <v>37.360000000000014</v>
      </c>
      <c r="V294" s="2059">
        <v>-67.700000000000131</v>
      </c>
      <c r="W294" s="2060">
        <v>45.5</v>
      </c>
      <c r="X294" s="2061">
        <v>20</v>
      </c>
      <c r="Y294" s="2062">
        <v>38.9</v>
      </c>
      <c r="Z294" s="2060">
        <v>111.4</v>
      </c>
      <c r="AA294" s="2061">
        <v>120.7</v>
      </c>
      <c r="AB294" s="2062">
        <v>114.9</v>
      </c>
      <c r="AC294" s="2061"/>
      <c r="AE294" s="2027">
        <v>50</v>
      </c>
      <c r="AG294" s="2028"/>
      <c r="AH294" s="2028"/>
      <c r="AI294" s="2027">
        <v>3</v>
      </c>
      <c r="AJ294" s="2053"/>
      <c r="AK294" s="2053">
        <v>99.5</v>
      </c>
      <c r="AL294" s="2053">
        <v>159.5</v>
      </c>
      <c r="AM294" s="2053">
        <v>219.5</v>
      </c>
      <c r="AN294" s="2027">
        <v>139.5</v>
      </c>
      <c r="AO294" s="2027">
        <v>29.5</v>
      </c>
    </row>
    <row r="295" spans="1:41" s="2027" customFormat="1">
      <c r="B295" s="2028"/>
      <c r="C295" s="2027">
        <v>4</v>
      </c>
      <c r="D295" s="2066"/>
      <c r="E295" s="2055">
        <v>124.63</v>
      </c>
      <c r="F295" s="2055">
        <v>121.27</v>
      </c>
      <c r="G295" s="2055">
        <v>120.08</v>
      </c>
      <c r="H295" s="2055">
        <v>129.07</v>
      </c>
      <c r="I295" s="2055">
        <v>130.59</v>
      </c>
      <c r="J295" s="2056">
        <v>131.51</v>
      </c>
      <c r="K295" s="2055">
        <v>131.66</v>
      </c>
      <c r="L295" s="2055">
        <v>130.24</v>
      </c>
      <c r="M295" s="2056">
        <v>129.06</v>
      </c>
      <c r="N295" s="2057">
        <v>100</v>
      </c>
      <c r="O295" s="2057">
        <v>22.2</v>
      </c>
      <c r="P295" s="2058">
        <v>77.8</v>
      </c>
      <c r="Q295" s="2029">
        <v>470.50000000000068</v>
      </c>
      <c r="R295" s="2029">
        <v>345.80000000000013</v>
      </c>
      <c r="S295" s="2059">
        <v>-649.20000000000141</v>
      </c>
      <c r="T295" s="2029">
        <v>47.050000000000068</v>
      </c>
      <c r="U295" s="2029">
        <v>34.580000000000013</v>
      </c>
      <c r="V295" s="2059">
        <v>-64.920000000000144</v>
      </c>
      <c r="W295" s="2060">
        <v>27.3</v>
      </c>
      <c r="X295" s="2061">
        <v>30</v>
      </c>
      <c r="Y295" s="2062">
        <v>11.1</v>
      </c>
      <c r="Z295" s="2060">
        <v>111.6</v>
      </c>
      <c r="AA295" s="2061">
        <v>119.8</v>
      </c>
      <c r="AB295" s="2062">
        <v>112.9</v>
      </c>
      <c r="AC295" s="2061"/>
      <c r="AE295" s="2027">
        <v>50</v>
      </c>
      <c r="AG295" s="2028"/>
      <c r="AH295" s="2028"/>
      <c r="AI295" s="2027">
        <v>4</v>
      </c>
      <c r="AJ295" s="2053"/>
      <c r="AK295" s="2053">
        <v>99.5</v>
      </c>
      <c r="AL295" s="2053">
        <v>159.5</v>
      </c>
      <c r="AM295" s="2053">
        <v>219.5</v>
      </c>
      <c r="AN295" s="2027">
        <v>139.5</v>
      </c>
      <c r="AO295" s="2027">
        <v>29.5</v>
      </c>
    </row>
    <row r="296" spans="1:41" s="2027" customFormat="1">
      <c r="B296" s="2028"/>
      <c r="C296" s="2027">
        <v>5</v>
      </c>
      <c r="D296" s="2066"/>
      <c r="E296" s="2055">
        <v>121.78</v>
      </c>
      <c r="F296" s="2055">
        <v>121.19</v>
      </c>
      <c r="G296" s="2055">
        <v>119.82</v>
      </c>
      <c r="H296" s="2055">
        <v>130.1</v>
      </c>
      <c r="I296" s="2055">
        <v>129.54</v>
      </c>
      <c r="J296" s="2056">
        <v>130.5</v>
      </c>
      <c r="K296" s="2055">
        <v>129.56</v>
      </c>
      <c r="L296" s="2055">
        <v>131.37</v>
      </c>
      <c r="M296" s="2056">
        <v>129.06</v>
      </c>
      <c r="N296" s="2057">
        <v>42.9</v>
      </c>
      <c r="O296" s="2057">
        <v>33.299999999999997</v>
      </c>
      <c r="P296" s="2058">
        <v>66.7</v>
      </c>
      <c r="Q296" s="2029">
        <v>463.40000000000066</v>
      </c>
      <c r="R296" s="2029">
        <v>329.10000000000014</v>
      </c>
      <c r="S296" s="2059">
        <v>-632.50000000000136</v>
      </c>
      <c r="T296" s="2029">
        <v>46.340000000000067</v>
      </c>
      <c r="U296" s="2029">
        <v>32.910000000000011</v>
      </c>
      <c r="V296" s="2059">
        <v>-63.250000000000135</v>
      </c>
      <c r="W296" s="2060">
        <v>45.5</v>
      </c>
      <c r="X296" s="2061">
        <v>40</v>
      </c>
      <c r="Y296" s="2062">
        <v>22.2</v>
      </c>
      <c r="Z296" s="2060">
        <v>111.2</v>
      </c>
      <c r="AA296" s="2061">
        <v>120.1</v>
      </c>
      <c r="AB296" s="2062">
        <v>112.6</v>
      </c>
      <c r="AC296" s="2061"/>
      <c r="AE296" s="2027">
        <v>50</v>
      </c>
      <c r="AG296" s="2028"/>
      <c r="AH296" s="2028"/>
      <c r="AI296" s="2027">
        <v>5</v>
      </c>
      <c r="AJ296" s="2053"/>
      <c r="AK296" s="2053">
        <v>99.5</v>
      </c>
      <c r="AL296" s="2053">
        <v>159.5</v>
      </c>
      <c r="AM296" s="2053">
        <v>219.5</v>
      </c>
      <c r="AN296" s="2027">
        <v>139.5</v>
      </c>
      <c r="AO296" s="2027">
        <v>29.5</v>
      </c>
    </row>
    <row r="297" spans="1:41" s="2027" customFormat="1">
      <c r="B297" s="2028"/>
      <c r="C297" s="2027">
        <v>6</v>
      </c>
      <c r="D297" s="2066"/>
      <c r="E297" s="2055">
        <v>120.34</v>
      </c>
      <c r="F297" s="2055">
        <v>122.25</v>
      </c>
      <c r="G297" s="2055">
        <v>119.97</v>
      </c>
      <c r="H297" s="2055">
        <v>126.19</v>
      </c>
      <c r="I297" s="2055">
        <v>128.44999999999999</v>
      </c>
      <c r="J297" s="2056">
        <v>129.61000000000001</v>
      </c>
      <c r="K297" s="2055">
        <v>128.71</v>
      </c>
      <c r="L297" s="2055">
        <v>129.97999999999999</v>
      </c>
      <c r="M297" s="2056">
        <v>129.22</v>
      </c>
      <c r="N297" s="2057">
        <v>71.400000000000006</v>
      </c>
      <c r="O297" s="2057">
        <v>55.6</v>
      </c>
      <c r="P297" s="2058">
        <v>50</v>
      </c>
      <c r="Q297" s="2029">
        <v>484.80000000000064</v>
      </c>
      <c r="R297" s="2029">
        <v>334.70000000000016</v>
      </c>
      <c r="S297" s="2059">
        <v>-632.50000000000136</v>
      </c>
      <c r="T297" s="2029">
        <v>48.480000000000061</v>
      </c>
      <c r="U297" s="2029">
        <v>33.470000000000013</v>
      </c>
      <c r="V297" s="2059">
        <v>-63.250000000000135</v>
      </c>
      <c r="W297" s="2060">
        <v>36.4</v>
      </c>
      <c r="X297" s="2061">
        <v>20</v>
      </c>
      <c r="Y297" s="2062">
        <v>22.2</v>
      </c>
      <c r="Z297" s="2060">
        <v>109.9</v>
      </c>
      <c r="AA297" s="2061">
        <v>117.5</v>
      </c>
      <c r="AB297" s="2062">
        <v>111.7</v>
      </c>
      <c r="AC297" s="2061"/>
      <c r="AE297" s="2027">
        <v>50</v>
      </c>
      <c r="AG297" s="2028"/>
      <c r="AH297" s="2028"/>
      <c r="AI297" s="2027">
        <v>6</v>
      </c>
      <c r="AJ297" s="2053"/>
      <c r="AK297" s="2053">
        <v>99.5</v>
      </c>
      <c r="AL297" s="2053">
        <v>159.5</v>
      </c>
      <c r="AM297" s="2053">
        <v>219.5</v>
      </c>
      <c r="AN297" s="2027">
        <v>139.5</v>
      </c>
      <c r="AO297" s="2027">
        <v>29.5</v>
      </c>
    </row>
    <row r="298" spans="1:41" s="2027" customFormat="1">
      <c r="B298" s="2028"/>
      <c r="C298" s="2027">
        <v>7</v>
      </c>
      <c r="D298" s="2066"/>
      <c r="E298" s="2055">
        <v>117.23</v>
      </c>
      <c r="F298" s="2055">
        <v>119.78</v>
      </c>
      <c r="G298" s="2055">
        <v>119.97</v>
      </c>
      <c r="H298" s="2055">
        <v>129.66999999999999</v>
      </c>
      <c r="I298" s="2055">
        <v>128.65</v>
      </c>
      <c r="J298" s="2056">
        <v>128.88999999999999</v>
      </c>
      <c r="K298" s="2055">
        <v>130.13999999999999</v>
      </c>
      <c r="L298" s="2055">
        <v>129.47</v>
      </c>
      <c r="M298" s="2056">
        <v>129.63999999999999</v>
      </c>
      <c r="N298" s="2057">
        <v>14.3</v>
      </c>
      <c r="O298" s="2057">
        <v>88.9</v>
      </c>
      <c r="P298" s="2058">
        <v>55.6</v>
      </c>
      <c r="Q298" s="2029">
        <v>449.10000000000065</v>
      </c>
      <c r="R298" s="2029">
        <v>373.60000000000014</v>
      </c>
      <c r="S298" s="2059">
        <v>-626.90000000000134</v>
      </c>
      <c r="T298" s="2029">
        <v>44.910000000000068</v>
      </c>
      <c r="U298" s="2029">
        <v>37.360000000000014</v>
      </c>
      <c r="V298" s="2059">
        <v>-62.690000000000133</v>
      </c>
      <c r="W298" s="2060">
        <v>18.2</v>
      </c>
      <c r="X298" s="2061">
        <v>40</v>
      </c>
      <c r="Y298" s="2062">
        <v>33.299999999999997</v>
      </c>
      <c r="Z298" s="2060">
        <v>109</v>
      </c>
      <c r="AA298" s="2061">
        <v>117.1</v>
      </c>
      <c r="AB298" s="2062">
        <v>112</v>
      </c>
      <c r="AC298" s="2061"/>
      <c r="AE298" s="2027">
        <v>50</v>
      </c>
      <c r="AG298" s="2028"/>
      <c r="AH298" s="2028"/>
      <c r="AI298" s="2027">
        <v>7</v>
      </c>
      <c r="AJ298" s="2053"/>
      <c r="AK298" s="2053">
        <v>99.5</v>
      </c>
      <c r="AL298" s="2053">
        <v>159.5</v>
      </c>
      <c r="AM298" s="2053">
        <v>219.5</v>
      </c>
      <c r="AN298" s="2027">
        <v>139.5</v>
      </c>
      <c r="AO298" s="2027">
        <v>29.5</v>
      </c>
    </row>
    <row r="299" spans="1:41" s="2027" customFormat="1">
      <c r="B299" s="2028"/>
      <c r="C299" s="2027">
        <v>8</v>
      </c>
      <c r="D299" s="2066"/>
      <c r="E299" s="2055">
        <v>113.97</v>
      </c>
      <c r="F299" s="2055">
        <v>117.18</v>
      </c>
      <c r="G299" s="2055">
        <v>119.59</v>
      </c>
      <c r="H299" s="2055">
        <v>122.94</v>
      </c>
      <c r="I299" s="2055">
        <v>126.27</v>
      </c>
      <c r="J299" s="2056">
        <v>127.59</v>
      </c>
      <c r="K299" s="2055">
        <v>129.97999999999999</v>
      </c>
      <c r="L299" s="2055">
        <v>129.61000000000001</v>
      </c>
      <c r="M299" s="2056">
        <v>129.87</v>
      </c>
      <c r="N299" s="2057">
        <v>14.3</v>
      </c>
      <c r="O299" s="2057">
        <v>22.2</v>
      </c>
      <c r="P299" s="2058">
        <v>55.6</v>
      </c>
      <c r="Q299" s="2029">
        <v>413.40000000000066</v>
      </c>
      <c r="R299" s="2029">
        <v>345.80000000000013</v>
      </c>
      <c r="S299" s="2059">
        <v>-621.30000000000132</v>
      </c>
      <c r="T299" s="2029">
        <v>41.340000000000067</v>
      </c>
      <c r="U299" s="2029">
        <v>34.580000000000013</v>
      </c>
      <c r="V299" s="2059">
        <v>-62.13000000000013</v>
      </c>
      <c r="W299" s="2060">
        <v>27.3</v>
      </c>
      <c r="X299" s="2061">
        <v>10</v>
      </c>
      <c r="Y299" s="2062">
        <v>11.1</v>
      </c>
      <c r="Z299" s="2060">
        <v>107</v>
      </c>
      <c r="AA299" s="2061">
        <v>113.4</v>
      </c>
      <c r="AB299" s="2062">
        <v>110.7</v>
      </c>
      <c r="AC299" s="2061"/>
      <c r="AE299" s="2027">
        <v>50</v>
      </c>
      <c r="AG299" s="2028"/>
      <c r="AH299" s="2028"/>
      <c r="AI299" s="2027">
        <v>8</v>
      </c>
      <c r="AJ299" s="2053"/>
      <c r="AK299" s="2053">
        <v>99.5</v>
      </c>
      <c r="AL299" s="2053">
        <v>159.5</v>
      </c>
      <c r="AM299" s="2053">
        <v>219.5</v>
      </c>
      <c r="AN299" s="2027">
        <v>139.5</v>
      </c>
      <c r="AO299" s="2027">
        <v>29.5</v>
      </c>
    </row>
    <row r="300" spans="1:41" s="2027" customFormat="1">
      <c r="B300" s="2028"/>
      <c r="C300" s="2027">
        <v>9</v>
      </c>
      <c r="D300" s="2066"/>
      <c r="E300" s="2055">
        <v>109.49</v>
      </c>
      <c r="F300" s="2055">
        <v>113.56</v>
      </c>
      <c r="G300" s="2055">
        <v>117.8</v>
      </c>
      <c r="H300" s="2055">
        <v>121.68</v>
      </c>
      <c r="I300" s="2055">
        <v>124.76</v>
      </c>
      <c r="J300" s="2056">
        <v>126.12</v>
      </c>
      <c r="K300" s="2055">
        <v>130.62</v>
      </c>
      <c r="L300" s="2055">
        <v>130.25</v>
      </c>
      <c r="M300" s="2056">
        <v>130.51</v>
      </c>
      <c r="N300" s="2057">
        <v>0</v>
      </c>
      <c r="O300" s="2057">
        <v>33.299999999999997</v>
      </c>
      <c r="P300" s="2058">
        <v>55.6</v>
      </c>
      <c r="Q300" s="2029">
        <v>363.40000000000066</v>
      </c>
      <c r="R300" s="2029">
        <v>329.10000000000014</v>
      </c>
      <c r="S300" s="2059">
        <v>-615.7000000000013</v>
      </c>
      <c r="T300" s="2029">
        <v>36.340000000000067</v>
      </c>
      <c r="U300" s="2029">
        <v>32.910000000000011</v>
      </c>
      <c r="V300" s="2059">
        <v>-61.570000000000128</v>
      </c>
      <c r="W300" s="2060">
        <v>13.6</v>
      </c>
      <c r="X300" s="2061">
        <v>0</v>
      </c>
      <c r="Y300" s="2062">
        <v>33.299999999999997</v>
      </c>
      <c r="Z300" s="2060">
        <v>105.6</v>
      </c>
      <c r="AA300" s="2061">
        <v>112.4</v>
      </c>
      <c r="AB300" s="2062">
        <v>110.3</v>
      </c>
      <c r="AC300" s="2061"/>
      <c r="AE300" s="2027">
        <v>50</v>
      </c>
      <c r="AG300" s="2028"/>
      <c r="AH300" s="2028"/>
      <c r="AI300" s="2027">
        <v>9</v>
      </c>
      <c r="AJ300" s="2053"/>
      <c r="AK300" s="2053">
        <v>99.5</v>
      </c>
      <c r="AL300" s="2053">
        <v>159.5</v>
      </c>
      <c r="AM300" s="2053">
        <v>219.5</v>
      </c>
      <c r="AN300" s="2027">
        <v>139.5</v>
      </c>
      <c r="AO300" s="2027">
        <v>29.5</v>
      </c>
    </row>
    <row r="301" spans="1:41" s="2027" customFormat="1">
      <c r="B301" s="2028"/>
      <c r="C301" s="2027">
        <v>10</v>
      </c>
      <c r="D301" s="2066"/>
      <c r="E301" s="2055">
        <v>103.54</v>
      </c>
      <c r="F301" s="2055">
        <v>109</v>
      </c>
      <c r="G301" s="2055">
        <v>115.85</v>
      </c>
      <c r="H301" s="2055">
        <v>121.72</v>
      </c>
      <c r="I301" s="2055">
        <v>122.11</v>
      </c>
      <c r="J301" s="2056">
        <v>124.44</v>
      </c>
      <c r="K301" s="2055">
        <v>127.46</v>
      </c>
      <c r="L301" s="2055">
        <v>129.35</v>
      </c>
      <c r="M301" s="2056">
        <v>129.72999999999999</v>
      </c>
      <c r="N301" s="2057">
        <v>0</v>
      </c>
      <c r="O301" s="2057">
        <v>0</v>
      </c>
      <c r="P301" s="2058">
        <v>38.9</v>
      </c>
      <c r="Q301" s="2029">
        <v>313.40000000000066</v>
      </c>
      <c r="R301" s="2029">
        <v>279.10000000000014</v>
      </c>
      <c r="S301" s="2059">
        <v>-626.80000000000132</v>
      </c>
      <c r="T301" s="2029">
        <v>31.340000000000067</v>
      </c>
      <c r="U301" s="2029">
        <v>27.910000000000014</v>
      </c>
      <c r="V301" s="2059">
        <v>-62.680000000000135</v>
      </c>
      <c r="W301" s="2060">
        <v>0</v>
      </c>
      <c r="X301" s="2061">
        <v>0</v>
      </c>
      <c r="Y301" s="2062">
        <v>11.1</v>
      </c>
      <c r="Z301" s="2060">
        <v>100</v>
      </c>
      <c r="AA301" s="2061">
        <v>108.8</v>
      </c>
      <c r="AB301" s="2062">
        <v>109.6</v>
      </c>
      <c r="AC301" s="2061"/>
      <c r="AE301" s="2027">
        <v>50</v>
      </c>
      <c r="AG301" s="2028"/>
      <c r="AH301" s="2028"/>
      <c r="AI301" s="2027">
        <v>10</v>
      </c>
      <c r="AJ301" s="2053"/>
      <c r="AK301" s="2053">
        <v>99.5</v>
      </c>
      <c r="AL301" s="2053">
        <v>159.5</v>
      </c>
      <c r="AM301" s="2053">
        <v>219.5</v>
      </c>
      <c r="AN301" s="2027">
        <v>139.5</v>
      </c>
      <c r="AO301" s="2027">
        <v>29.5</v>
      </c>
    </row>
    <row r="302" spans="1:41" s="2027" customFormat="1">
      <c r="B302" s="2028"/>
      <c r="C302" s="2027">
        <v>11</v>
      </c>
      <c r="D302" s="2066"/>
      <c r="E302" s="2055">
        <v>92.67</v>
      </c>
      <c r="F302" s="2055">
        <v>101.9</v>
      </c>
      <c r="G302" s="2055">
        <v>111.29</v>
      </c>
      <c r="H302" s="2055">
        <v>112.06</v>
      </c>
      <c r="I302" s="2055">
        <v>118.49</v>
      </c>
      <c r="J302" s="2056">
        <v>121.61</v>
      </c>
      <c r="K302" s="2055">
        <v>126.86</v>
      </c>
      <c r="L302" s="2055">
        <v>128.31</v>
      </c>
      <c r="M302" s="2056">
        <v>129.05000000000001</v>
      </c>
      <c r="N302" s="2057">
        <v>0</v>
      </c>
      <c r="O302" s="2057">
        <v>11.1</v>
      </c>
      <c r="P302" s="2058">
        <v>22.2</v>
      </c>
      <c r="Q302" s="2029">
        <v>263.40000000000066</v>
      </c>
      <c r="R302" s="2029">
        <v>240.20000000000013</v>
      </c>
      <c r="S302" s="2059">
        <v>-654.60000000000127</v>
      </c>
      <c r="T302" s="2029">
        <v>26.340000000000067</v>
      </c>
      <c r="U302" s="2029">
        <v>24.020000000000014</v>
      </c>
      <c r="V302" s="2059">
        <v>-65.460000000000122</v>
      </c>
      <c r="W302" s="2060">
        <v>0</v>
      </c>
      <c r="X302" s="2061">
        <v>0</v>
      </c>
      <c r="Y302" s="2062">
        <v>44.4</v>
      </c>
      <c r="Z302" s="2060">
        <v>94.1</v>
      </c>
      <c r="AA302" s="2061">
        <v>102.3</v>
      </c>
      <c r="AB302" s="2062">
        <v>106.5</v>
      </c>
      <c r="AC302" s="2061"/>
      <c r="AE302" s="2027">
        <v>50</v>
      </c>
      <c r="AG302" s="2028"/>
      <c r="AH302" s="2028"/>
      <c r="AI302" s="2027">
        <v>11</v>
      </c>
      <c r="AJ302" s="2053"/>
      <c r="AK302" s="2053">
        <v>99.5</v>
      </c>
      <c r="AL302" s="2053">
        <v>159.5</v>
      </c>
      <c r="AM302" s="2053">
        <v>219.5</v>
      </c>
      <c r="AN302" s="2027">
        <v>139.5</v>
      </c>
      <c r="AO302" s="2027">
        <v>29.5</v>
      </c>
    </row>
    <row r="303" spans="1:41" s="2027" customFormat="1">
      <c r="B303" s="2028"/>
      <c r="C303" s="2027">
        <v>12</v>
      </c>
      <c r="D303" s="2066"/>
      <c r="E303" s="2055">
        <v>86.44</v>
      </c>
      <c r="F303" s="2055">
        <v>94.22</v>
      </c>
      <c r="G303" s="2055">
        <v>106.24</v>
      </c>
      <c r="H303" s="2055">
        <v>107.01</v>
      </c>
      <c r="I303" s="2055">
        <v>113.6</v>
      </c>
      <c r="J303" s="2056">
        <v>117.08</v>
      </c>
      <c r="K303" s="2055">
        <v>123.38</v>
      </c>
      <c r="L303" s="2055">
        <v>125.9</v>
      </c>
      <c r="M303" s="2056">
        <v>128.16</v>
      </c>
      <c r="N303" s="2057">
        <v>28.6</v>
      </c>
      <c r="O303" s="2057">
        <v>11.1</v>
      </c>
      <c r="P303" s="2058">
        <v>27.8</v>
      </c>
      <c r="Q303" s="2029">
        <v>242.00000000000065</v>
      </c>
      <c r="R303" s="2029">
        <v>201.30000000000013</v>
      </c>
      <c r="S303" s="2059">
        <v>-676.80000000000132</v>
      </c>
      <c r="T303" s="2029">
        <v>24.200000000000067</v>
      </c>
      <c r="U303" s="2029">
        <v>20.130000000000013</v>
      </c>
      <c r="V303" s="2059">
        <v>-67.680000000000135</v>
      </c>
      <c r="W303" s="2060">
        <v>9.1</v>
      </c>
      <c r="X303" s="2061">
        <v>0</v>
      </c>
      <c r="Y303" s="2062">
        <v>0</v>
      </c>
      <c r="Z303" s="2060">
        <v>90.6</v>
      </c>
      <c r="AA303" s="2061">
        <v>96.5</v>
      </c>
      <c r="AB303" s="2062">
        <v>102.8</v>
      </c>
      <c r="AC303" s="2061"/>
      <c r="AE303" s="2027">
        <v>50</v>
      </c>
      <c r="AG303" s="2028"/>
      <c r="AH303" s="2028"/>
      <c r="AI303" s="2027">
        <v>12</v>
      </c>
      <c r="AJ303" s="2053"/>
      <c r="AK303" s="2053">
        <v>99.5</v>
      </c>
      <c r="AL303" s="2053">
        <v>159.5</v>
      </c>
      <c r="AM303" s="2053">
        <v>219.5</v>
      </c>
      <c r="AN303" s="2027">
        <v>139.5</v>
      </c>
      <c r="AO303" s="2027">
        <v>29.5</v>
      </c>
    </row>
    <row r="304" spans="1:41" s="2027" customFormat="1" ht="26">
      <c r="A304" s="2027">
        <v>2009</v>
      </c>
      <c r="B304" s="2028" t="s">
        <v>36</v>
      </c>
      <c r="C304" s="2027">
        <v>1</v>
      </c>
      <c r="D304" s="2066"/>
      <c r="E304" s="2055">
        <v>74.680000000000007</v>
      </c>
      <c r="F304" s="2055">
        <v>84.6</v>
      </c>
      <c r="G304" s="2055">
        <v>99.72</v>
      </c>
      <c r="H304" s="2055">
        <v>97.34</v>
      </c>
      <c r="I304" s="2055">
        <v>105.47</v>
      </c>
      <c r="J304" s="2056">
        <v>111.96</v>
      </c>
      <c r="K304" s="2055">
        <v>117.67</v>
      </c>
      <c r="L304" s="2055">
        <v>122.64</v>
      </c>
      <c r="M304" s="2056">
        <v>126.59</v>
      </c>
      <c r="N304" s="2057">
        <v>7.1</v>
      </c>
      <c r="O304" s="2057">
        <v>22.2</v>
      </c>
      <c r="P304" s="2058">
        <v>33.299999999999997</v>
      </c>
      <c r="Q304" s="2029">
        <v>199.10000000000065</v>
      </c>
      <c r="R304" s="2029">
        <v>173.50000000000011</v>
      </c>
      <c r="S304" s="2059">
        <v>-693.50000000000136</v>
      </c>
      <c r="T304" s="2029">
        <v>19.910000000000064</v>
      </c>
      <c r="U304" s="2029">
        <v>17.350000000000012</v>
      </c>
      <c r="V304" s="2059">
        <v>-69.350000000000136</v>
      </c>
      <c r="W304" s="2060">
        <v>9.1</v>
      </c>
      <c r="X304" s="2061">
        <v>0</v>
      </c>
      <c r="Y304" s="2062">
        <v>0</v>
      </c>
      <c r="Z304" s="2060">
        <v>84.7</v>
      </c>
      <c r="AA304" s="2061">
        <v>88.1</v>
      </c>
      <c r="AB304" s="2062">
        <v>100.7</v>
      </c>
      <c r="AC304" s="2061"/>
      <c r="AE304" s="2027">
        <v>50</v>
      </c>
      <c r="AG304" s="2064" t="s">
        <v>940</v>
      </c>
      <c r="AH304" s="2028"/>
      <c r="AI304" s="2027">
        <v>1</v>
      </c>
      <c r="AJ304" s="2053"/>
      <c r="AK304" s="2053">
        <v>99.5</v>
      </c>
      <c r="AL304" s="2053">
        <v>159.5</v>
      </c>
      <c r="AM304" s="2053">
        <v>219.5</v>
      </c>
      <c r="AN304" s="2027">
        <v>139.5</v>
      </c>
      <c r="AO304" s="2027">
        <v>29.5</v>
      </c>
    </row>
    <row r="305" spans="1:41" s="2027" customFormat="1">
      <c r="B305" s="2028"/>
      <c r="C305" s="2027">
        <v>2</v>
      </c>
      <c r="D305" s="2066"/>
      <c r="E305" s="2055">
        <v>70.430000000000007</v>
      </c>
      <c r="F305" s="2055">
        <v>77.180000000000007</v>
      </c>
      <c r="G305" s="2055">
        <v>93.03</v>
      </c>
      <c r="H305" s="2055">
        <v>92.27</v>
      </c>
      <c r="I305" s="2055">
        <v>98.87</v>
      </c>
      <c r="J305" s="2056">
        <v>106.08</v>
      </c>
      <c r="K305" s="2055">
        <v>114.96</v>
      </c>
      <c r="L305" s="2055">
        <v>118.67</v>
      </c>
      <c r="M305" s="2056">
        <v>124.42</v>
      </c>
      <c r="N305" s="2057">
        <v>14.3</v>
      </c>
      <c r="O305" s="2057">
        <v>22.2</v>
      </c>
      <c r="P305" s="2058">
        <v>22.2</v>
      </c>
      <c r="Q305" s="2029">
        <v>163.40000000000066</v>
      </c>
      <c r="R305" s="2029">
        <v>145.7000000000001</v>
      </c>
      <c r="S305" s="2059">
        <v>-721.30000000000132</v>
      </c>
      <c r="T305" s="2029">
        <v>16.340000000000067</v>
      </c>
      <c r="U305" s="2029">
        <v>14.570000000000011</v>
      </c>
      <c r="V305" s="2059">
        <v>-72.130000000000138</v>
      </c>
      <c r="W305" s="2060">
        <v>9.1</v>
      </c>
      <c r="X305" s="2061">
        <v>0</v>
      </c>
      <c r="Y305" s="2062">
        <v>0</v>
      </c>
      <c r="Z305" s="2060">
        <v>82</v>
      </c>
      <c r="AA305" s="2061">
        <v>83.5</v>
      </c>
      <c r="AB305" s="2062">
        <v>97.5</v>
      </c>
      <c r="AC305" s="2061"/>
      <c r="AE305" s="2027">
        <v>50</v>
      </c>
      <c r="AG305" s="2028"/>
      <c r="AH305" s="2028"/>
      <c r="AI305" s="2027">
        <v>2</v>
      </c>
      <c r="AJ305" s="2053"/>
      <c r="AK305" s="2053">
        <v>99.5</v>
      </c>
      <c r="AL305" s="2053">
        <v>159.5</v>
      </c>
      <c r="AM305" s="2053">
        <v>219.5</v>
      </c>
      <c r="AN305" s="2027">
        <v>139.5</v>
      </c>
      <c r="AO305" s="2027">
        <v>29.5</v>
      </c>
    </row>
    <row r="306" spans="1:41" s="2027" customFormat="1">
      <c r="B306" s="2028"/>
      <c r="C306" s="2027">
        <v>3</v>
      </c>
      <c r="D306" s="2066" t="s">
        <v>30</v>
      </c>
      <c r="E306" s="2055">
        <v>78.61</v>
      </c>
      <c r="F306" s="2055">
        <v>74.569999999999993</v>
      </c>
      <c r="G306" s="2055">
        <v>87.98</v>
      </c>
      <c r="H306" s="2055">
        <v>92.78</v>
      </c>
      <c r="I306" s="2055">
        <v>94.13</v>
      </c>
      <c r="J306" s="2056">
        <v>100.29</v>
      </c>
      <c r="K306" s="2055">
        <v>108.27</v>
      </c>
      <c r="L306" s="2055">
        <v>113.63</v>
      </c>
      <c r="M306" s="2056">
        <v>121.32</v>
      </c>
      <c r="N306" s="2057">
        <v>0</v>
      </c>
      <c r="O306" s="2057">
        <v>22.2</v>
      </c>
      <c r="P306" s="2058">
        <v>11.1</v>
      </c>
      <c r="Q306" s="2029">
        <v>113.40000000000066</v>
      </c>
      <c r="R306" s="2029">
        <v>117.90000000000011</v>
      </c>
      <c r="S306" s="2059">
        <v>-760.2000000000013</v>
      </c>
      <c r="T306" s="2029">
        <v>11.340000000000066</v>
      </c>
      <c r="U306" s="2029">
        <v>11.79000000000001</v>
      </c>
      <c r="V306" s="2059">
        <v>-76.020000000000124</v>
      </c>
      <c r="W306" s="2060">
        <v>18.2</v>
      </c>
      <c r="X306" s="2061">
        <v>0</v>
      </c>
      <c r="Y306" s="2062">
        <v>11.1</v>
      </c>
      <c r="Z306" s="2060">
        <v>83.6</v>
      </c>
      <c r="AA306" s="2061">
        <v>83.1</v>
      </c>
      <c r="AB306" s="2062">
        <v>95.8</v>
      </c>
      <c r="AC306" s="2061"/>
      <c r="AE306" s="2027">
        <v>50</v>
      </c>
      <c r="AG306" s="2028"/>
      <c r="AH306" s="2028"/>
      <c r="AI306" s="2027">
        <v>3</v>
      </c>
      <c r="AJ306" s="2051" t="s">
        <v>30</v>
      </c>
      <c r="AK306" s="2053">
        <v>99.5</v>
      </c>
      <c r="AL306" s="2053">
        <v>159.5</v>
      </c>
      <c r="AM306" s="2053">
        <v>219.5</v>
      </c>
      <c r="AN306" s="2027">
        <v>139.5</v>
      </c>
      <c r="AO306" s="2027">
        <v>29.5</v>
      </c>
    </row>
    <row r="307" spans="1:41" s="2027" customFormat="1">
      <c r="B307" s="2028"/>
      <c r="C307" s="2027">
        <v>4</v>
      </c>
      <c r="D307" s="2066"/>
      <c r="E307" s="2055">
        <v>78.61</v>
      </c>
      <c r="F307" s="2055">
        <v>75.88</v>
      </c>
      <c r="G307" s="2055">
        <v>83.57</v>
      </c>
      <c r="H307" s="2055">
        <v>92.46</v>
      </c>
      <c r="I307" s="2055">
        <v>92.5</v>
      </c>
      <c r="J307" s="2056">
        <v>96.37</v>
      </c>
      <c r="K307" s="2055">
        <v>106.22</v>
      </c>
      <c r="L307" s="2055">
        <v>109.82</v>
      </c>
      <c r="M307" s="2056">
        <v>117.83</v>
      </c>
      <c r="N307" s="2057">
        <v>42.9</v>
      </c>
      <c r="O307" s="2057">
        <v>22.2</v>
      </c>
      <c r="P307" s="2058">
        <v>33.299999999999997</v>
      </c>
      <c r="Q307" s="2029">
        <v>106.30000000000067</v>
      </c>
      <c r="R307" s="2029">
        <v>90.100000000000108</v>
      </c>
      <c r="S307" s="2059">
        <v>-776.90000000000134</v>
      </c>
      <c r="T307" s="2029">
        <v>10.630000000000067</v>
      </c>
      <c r="U307" s="2029">
        <v>9.0100000000000104</v>
      </c>
      <c r="V307" s="2059">
        <v>-77.69000000000014</v>
      </c>
      <c r="W307" s="2060">
        <v>72.7</v>
      </c>
      <c r="X307" s="2061">
        <v>30</v>
      </c>
      <c r="Y307" s="2062">
        <v>11.1</v>
      </c>
      <c r="Z307" s="2060">
        <v>87.4</v>
      </c>
      <c r="AA307" s="2061">
        <v>84.6</v>
      </c>
      <c r="AB307" s="2062">
        <v>94.2</v>
      </c>
      <c r="AC307" s="2061"/>
      <c r="AE307" s="2027">
        <v>50</v>
      </c>
      <c r="AG307" s="2028"/>
      <c r="AH307" s="2028"/>
      <c r="AI307" s="2027">
        <v>4</v>
      </c>
      <c r="AK307" s="2053"/>
      <c r="AL307" s="2053"/>
      <c r="AM307" s="2053"/>
    </row>
    <row r="308" spans="1:41" s="2027" customFormat="1">
      <c r="B308" s="2028"/>
      <c r="C308" s="2027">
        <v>5</v>
      </c>
      <c r="D308" s="2066"/>
      <c r="E308" s="2055">
        <v>76.010000000000005</v>
      </c>
      <c r="F308" s="2055">
        <v>77.739999999999995</v>
      </c>
      <c r="G308" s="2055">
        <v>79.64</v>
      </c>
      <c r="H308" s="2055">
        <v>90.79</v>
      </c>
      <c r="I308" s="2055">
        <v>92.01</v>
      </c>
      <c r="J308" s="2056">
        <v>93.13</v>
      </c>
      <c r="K308" s="2055">
        <v>103.32</v>
      </c>
      <c r="L308" s="2055">
        <v>105.94</v>
      </c>
      <c r="M308" s="2056">
        <v>114.38</v>
      </c>
      <c r="N308" s="2057">
        <v>42.9</v>
      </c>
      <c r="O308" s="2057">
        <v>66.7</v>
      </c>
      <c r="P308" s="2058">
        <v>22.2</v>
      </c>
      <c r="Q308" s="2029">
        <v>99.200000000000671</v>
      </c>
      <c r="R308" s="2029">
        <v>106.80000000000011</v>
      </c>
      <c r="S308" s="2059">
        <v>-804.7000000000013</v>
      </c>
      <c r="T308" s="2029">
        <v>9.9200000000000674</v>
      </c>
      <c r="U308" s="2029">
        <v>10.68000000000001</v>
      </c>
      <c r="V308" s="2059">
        <v>-80.470000000000127</v>
      </c>
      <c r="W308" s="2060">
        <v>81.8</v>
      </c>
      <c r="X308" s="2061">
        <v>60</v>
      </c>
      <c r="Y308" s="2062">
        <v>22.2</v>
      </c>
      <c r="Z308" s="2060">
        <v>89.9</v>
      </c>
      <c r="AA308" s="2061">
        <v>86.3</v>
      </c>
      <c r="AB308" s="2062">
        <v>91.6</v>
      </c>
      <c r="AC308" s="2061"/>
      <c r="AE308" s="2027">
        <v>50</v>
      </c>
      <c r="AG308" s="2028"/>
      <c r="AH308" s="2028"/>
      <c r="AI308" s="2027">
        <v>5</v>
      </c>
      <c r="AJ308" s="2053"/>
      <c r="AK308" s="2053"/>
      <c r="AL308" s="2053"/>
      <c r="AM308" s="2053"/>
    </row>
    <row r="309" spans="1:41" s="2027" customFormat="1">
      <c r="B309" s="2028"/>
      <c r="C309" s="2027">
        <v>6</v>
      </c>
      <c r="D309" s="2066"/>
      <c r="E309" s="2055">
        <v>80.97</v>
      </c>
      <c r="F309" s="2055">
        <v>78.53</v>
      </c>
      <c r="G309" s="2055">
        <v>77.959999999999994</v>
      </c>
      <c r="H309" s="2055">
        <v>92.86</v>
      </c>
      <c r="I309" s="2055">
        <v>92.04</v>
      </c>
      <c r="J309" s="2056">
        <v>92.23</v>
      </c>
      <c r="K309" s="2055">
        <v>101.32</v>
      </c>
      <c r="L309" s="2055">
        <v>103.62</v>
      </c>
      <c r="M309" s="2056">
        <v>110.73</v>
      </c>
      <c r="N309" s="2057">
        <v>42.9</v>
      </c>
      <c r="O309" s="2057">
        <v>44.4</v>
      </c>
      <c r="P309" s="2058">
        <v>44.4</v>
      </c>
      <c r="Q309" s="2029">
        <v>92.100000000000676</v>
      </c>
      <c r="R309" s="2029">
        <v>101.2000000000001</v>
      </c>
      <c r="S309" s="2059">
        <v>-810.30000000000132</v>
      </c>
      <c r="T309" s="2029">
        <v>9.2100000000000684</v>
      </c>
      <c r="U309" s="2029">
        <v>10.12000000000001</v>
      </c>
      <c r="V309" s="2059">
        <v>-81.030000000000129</v>
      </c>
      <c r="W309" s="2060">
        <v>81.8</v>
      </c>
      <c r="X309" s="2061">
        <v>80</v>
      </c>
      <c r="Y309" s="2062">
        <v>11.1</v>
      </c>
      <c r="Z309" s="2060">
        <v>93.5</v>
      </c>
      <c r="AA309" s="2061">
        <v>87.9</v>
      </c>
      <c r="AB309" s="2062">
        <v>90.6</v>
      </c>
      <c r="AC309" s="2061"/>
      <c r="AE309" s="2027">
        <v>50</v>
      </c>
      <c r="AG309" s="2028"/>
      <c r="AH309" s="2028"/>
      <c r="AI309" s="2027">
        <v>6</v>
      </c>
      <c r="AJ309" s="2053"/>
      <c r="AK309" s="2053"/>
      <c r="AL309" s="2053"/>
      <c r="AM309" s="2053"/>
    </row>
    <row r="310" spans="1:41" s="2027" customFormat="1">
      <c r="B310" s="2028"/>
      <c r="C310" s="2027">
        <v>7</v>
      </c>
      <c r="D310" s="2066"/>
      <c r="E310" s="2055">
        <v>86</v>
      </c>
      <c r="F310" s="2055">
        <v>80.989999999999995</v>
      </c>
      <c r="G310" s="2055">
        <v>77.900000000000006</v>
      </c>
      <c r="H310" s="2055">
        <v>92.76</v>
      </c>
      <c r="I310" s="2055">
        <v>92.14</v>
      </c>
      <c r="J310" s="2056">
        <v>92.33</v>
      </c>
      <c r="K310" s="2055">
        <v>96.44</v>
      </c>
      <c r="L310" s="2055">
        <v>100.36</v>
      </c>
      <c r="M310" s="2056">
        <v>106.89</v>
      </c>
      <c r="N310" s="2057">
        <v>57.1</v>
      </c>
      <c r="O310" s="2057">
        <v>44.4</v>
      </c>
      <c r="P310" s="2058">
        <v>38.9</v>
      </c>
      <c r="Q310" s="2029">
        <v>99.200000000000671</v>
      </c>
      <c r="R310" s="2029">
        <v>95.600000000000108</v>
      </c>
      <c r="S310" s="2059">
        <v>-821.40000000000134</v>
      </c>
      <c r="T310" s="2029">
        <v>9.9200000000000674</v>
      </c>
      <c r="U310" s="2029">
        <v>9.5600000000000112</v>
      </c>
      <c r="V310" s="2059">
        <v>-82.140000000000128</v>
      </c>
      <c r="W310" s="2060">
        <v>68.2</v>
      </c>
      <c r="X310" s="2061">
        <v>70</v>
      </c>
      <c r="Y310" s="2062">
        <v>11.1</v>
      </c>
      <c r="Z310" s="2060">
        <v>95.4</v>
      </c>
      <c r="AA310" s="2061">
        <v>88.8</v>
      </c>
      <c r="AB310" s="2062">
        <v>89.3</v>
      </c>
      <c r="AC310" s="2061"/>
      <c r="AE310" s="2027">
        <v>50</v>
      </c>
      <c r="AG310" s="2028"/>
      <c r="AH310" s="2028"/>
      <c r="AI310" s="2027">
        <v>7</v>
      </c>
      <c r="AJ310" s="2053"/>
      <c r="AK310" s="2053"/>
      <c r="AL310" s="2053"/>
      <c r="AM310" s="2053"/>
    </row>
    <row r="311" spans="1:41" s="2027" customFormat="1">
      <c r="B311" s="2028"/>
      <c r="C311" s="2027">
        <v>8</v>
      </c>
      <c r="D311" s="2066"/>
      <c r="E311" s="2055">
        <v>87.32</v>
      </c>
      <c r="F311" s="2055">
        <v>84.76</v>
      </c>
      <c r="G311" s="2055">
        <v>79.709999999999994</v>
      </c>
      <c r="H311" s="2055">
        <v>93.37</v>
      </c>
      <c r="I311" s="2055">
        <v>93</v>
      </c>
      <c r="J311" s="2056">
        <v>92.45</v>
      </c>
      <c r="K311" s="2055">
        <v>94.64</v>
      </c>
      <c r="L311" s="2055">
        <v>97.47</v>
      </c>
      <c r="M311" s="2056">
        <v>103.6</v>
      </c>
      <c r="N311" s="2057">
        <v>71.400000000000006</v>
      </c>
      <c r="O311" s="2057">
        <v>77.8</v>
      </c>
      <c r="P311" s="2058">
        <v>22.2</v>
      </c>
      <c r="Q311" s="2029">
        <v>120.60000000000068</v>
      </c>
      <c r="R311" s="2029">
        <v>123.40000000000011</v>
      </c>
      <c r="S311" s="2059">
        <v>-849.2000000000013</v>
      </c>
      <c r="T311" s="2029">
        <v>12.060000000000068</v>
      </c>
      <c r="U311" s="2029">
        <v>12.340000000000011</v>
      </c>
      <c r="V311" s="2059">
        <v>-84.92000000000013</v>
      </c>
      <c r="W311" s="2060">
        <v>81.8</v>
      </c>
      <c r="X311" s="2061">
        <v>90</v>
      </c>
      <c r="Y311" s="2062">
        <v>33.299999999999997</v>
      </c>
      <c r="Z311" s="2060">
        <v>97.2</v>
      </c>
      <c r="AA311" s="2061">
        <v>90.7</v>
      </c>
      <c r="AB311" s="2062">
        <v>89.6</v>
      </c>
      <c r="AC311" s="2061"/>
      <c r="AE311" s="2027">
        <v>50</v>
      </c>
      <c r="AG311" s="2028"/>
      <c r="AH311" s="2028"/>
      <c r="AI311" s="2027">
        <v>8</v>
      </c>
      <c r="AJ311" s="2053"/>
      <c r="AK311" s="2053"/>
      <c r="AL311" s="2053"/>
      <c r="AM311" s="2053"/>
    </row>
    <row r="312" spans="1:41" s="2027" customFormat="1">
      <c r="B312" s="2028"/>
      <c r="C312" s="2027">
        <v>9</v>
      </c>
      <c r="D312" s="2066"/>
      <c r="E312" s="2055">
        <v>95.39</v>
      </c>
      <c r="F312" s="2055">
        <v>89.57</v>
      </c>
      <c r="G312" s="2055">
        <v>83.27</v>
      </c>
      <c r="H312" s="2055">
        <v>94.68</v>
      </c>
      <c r="I312" s="2055">
        <v>93.6</v>
      </c>
      <c r="J312" s="2056">
        <v>92.89</v>
      </c>
      <c r="K312" s="2055">
        <v>93.69</v>
      </c>
      <c r="L312" s="2055">
        <v>94.92</v>
      </c>
      <c r="M312" s="2056">
        <v>100.56</v>
      </c>
      <c r="N312" s="2057">
        <v>85.7</v>
      </c>
      <c r="O312" s="2057">
        <v>77.8</v>
      </c>
      <c r="P312" s="2058">
        <v>16.7</v>
      </c>
      <c r="Q312" s="2029">
        <v>156.30000000000069</v>
      </c>
      <c r="R312" s="2029">
        <v>151.2000000000001</v>
      </c>
      <c r="S312" s="2059">
        <v>-882.50000000000125</v>
      </c>
      <c r="T312" s="2029">
        <v>15.63000000000007</v>
      </c>
      <c r="U312" s="2029">
        <v>15.12000000000001</v>
      </c>
      <c r="V312" s="2059">
        <v>-88.250000000000128</v>
      </c>
      <c r="W312" s="2060">
        <v>81.8</v>
      </c>
      <c r="X312" s="2061">
        <v>90</v>
      </c>
      <c r="Y312" s="2062">
        <v>33.299999999999997</v>
      </c>
      <c r="Z312" s="2060">
        <v>99.8</v>
      </c>
      <c r="AA312" s="2061">
        <v>93.2</v>
      </c>
      <c r="AB312" s="2062">
        <v>89.5</v>
      </c>
      <c r="AC312" s="2061"/>
      <c r="AE312" s="2027">
        <v>50</v>
      </c>
      <c r="AG312" s="2028"/>
      <c r="AH312" s="2028"/>
      <c r="AI312" s="2027">
        <v>9</v>
      </c>
      <c r="AJ312" s="2053"/>
      <c r="AK312" s="2053"/>
      <c r="AL312" s="2053"/>
      <c r="AM312" s="2053"/>
    </row>
    <row r="313" spans="1:41" s="2027" customFormat="1">
      <c r="B313" s="2028"/>
      <c r="C313" s="2027">
        <v>10</v>
      </c>
      <c r="D313" s="2066"/>
      <c r="E313" s="2055">
        <v>99.28</v>
      </c>
      <c r="F313" s="2055">
        <v>94</v>
      </c>
      <c r="G313" s="2055">
        <v>86.23</v>
      </c>
      <c r="H313" s="2055">
        <v>96.46</v>
      </c>
      <c r="I313" s="2055">
        <v>94.84</v>
      </c>
      <c r="J313" s="2056">
        <v>94.03</v>
      </c>
      <c r="K313" s="2055">
        <v>95</v>
      </c>
      <c r="L313" s="2055">
        <v>94.44</v>
      </c>
      <c r="M313" s="2056">
        <v>98.66</v>
      </c>
      <c r="N313" s="2057">
        <v>85.7</v>
      </c>
      <c r="O313" s="2057">
        <v>83.3</v>
      </c>
      <c r="P313" s="2058">
        <v>55.6</v>
      </c>
      <c r="Q313" s="2029">
        <v>192.00000000000068</v>
      </c>
      <c r="R313" s="2029">
        <v>184.50000000000011</v>
      </c>
      <c r="S313" s="2059">
        <v>-876.90000000000123</v>
      </c>
      <c r="T313" s="2029">
        <v>19.200000000000067</v>
      </c>
      <c r="U313" s="2029">
        <v>18.45000000000001</v>
      </c>
      <c r="V313" s="2059">
        <v>-87.690000000000126</v>
      </c>
      <c r="W313" s="2060">
        <v>90.9</v>
      </c>
      <c r="X313" s="2061">
        <v>90</v>
      </c>
      <c r="Y313" s="2062">
        <v>38.9</v>
      </c>
      <c r="Z313" s="2060">
        <v>102.3</v>
      </c>
      <c r="AA313" s="2061">
        <v>95.3</v>
      </c>
      <c r="AB313" s="2062">
        <v>89</v>
      </c>
      <c r="AC313" s="2061"/>
      <c r="AE313" s="2027">
        <v>50</v>
      </c>
      <c r="AG313" s="2028"/>
      <c r="AH313" s="2028"/>
      <c r="AI313" s="2027">
        <v>10</v>
      </c>
      <c r="AJ313" s="2053"/>
      <c r="AK313" s="2053"/>
      <c r="AL313" s="2053"/>
      <c r="AM313" s="2053"/>
    </row>
    <row r="314" spans="1:41" s="2027" customFormat="1">
      <c r="B314" s="2028"/>
      <c r="C314" s="2027">
        <v>11</v>
      </c>
      <c r="D314" s="2066"/>
      <c r="E314" s="2055">
        <v>108.63</v>
      </c>
      <c r="F314" s="2055">
        <v>101.1</v>
      </c>
      <c r="G314" s="2055">
        <v>90.51</v>
      </c>
      <c r="H314" s="2055">
        <v>97.48</v>
      </c>
      <c r="I314" s="2055">
        <v>96.21</v>
      </c>
      <c r="J314" s="2056">
        <v>94.95</v>
      </c>
      <c r="K314" s="2055">
        <v>94.51</v>
      </c>
      <c r="L314" s="2055">
        <v>94.4</v>
      </c>
      <c r="M314" s="2056">
        <v>96.99</v>
      </c>
      <c r="N314" s="2057">
        <v>85.7</v>
      </c>
      <c r="O314" s="2057">
        <v>83.3</v>
      </c>
      <c r="P314" s="2058">
        <v>55.6</v>
      </c>
      <c r="Q314" s="2029">
        <v>227.70000000000067</v>
      </c>
      <c r="R314" s="2029">
        <v>217.80000000000013</v>
      </c>
      <c r="S314" s="2059">
        <v>-871.30000000000121</v>
      </c>
      <c r="T314" s="2029">
        <v>22.770000000000067</v>
      </c>
      <c r="U314" s="2029">
        <v>21.780000000000012</v>
      </c>
      <c r="V314" s="2059">
        <v>-87.130000000000123</v>
      </c>
      <c r="W314" s="2060">
        <v>90.9</v>
      </c>
      <c r="X314" s="2061">
        <v>90</v>
      </c>
      <c r="Y314" s="2062">
        <v>33.299999999999997</v>
      </c>
      <c r="Z314" s="2060">
        <v>102</v>
      </c>
      <c r="AA314" s="2061">
        <v>97.1</v>
      </c>
      <c r="AB314" s="2062">
        <v>89.2</v>
      </c>
      <c r="AC314" s="2061"/>
      <c r="AE314" s="2027">
        <v>50</v>
      </c>
      <c r="AG314" s="2028"/>
      <c r="AH314" s="2028"/>
      <c r="AI314" s="2027">
        <v>11</v>
      </c>
      <c r="AJ314" s="2053"/>
      <c r="AK314" s="2053"/>
      <c r="AL314" s="2053"/>
      <c r="AM314" s="2053"/>
    </row>
    <row r="315" spans="1:41" s="2027" customFormat="1">
      <c r="B315" s="2028"/>
      <c r="C315" s="2027">
        <v>12</v>
      </c>
      <c r="D315" s="2066"/>
      <c r="E315" s="2055">
        <v>107.45</v>
      </c>
      <c r="F315" s="2055">
        <v>105.12</v>
      </c>
      <c r="G315" s="2055">
        <v>95.01</v>
      </c>
      <c r="H315" s="2055">
        <v>98.62</v>
      </c>
      <c r="I315" s="2055">
        <v>97.52</v>
      </c>
      <c r="J315" s="2056">
        <v>96.12</v>
      </c>
      <c r="K315" s="2055">
        <v>94.44</v>
      </c>
      <c r="L315" s="2055">
        <v>94.65</v>
      </c>
      <c r="M315" s="2056">
        <v>95.72</v>
      </c>
      <c r="N315" s="2057">
        <v>85.7</v>
      </c>
      <c r="O315" s="2057">
        <v>77.8</v>
      </c>
      <c r="P315" s="2058">
        <v>55.6</v>
      </c>
      <c r="Q315" s="2029">
        <v>263.40000000000066</v>
      </c>
      <c r="R315" s="2029">
        <v>245.60000000000014</v>
      </c>
      <c r="S315" s="2059">
        <v>-865.70000000000118</v>
      </c>
      <c r="T315" s="2029">
        <v>26.340000000000067</v>
      </c>
      <c r="U315" s="2029">
        <v>24.560000000000013</v>
      </c>
      <c r="V315" s="2059">
        <v>-86.570000000000121</v>
      </c>
      <c r="W315" s="2060">
        <v>72.7</v>
      </c>
      <c r="X315" s="2061">
        <v>90</v>
      </c>
      <c r="Y315" s="2062">
        <v>55.6</v>
      </c>
      <c r="Z315" s="2060">
        <v>104.1</v>
      </c>
      <c r="AA315" s="2061">
        <v>98.7</v>
      </c>
      <c r="AB315" s="2062">
        <v>89.7</v>
      </c>
      <c r="AC315" s="2061"/>
      <c r="AE315" s="2027">
        <v>50</v>
      </c>
      <c r="AG315" s="2028"/>
      <c r="AH315" s="2028"/>
      <c r="AI315" s="2027">
        <v>12</v>
      </c>
      <c r="AJ315" s="2053"/>
      <c r="AK315" s="2053"/>
      <c r="AL315" s="2053"/>
      <c r="AM315" s="2053"/>
    </row>
    <row r="316" spans="1:41" s="2027" customFormat="1" ht="26">
      <c r="A316" s="2027">
        <v>2010</v>
      </c>
      <c r="B316" s="2028" t="s">
        <v>37</v>
      </c>
      <c r="C316" s="2027">
        <v>1</v>
      </c>
      <c r="D316" s="2066"/>
      <c r="E316" s="2055">
        <v>113.78</v>
      </c>
      <c r="F316" s="2055">
        <v>109.95</v>
      </c>
      <c r="G316" s="2055">
        <v>99.69</v>
      </c>
      <c r="H316" s="2055">
        <v>100.91</v>
      </c>
      <c r="I316" s="2055">
        <v>99</v>
      </c>
      <c r="J316" s="2056">
        <v>97.63</v>
      </c>
      <c r="K316" s="2055">
        <v>95.01</v>
      </c>
      <c r="L316" s="2055">
        <v>94.65</v>
      </c>
      <c r="M316" s="2056">
        <v>94.82</v>
      </c>
      <c r="N316" s="2057">
        <v>100</v>
      </c>
      <c r="O316" s="2057">
        <v>72.2</v>
      </c>
      <c r="P316" s="2058">
        <v>38.9</v>
      </c>
      <c r="Q316" s="2029">
        <v>313.40000000000066</v>
      </c>
      <c r="R316" s="2029">
        <v>267.80000000000013</v>
      </c>
      <c r="S316" s="2059">
        <v>-876.80000000000121</v>
      </c>
      <c r="T316" s="2029">
        <v>31.340000000000067</v>
      </c>
      <c r="U316" s="2029">
        <v>26.780000000000012</v>
      </c>
      <c r="V316" s="2059">
        <v>-87.680000000000121</v>
      </c>
      <c r="W316" s="2060">
        <v>63.6</v>
      </c>
      <c r="X316" s="2061">
        <v>90</v>
      </c>
      <c r="Y316" s="2062">
        <v>66.7</v>
      </c>
      <c r="Z316" s="2060">
        <v>105.3</v>
      </c>
      <c r="AA316" s="2061">
        <v>101.8</v>
      </c>
      <c r="AB316" s="2062">
        <v>90.6</v>
      </c>
      <c r="AC316" s="2061"/>
      <c r="AE316" s="2027">
        <v>50</v>
      </c>
      <c r="AG316" s="2064" t="s">
        <v>941</v>
      </c>
      <c r="AH316" s="2028"/>
      <c r="AI316" s="2027">
        <v>1</v>
      </c>
      <c r="AJ316" s="2053"/>
      <c r="AK316" s="2053"/>
      <c r="AL316" s="2053"/>
      <c r="AM316" s="2053"/>
    </row>
    <row r="317" spans="1:41" s="2027" customFormat="1">
      <c r="B317" s="2028"/>
      <c r="C317" s="2027">
        <v>2</v>
      </c>
      <c r="D317" s="2066"/>
      <c r="E317" s="2055">
        <v>117.52</v>
      </c>
      <c r="F317" s="2055">
        <v>112.92</v>
      </c>
      <c r="G317" s="2055">
        <v>104.2</v>
      </c>
      <c r="H317" s="2055">
        <v>101.11</v>
      </c>
      <c r="I317" s="2055">
        <v>100.21</v>
      </c>
      <c r="J317" s="2056">
        <v>98.92</v>
      </c>
      <c r="K317" s="2055">
        <v>95.7</v>
      </c>
      <c r="L317" s="2055">
        <v>95.05</v>
      </c>
      <c r="M317" s="2056">
        <v>94.71</v>
      </c>
      <c r="N317" s="2057">
        <v>71.400000000000006</v>
      </c>
      <c r="O317" s="2057">
        <v>100</v>
      </c>
      <c r="P317" s="2058">
        <v>66.7</v>
      </c>
      <c r="Q317" s="2029">
        <v>334.80000000000064</v>
      </c>
      <c r="R317" s="2029">
        <v>317.80000000000013</v>
      </c>
      <c r="S317" s="2059">
        <v>-860.10000000000116</v>
      </c>
      <c r="T317" s="2029">
        <v>33.480000000000061</v>
      </c>
      <c r="U317" s="2029">
        <v>31.780000000000012</v>
      </c>
      <c r="V317" s="2059">
        <v>-86.010000000000119</v>
      </c>
      <c r="W317" s="2060">
        <v>72.7</v>
      </c>
      <c r="X317" s="2061">
        <v>90</v>
      </c>
      <c r="Y317" s="2062">
        <v>55.6</v>
      </c>
      <c r="Z317" s="2060">
        <v>104.1</v>
      </c>
      <c r="AA317" s="2061">
        <v>102.5</v>
      </c>
      <c r="AB317" s="2062">
        <v>90.5</v>
      </c>
      <c r="AC317" s="2061"/>
      <c r="AE317" s="2027">
        <v>50</v>
      </c>
      <c r="AG317" s="2028"/>
      <c r="AH317" s="2028"/>
      <c r="AI317" s="2027">
        <v>2</v>
      </c>
      <c r="AJ317" s="2053"/>
      <c r="AK317" s="2053"/>
      <c r="AL317" s="2053"/>
      <c r="AM317" s="2053"/>
    </row>
    <row r="318" spans="1:41" s="2027" customFormat="1">
      <c r="B318" s="2028"/>
      <c r="C318" s="2027">
        <v>3</v>
      </c>
      <c r="D318" s="2066"/>
      <c r="E318" s="2055">
        <v>121.6</v>
      </c>
      <c r="F318" s="2055">
        <v>117.63</v>
      </c>
      <c r="G318" s="2055">
        <v>109.09</v>
      </c>
      <c r="H318" s="2055">
        <v>102.51</v>
      </c>
      <c r="I318" s="2055">
        <v>101.51</v>
      </c>
      <c r="J318" s="2056">
        <v>100.13</v>
      </c>
      <c r="K318" s="2055">
        <v>95.32</v>
      </c>
      <c r="L318" s="2055">
        <v>95.34</v>
      </c>
      <c r="M318" s="2056">
        <v>94.81</v>
      </c>
      <c r="N318" s="2057">
        <v>85.7</v>
      </c>
      <c r="O318" s="2057">
        <v>66.7</v>
      </c>
      <c r="P318" s="2058">
        <v>55.6</v>
      </c>
      <c r="Q318" s="2029">
        <v>370.50000000000063</v>
      </c>
      <c r="R318" s="2029">
        <v>334.50000000000011</v>
      </c>
      <c r="S318" s="2059">
        <v>-854.50000000000114</v>
      </c>
      <c r="T318" s="2029">
        <v>37.050000000000061</v>
      </c>
      <c r="U318" s="2029">
        <v>33.45000000000001</v>
      </c>
      <c r="V318" s="2059">
        <v>-85.450000000000117</v>
      </c>
      <c r="W318" s="2060">
        <v>90.9</v>
      </c>
      <c r="X318" s="2061">
        <v>90</v>
      </c>
      <c r="Y318" s="2062">
        <v>66.7</v>
      </c>
      <c r="Z318" s="2060">
        <v>107.8</v>
      </c>
      <c r="AA318" s="2061">
        <v>103.9</v>
      </c>
      <c r="AB318" s="2062">
        <v>90.9</v>
      </c>
      <c r="AC318" s="2061"/>
      <c r="AE318" s="2027">
        <v>50</v>
      </c>
      <c r="AG318" s="2028"/>
      <c r="AH318" s="2028"/>
      <c r="AI318" s="2027">
        <v>3</v>
      </c>
      <c r="AJ318" s="2053"/>
      <c r="AK318" s="2053"/>
      <c r="AL318" s="2053"/>
      <c r="AM318" s="2053"/>
    </row>
    <row r="319" spans="1:41" s="2027" customFormat="1">
      <c r="B319" s="2028"/>
      <c r="C319" s="2027">
        <v>4</v>
      </c>
      <c r="D319" s="2066"/>
      <c r="E319" s="2055">
        <v>122.96</v>
      </c>
      <c r="F319" s="2055">
        <v>120.69</v>
      </c>
      <c r="G319" s="2055">
        <v>113.03</v>
      </c>
      <c r="H319" s="2055">
        <v>104.76</v>
      </c>
      <c r="I319" s="2055">
        <v>102.79</v>
      </c>
      <c r="J319" s="2056">
        <v>101.58</v>
      </c>
      <c r="K319" s="2055">
        <v>92.92</v>
      </c>
      <c r="L319" s="2055">
        <v>94.65</v>
      </c>
      <c r="M319" s="2056">
        <v>94.7</v>
      </c>
      <c r="N319" s="2057">
        <v>57.1</v>
      </c>
      <c r="O319" s="2057">
        <v>77.8</v>
      </c>
      <c r="P319" s="2058">
        <v>44.4</v>
      </c>
      <c r="Q319" s="2029">
        <v>377.60000000000065</v>
      </c>
      <c r="R319" s="2029">
        <v>362.30000000000013</v>
      </c>
      <c r="S319" s="2059">
        <v>-860.10000000000116</v>
      </c>
      <c r="T319" s="2029">
        <v>37.760000000000062</v>
      </c>
      <c r="U319" s="2029">
        <v>36.230000000000011</v>
      </c>
      <c r="V319" s="2059">
        <v>-86.010000000000119</v>
      </c>
      <c r="W319" s="2060">
        <v>81.8</v>
      </c>
      <c r="X319" s="2061">
        <v>80</v>
      </c>
      <c r="Y319" s="2062">
        <v>33.299999999999997</v>
      </c>
      <c r="Z319" s="2060">
        <v>109.2</v>
      </c>
      <c r="AA319" s="2061">
        <v>105</v>
      </c>
      <c r="AB319" s="2062">
        <v>90.6</v>
      </c>
      <c r="AC319" s="2061"/>
      <c r="AE319" s="2027">
        <v>50</v>
      </c>
      <c r="AG319" s="2028"/>
      <c r="AH319" s="2028"/>
      <c r="AI319" s="2027">
        <v>4</v>
      </c>
      <c r="AJ319" s="2053"/>
      <c r="AK319" s="2053"/>
      <c r="AL319" s="2053"/>
      <c r="AM319" s="2053"/>
    </row>
    <row r="320" spans="1:41" s="2027" customFormat="1">
      <c r="B320" s="2028"/>
      <c r="C320" s="2027">
        <v>5</v>
      </c>
      <c r="D320" s="2066"/>
      <c r="E320" s="2055">
        <v>122.85</v>
      </c>
      <c r="F320" s="2055">
        <v>122.47</v>
      </c>
      <c r="G320" s="2055">
        <v>116.4</v>
      </c>
      <c r="H320" s="2055">
        <v>106.34</v>
      </c>
      <c r="I320" s="2055">
        <v>104.54</v>
      </c>
      <c r="J320" s="2056">
        <v>103.13</v>
      </c>
      <c r="K320" s="2055">
        <v>94.3</v>
      </c>
      <c r="L320" s="2055">
        <v>94.18</v>
      </c>
      <c r="M320" s="2056">
        <v>94.6</v>
      </c>
      <c r="N320" s="2057">
        <v>71.400000000000006</v>
      </c>
      <c r="O320" s="2057">
        <v>88.9</v>
      </c>
      <c r="P320" s="2058">
        <v>22.2</v>
      </c>
      <c r="Q320" s="2029">
        <v>399.00000000000068</v>
      </c>
      <c r="R320" s="2029">
        <v>401.20000000000016</v>
      </c>
      <c r="S320" s="2059">
        <v>-887.90000000000111</v>
      </c>
      <c r="T320" s="2029">
        <v>39.90000000000007</v>
      </c>
      <c r="U320" s="2029">
        <v>40.120000000000019</v>
      </c>
      <c r="V320" s="2059">
        <v>-88.790000000000106</v>
      </c>
      <c r="W320" s="2060">
        <v>90.9</v>
      </c>
      <c r="X320" s="2061">
        <v>60</v>
      </c>
      <c r="Y320" s="2062">
        <v>50</v>
      </c>
      <c r="Z320" s="2060">
        <v>108.1</v>
      </c>
      <c r="AA320" s="2061">
        <v>104.6</v>
      </c>
      <c r="AB320" s="2062">
        <v>91.6</v>
      </c>
      <c r="AC320" s="2061"/>
      <c r="AE320" s="2027">
        <v>50</v>
      </c>
      <c r="AG320" s="2028"/>
      <c r="AH320" s="2028"/>
      <c r="AI320" s="2027">
        <v>5</v>
      </c>
      <c r="AJ320" s="2053"/>
      <c r="AK320" s="2053"/>
      <c r="AL320" s="2053"/>
      <c r="AM320" s="2053"/>
    </row>
    <row r="321" spans="1:39" s="2027" customFormat="1">
      <c r="B321" s="2028"/>
      <c r="C321" s="2027">
        <v>6</v>
      </c>
      <c r="D321" s="2066"/>
      <c r="E321" s="2055">
        <v>118.68</v>
      </c>
      <c r="F321" s="2055">
        <v>121.5</v>
      </c>
      <c r="G321" s="2055">
        <v>117.83</v>
      </c>
      <c r="H321" s="2055">
        <v>107.35</v>
      </c>
      <c r="I321" s="2055">
        <v>106.15</v>
      </c>
      <c r="J321" s="2056">
        <v>104.41</v>
      </c>
      <c r="K321" s="2055">
        <v>95.64</v>
      </c>
      <c r="L321" s="2055">
        <v>94.29</v>
      </c>
      <c r="M321" s="2056">
        <v>94.76</v>
      </c>
      <c r="N321" s="2057">
        <v>42.9</v>
      </c>
      <c r="O321" s="2057">
        <v>88.9</v>
      </c>
      <c r="P321" s="2058">
        <v>33.299999999999997</v>
      </c>
      <c r="Q321" s="2029">
        <v>391.90000000000066</v>
      </c>
      <c r="R321" s="2029">
        <v>440.10000000000014</v>
      </c>
      <c r="S321" s="2059">
        <v>-904.60000000000116</v>
      </c>
      <c r="T321" s="2029">
        <v>39.190000000000069</v>
      </c>
      <c r="U321" s="2029">
        <v>44.010000000000012</v>
      </c>
      <c r="V321" s="2059">
        <v>-90.460000000000122</v>
      </c>
      <c r="W321" s="2060">
        <v>63.6</v>
      </c>
      <c r="X321" s="2061">
        <v>50</v>
      </c>
      <c r="Y321" s="2062">
        <v>44.4</v>
      </c>
      <c r="Z321" s="2060">
        <v>108.5</v>
      </c>
      <c r="AA321" s="2061">
        <v>105.2</v>
      </c>
      <c r="AB321" s="2062">
        <v>92</v>
      </c>
      <c r="AC321" s="2061"/>
      <c r="AE321" s="2027">
        <v>50</v>
      </c>
      <c r="AG321" s="2028"/>
      <c r="AH321" s="2028"/>
      <c r="AI321" s="2027">
        <v>6</v>
      </c>
      <c r="AJ321" s="2053"/>
      <c r="AK321" s="2053"/>
      <c r="AL321" s="2053"/>
      <c r="AM321" s="2053"/>
    </row>
    <row r="322" spans="1:39" s="2027" customFormat="1">
      <c r="B322" s="2028"/>
      <c r="C322" s="2027">
        <v>7</v>
      </c>
      <c r="D322" s="2066"/>
      <c r="E322" s="2055">
        <v>122.03</v>
      </c>
      <c r="F322" s="2055">
        <v>121.19</v>
      </c>
      <c r="G322" s="2055">
        <v>119.92</v>
      </c>
      <c r="H322" s="2055">
        <v>109.41</v>
      </c>
      <c r="I322" s="2055">
        <v>107.7</v>
      </c>
      <c r="J322" s="2056">
        <v>106.07</v>
      </c>
      <c r="K322" s="2055">
        <v>95.76</v>
      </c>
      <c r="L322" s="2055">
        <v>95.23</v>
      </c>
      <c r="M322" s="2056">
        <v>94.95</v>
      </c>
      <c r="N322" s="2057">
        <v>78.599999999999994</v>
      </c>
      <c r="O322" s="2057">
        <v>100</v>
      </c>
      <c r="P322" s="2058">
        <v>88.9</v>
      </c>
      <c r="Q322" s="2029">
        <v>420.50000000000068</v>
      </c>
      <c r="R322" s="2029">
        <v>490.10000000000014</v>
      </c>
      <c r="S322" s="2059">
        <v>-865.70000000000118</v>
      </c>
      <c r="T322" s="2029">
        <v>42.050000000000068</v>
      </c>
      <c r="U322" s="2029">
        <v>49.010000000000012</v>
      </c>
      <c r="V322" s="2059">
        <v>-86.570000000000121</v>
      </c>
      <c r="W322" s="2060">
        <v>54.5</v>
      </c>
      <c r="X322" s="2061">
        <v>40</v>
      </c>
      <c r="Y322" s="2062">
        <v>88.9</v>
      </c>
      <c r="Z322" s="2060">
        <v>108.4</v>
      </c>
      <c r="AA322" s="2061">
        <v>105.9</v>
      </c>
      <c r="AB322" s="2062">
        <v>93</v>
      </c>
      <c r="AC322" s="2061"/>
      <c r="AE322" s="2027">
        <v>50</v>
      </c>
      <c r="AG322" s="2028"/>
      <c r="AH322" s="2028"/>
      <c r="AI322" s="2027">
        <v>7</v>
      </c>
      <c r="AJ322" s="2053"/>
      <c r="AK322" s="2053"/>
      <c r="AL322" s="2053"/>
      <c r="AM322" s="2053"/>
    </row>
    <row r="323" spans="1:39" s="2027" customFormat="1">
      <c r="B323" s="2028"/>
      <c r="C323" s="2027">
        <v>8</v>
      </c>
      <c r="D323" s="2066"/>
      <c r="E323" s="2055">
        <v>119.26</v>
      </c>
      <c r="F323" s="2055">
        <v>119.99</v>
      </c>
      <c r="G323" s="2055">
        <v>120.7</v>
      </c>
      <c r="H323" s="2055">
        <v>110.91</v>
      </c>
      <c r="I323" s="2055">
        <v>109.22</v>
      </c>
      <c r="J323" s="2056">
        <v>107.75</v>
      </c>
      <c r="K323" s="2055">
        <v>97.69</v>
      </c>
      <c r="L323" s="2055">
        <v>96.36</v>
      </c>
      <c r="M323" s="2056">
        <v>95.33</v>
      </c>
      <c r="N323" s="2057">
        <v>57.1</v>
      </c>
      <c r="O323" s="2057">
        <v>88.9</v>
      </c>
      <c r="P323" s="2058">
        <v>77.8</v>
      </c>
      <c r="Q323" s="2029">
        <v>427.6000000000007</v>
      </c>
      <c r="R323" s="2029">
        <v>529.00000000000011</v>
      </c>
      <c r="S323" s="2059">
        <v>-837.90000000000123</v>
      </c>
      <c r="T323" s="2029">
        <v>42.760000000000069</v>
      </c>
      <c r="U323" s="2029">
        <v>52.900000000000013</v>
      </c>
      <c r="V323" s="2059">
        <v>-83.79000000000012</v>
      </c>
      <c r="W323" s="2060">
        <v>45.5</v>
      </c>
      <c r="X323" s="2061">
        <v>70</v>
      </c>
      <c r="Y323" s="2062">
        <v>72.2</v>
      </c>
      <c r="Z323" s="2060">
        <v>108.9</v>
      </c>
      <c r="AA323" s="2061">
        <v>106.1</v>
      </c>
      <c r="AB323" s="2062">
        <v>92.6</v>
      </c>
      <c r="AC323" s="2061"/>
      <c r="AE323" s="2027">
        <v>50</v>
      </c>
      <c r="AG323" s="2028"/>
      <c r="AH323" s="2028"/>
      <c r="AI323" s="2027">
        <v>8</v>
      </c>
      <c r="AJ323" s="2053"/>
      <c r="AK323" s="2053"/>
      <c r="AL323" s="2053"/>
      <c r="AM323" s="2053"/>
    </row>
    <row r="324" spans="1:39" s="2027" customFormat="1">
      <c r="B324" s="2028"/>
      <c r="C324" s="2027">
        <v>9</v>
      </c>
      <c r="D324" s="2066"/>
      <c r="E324" s="2055">
        <v>123.06</v>
      </c>
      <c r="F324" s="2055">
        <v>121.45</v>
      </c>
      <c r="G324" s="2055">
        <v>121.49</v>
      </c>
      <c r="H324" s="2055">
        <v>112.46</v>
      </c>
      <c r="I324" s="2055">
        <v>110.93</v>
      </c>
      <c r="J324" s="2056">
        <v>109.29</v>
      </c>
      <c r="K324" s="2055">
        <v>96.86</v>
      </c>
      <c r="L324" s="2055">
        <v>96.77</v>
      </c>
      <c r="M324" s="2056">
        <v>95.5</v>
      </c>
      <c r="N324" s="2057">
        <v>57.1</v>
      </c>
      <c r="O324" s="2057">
        <v>100</v>
      </c>
      <c r="P324" s="2058">
        <v>72.2</v>
      </c>
      <c r="Q324" s="2029">
        <v>434.70000000000073</v>
      </c>
      <c r="R324" s="2029">
        <v>579.00000000000011</v>
      </c>
      <c r="S324" s="2059">
        <v>-815.70000000000118</v>
      </c>
      <c r="T324" s="2029">
        <v>43.47000000000007</v>
      </c>
      <c r="U324" s="2029">
        <v>57.900000000000013</v>
      </c>
      <c r="V324" s="2059">
        <v>-81.570000000000121</v>
      </c>
      <c r="W324" s="2060">
        <v>54.5</v>
      </c>
      <c r="X324" s="2061">
        <v>60</v>
      </c>
      <c r="Y324" s="2062">
        <v>55.6</v>
      </c>
      <c r="Z324" s="2060">
        <v>108.2</v>
      </c>
      <c r="AA324" s="2061">
        <v>106.9</v>
      </c>
      <c r="AB324" s="2062">
        <v>92.9</v>
      </c>
      <c r="AC324" s="2061"/>
      <c r="AE324" s="2027">
        <v>50</v>
      </c>
      <c r="AG324" s="2028"/>
      <c r="AH324" s="2028"/>
      <c r="AI324" s="2027">
        <v>9</v>
      </c>
      <c r="AJ324" s="2053"/>
      <c r="AK324" s="2053"/>
      <c r="AL324" s="2053"/>
      <c r="AM324" s="2053"/>
    </row>
    <row r="325" spans="1:39" s="2027" customFormat="1">
      <c r="B325" s="2028"/>
      <c r="C325" s="2027">
        <v>10</v>
      </c>
      <c r="D325" s="2066"/>
      <c r="E325" s="2055">
        <v>115.4</v>
      </c>
      <c r="F325" s="2055">
        <v>119.24</v>
      </c>
      <c r="G325" s="2055">
        <v>120.61</v>
      </c>
      <c r="H325" s="2055">
        <v>112.16</v>
      </c>
      <c r="I325" s="2055">
        <v>111.84</v>
      </c>
      <c r="J325" s="2056">
        <v>110.46</v>
      </c>
      <c r="K325" s="2055">
        <v>100.44</v>
      </c>
      <c r="L325" s="2055">
        <v>98.33</v>
      </c>
      <c r="M325" s="2056">
        <v>96.23</v>
      </c>
      <c r="N325" s="2057">
        <v>14.3</v>
      </c>
      <c r="O325" s="2057">
        <v>77.8</v>
      </c>
      <c r="P325" s="2058">
        <v>77.8</v>
      </c>
      <c r="Q325" s="2029">
        <v>399.00000000000074</v>
      </c>
      <c r="R325" s="2029">
        <v>606.80000000000007</v>
      </c>
      <c r="S325" s="2059">
        <v>-787.90000000000123</v>
      </c>
      <c r="T325" s="2029">
        <v>39.900000000000077</v>
      </c>
      <c r="U325" s="2029">
        <v>60.680000000000007</v>
      </c>
      <c r="V325" s="2059">
        <v>-78.79000000000012</v>
      </c>
      <c r="W325" s="2060">
        <v>54.5</v>
      </c>
      <c r="X325" s="2061">
        <v>60</v>
      </c>
      <c r="Y325" s="2062">
        <v>55.6</v>
      </c>
      <c r="Z325" s="2060">
        <v>107.9</v>
      </c>
      <c r="AA325" s="2061">
        <v>106.4</v>
      </c>
      <c r="AB325" s="2062">
        <v>93.7</v>
      </c>
      <c r="AC325" s="2061"/>
      <c r="AE325" s="2027">
        <v>50</v>
      </c>
      <c r="AG325" s="2028"/>
      <c r="AH325" s="2028"/>
      <c r="AI325" s="2027">
        <v>10</v>
      </c>
      <c r="AJ325" s="2053"/>
      <c r="AK325" s="2053"/>
      <c r="AL325" s="2053"/>
      <c r="AM325" s="2053"/>
    </row>
    <row r="326" spans="1:39" s="2027" customFormat="1">
      <c r="B326" s="2028"/>
      <c r="C326" s="2027">
        <v>11</v>
      </c>
      <c r="D326" s="2066"/>
      <c r="E326" s="2055">
        <v>114.96</v>
      </c>
      <c r="F326" s="2055">
        <v>117.81</v>
      </c>
      <c r="G326" s="2055">
        <v>119.46</v>
      </c>
      <c r="H326" s="2055">
        <v>110.89</v>
      </c>
      <c r="I326" s="2055">
        <v>111.84</v>
      </c>
      <c r="J326" s="2056">
        <v>111.17</v>
      </c>
      <c r="K326" s="2055">
        <v>97.53</v>
      </c>
      <c r="L326" s="2055">
        <v>98.28</v>
      </c>
      <c r="M326" s="2056">
        <v>96.89</v>
      </c>
      <c r="N326" s="2057">
        <v>57.1</v>
      </c>
      <c r="O326" s="2057">
        <v>44.4</v>
      </c>
      <c r="P326" s="2058">
        <v>55.6</v>
      </c>
      <c r="Q326" s="2029">
        <v>406.10000000000076</v>
      </c>
      <c r="R326" s="2029">
        <v>601.20000000000005</v>
      </c>
      <c r="S326" s="2059">
        <v>-782.30000000000121</v>
      </c>
      <c r="T326" s="2029">
        <v>40.610000000000078</v>
      </c>
      <c r="U326" s="2029">
        <v>60.120000000000005</v>
      </c>
      <c r="V326" s="2059">
        <v>-78.230000000000118</v>
      </c>
      <c r="W326" s="2060">
        <v>40.9</v>
      </c>
      <c r="X326" s="2061">
        <v>80</v>
      </c>
      <c r="Y326" s="2062">
        <v>77.8</v>
      </c>
      <c r="Z326" s="2060">
        <v>108.9</v>
      </c>
      <c r="AA326" s="2061">
        <v>108.4</v>
      </c>
      <c r="AB326" s="2062">
        <v>93.6</v>
      </c>
      <c r="AC326" s="2061"/>
      <c r="AE326" s="2027">
        <v>50</v>
      </c>
      <c r="AG326" s="2028"/>
      <c r="AH326" s="2028"/>
      <c r="AI326" s="2027">
        <v>11</v>
      </c>
      <c r="AJ326" s="2053"/>
      <c r="AK326" s="2053"/>
      <c r="AL326" s="2053"/>
      <c r="AM326" s="2053"/>
    </row>
    <row r="327" spans="1:39" s="2027" customFormat="1">
      <c r="B327" s="2028"/>
      <c r="C327" s="2027">
        <v>12</v>
      </c>
      <c r="D327" s="2066"/>
      <c r="E327" s="2055">
        <v>121.16</v>
      </c>
      <c r="F327" s="2055">
        <v>117.17</v>
      </c>
      <c r="G327" s="2055">
        <v>119.22</v>
      </c>
      <c r="H327" s="2055">
        <v>113.04</v>
      </c>
      <c r="I327" s="2055">
        <v>112.03</v>
      </c>
      <c r="J327" s="2056">
        <v>111.89</v>
      </c>
      <c r="K327" s="2055">
        <v>96.4</v>
      </c>
      <c r="L327" s="2055">
        <v>98.12</v>
      </c>
      <c r="M327" s="2056">
        <v>97.19</v>
      </c>
      <c r="N327" s="2057">
        <v>71.400000000000006</v>
      </c>
      <c r="O327" s="2057">
        <v>44.4</v>
      </c>
      <c r="P327" s="2058">
        <v>55.6</v>
      </c>
      <c r="Q327" s="2029">
        <v>427.5000000000008</v>
      </c>
      <c r="R327" s="2029">
        <v>595.6</v>
      </c>
      <c r="S327" s="2059">
        <v>-776.70000000000118</v>
      </c>
      <c r="T327" s="2029">
        <v>42.750000000000078</v>
      </c>
      <c r="U327" s="2029">
        <v>59.56</v>
      </c>
      <c r="V327" s="2059">
        <v>-77.670000000000115</v>
      </c>
      <c r="W327" s="2060">
        <v>63.6</v>
      </c>
      <c r="X327" s="2061">
        <v>70</v>
      </c>
      <c r="Y327" s="2062">
        <v>55.6</v>
      </c>
      <c r="Z327" s="2060">
        <v>109.5</v>
      </c>
      <c r="AA327" s="2061">
        <v>108.7</v>
      </c>
      <c r="AB327" s="2062">
        <v>93.9</v>
      </c>
      <c r="AC327" s="2061"/>
      <c r="AE327" s="2027">
        <v>50</v>
      </c>
      <c r="AG327" s="2028"/>
      <c r="AH327" s="2028"/>
      <c r="AI327" s="2027">
        <v>12</v>
      </c>
      <c r="AJ327" s="2053"/>
      <c r="AK327" s="2053"/>
      <c r="AL327" s="2053"/>
      <c r="AM327" s="2053"/>
    </row>
    <row r="328" spans="1:39" s="2027" customFormat="1" ht="26">
      <c r="A328" s="2027">
        <v>2011</v>
      </c>
      <c r="B328" s="2028" t="s">
        <v>39</v>
      </c>
      <c r="C328" s="2027">
        <v>1</v>
      </c>
      <c r="D328" s="2066"/>
      <c r="E328" s="2055">
        <v>126.71</v>
      </c>
      <c r="F328" s="2055">
        <v>120.94</v>
      </c>
      <c r="G328" s="2055">
        <v>120.37</v>
      </c>
      <c r="H328" s="2055">
        <v>113.1</v>
      </c>
      <c r="I328" s="2055">
        <v>112.34</v>
      </c>
      <c r="J328" s="2056">
        <v>112.33</v>
      </c>
      <c r="K328" s="2055">
        <v>96.74</v>
      </c>
      <c r="L328" s="2055">
        <v>96.89</v>
      </c>
      <c r="M328" s="2056">
        <v>97.35</v>
      </c>
      <c r="N328" s="2057">
        <v>85.7</v>
      </c>
      <c r="O328" s="2057">
        <v>50</v>
      </c>
      <c r="P328" s="2058">
        <v>33.299999999999997</v>
      </c>
      <c r="Q328" s="2029">
        <v>463.20000000000078</v>
      </c>
      <c r="R328" s="2029">
        <v>595.6</v>
      </c>
      <c r="S328" s="2059">
        <v>-793.40000000000123</v>
      </c>
      <c r="T328" s="2029">
        <v>46.320000000000078</v>
      </c>
      <c r="U328" s="2029">
        <v>59.56</v>
      </c>
      <c r="V328" s="2059">
        <v>-79.340000000000117</v>
      </c>
      <c r="W328" s="2060">
        <v>72.7</v>
      </c>
      <c r="X328" s="2061">
        <v>70</v>
      </c>
      <c r="Y328" s="2062">
        <v>44.4</v>
      </c>
      <c r="Z328" s="2060">
        <v>110.1</v>
      </c>
      <c r="AA328" s="2061">
        <v>108.5</v>
      </c>
      <c r="AB328" s="2062">
        <v>94.1</v>
      </c>
      <c r="AC328" s="2061"/>
      <c r="AE328" s="2027">
        <v>50</v>
      </c>
      <c r="AG328" s="2064" t="s">
        <v>942</v>
      </c>
      <c r="AH328" s="2028"/>
      <c r="AI328" s="2027">
        <v>1</v>
      </c>
      <c r="AJ328" s="2053"/>
      <c r="AK328" s="2053"/>
      <c r="AL328" s="2053"/>
      <c r="AM328" s="2053"/>
    </row>
    <row r="329" spans="1:39" s="2027" customFormat="1">
      <c r="B329" s="2028"/>
      <c r="C329" s="2027">
        <v>2</v>
      </c>
      <c r="D329" s="2066" t="s">
        <v>29</v>
      </c>
      <c r="E329" s="2055">
        <v>129.28</v>
      </c>
      <c r="F329" s="2055">
        <v>125.72</v>
      </c>
      <c r="G329" s="2055">
        <v>121.4</v>
      </c>
      <c r="H329" s="2055">
        <v>117.23</v>
      </c>
      <c r="I329" s="2055">
        <v>114.46</v>
      </c>
      <c r="J329" s="2056">
        <v>113.28</v>
      </c>
      <c r="K329" s="2055">
        <v>99.81</v>
      </c>
      <c r="L329" s="2055">
        <v>97.65</v>
      </c>
      <c r="M329" s="2056">
        <v>97.92</v>
      </c>
      <c r="N329" s="2057">
        <v>100</v>
      </c>
      <c r="O329" s="2057">
        <v>88.9</v>
      </c>
      <c r="P329" s="2058">
        <v>61.1</v>
      </c>
      <c r="Q329" s="2029">
        <v>513.20000000000073</v>
      </c>
      <c r="R329" s="2029">
        <v>634.5</v>
      </c>
      <c r="S329" s="2059">
        <v>-782.30000000000121</v>
      </c>
      <c r="T329" s="2029">
        <v>51.320000000000071</v>
      </c>
      <c r="U329" s="2029">
        <v>63.45</v>
      </c>
      <c r="V329" s="2059">
        <v>-78.230000000000118</v>
      </c>
      <c r="W329" s="2060">
        <v>50</v>
      </c>
      <c r="X329" s="2061">
        <v>80</v>
      </c>
      <c r="Y329" s="2062">
        <v>66.7</v>
      </c>
      <c r="Z329" s="2060">
        <v>110.9</v>
      </c>
      <c r="AA329" s="2061">
        <v>110</v>
      </c>
      <c r="AB329" s="2062">
        <v>94.8</v>
      </c>
      <c r="AC329" s="2061"/>
      <c r="AE329" s="2027">
        <v>50</v>
      </c>
      <c r="AG329" s="2028"/>
      <c r="AH329" s="2028"/>
      <c r="AI329" s="2027">
        <v>2</v>
      </c>
      <c r="AJ329" s="2053" t="s">
        <v>29</v>
      </c>
      <c r="AK329" s="2053"/>
      <c r="AL329" s="2053"/>
      <c r="AM329" s="2053"/>
    </row>
    <row r="330" spans="1:39" s="2027" customFormat="1">
      <c r="B330" s="2028"/>
      <c r="C330" s="2027">
        <v>3</v>
      </c>
      <c r="D330" s="2066"/>
      <c r="E330" s="2055">
        <v>123.4</v>
      </c>
      <c r="F330" s="2055">
        <v>126.46</v>
      </c>
      <c r="G330" s="2055">
        <v>122</v>
      </c>
      <c r="H330" s="2055">
        <v>114.78</v>
      </c>
      <c r="I330" s="2055">
        <v>115.04</v>
      </c>
      <c r="J330" s="2056">
        <v>113.81</v>
      </c>
      <c r="K330" s="2055">
        <v>96.66</v>
      </c>
      <c r="L330" s="2055">
        <v>97.74</v>
      </c>
      <c r="M330" s="2056">
        <v>97.78</v>
      </c>
      <c r="N330" s="2057">
        <v>57.1</v>
      </c>
      <c r="O330" s="2057">
        <v>77.8</v>
      </c>
      <c r="P330" s="2058">
        <v>66.7</v>
      </c>
      <c r="Q330" s="2029">
        <v>520.30000000000075</v>
      </c>
      <c r="R330" s="2029">
        <v>662.3</v>
      </c>
      <c r="S330" s="2059">
        <v>-765.60000000000116</v>
      </c>
      <c r="T330" s="2029">
        <v>52.030000000000072</v>
      </c>
      <c r="U330" s="2029">
        <v>66.22999999999999</v>
      </c>
      <c r="V330" s="2059">
        <v>-76.560000000000116</v>
      </c>
      <c r="W330" s="2060">
        <v>45.5</v>
      </c>
      <c r="X330" s="2061">
        <v>10</v>
      </c>
      <c r="Y330" s="2062">
        <v>27.8</v>
      </c>
      <c r="Z330" s="2060">
        <v>108.4</v>
      </c>
      <c r="AA330" s="2061">
        <v>102.1</v>
      </c>
      <c r="AB330" s="2062">
        <v>92.6</v>
      </c>
      <c r="AC330" s="2061"/>
      <c r="AE330" s="2027">
        <v>50</v>
      </c>
      <c r="AG330" s="2028"/>
      <c r="AH330" s="2028"/>
      <c r="AI330" s="2027">
        <v>3</v>
      </c>
      <c r="AJ330" s="2053"/>
      <c r="AK330" s="2053"/>
      <c r="AL330" s="2053">
        <v>159.5</v>
      </c>
      <c r="AM330" s="2053"/>
    </row>
    <row r="331" spans="1:39" s="2027" customFormat="1">
      <c r="B331" s="2028"/>
      <c r="C331" s="2027">
        <v>4</v>
      </c>
      <c r="D331" s="2066"/>
      <c r="E331" s="2055">
        <v>118.32</v>
      </c>
      <c r="F331" s="2055">
        <v>123.67</v>
      </c>
      <c r="G331" s="2055">
        <v>121.32</v>
      </c>
      <c r="H331" s="2055">
        <v>115.12</v>
      </c>
      <c r="I331" s="2055">
        <v>115.71</v>
      </c>
      <c r="J331" s="2056">
        <v>114.65</v>
      </c>
      <c r="K331" s="2055">
        <v>98.57</v>
      </c>
      <c r="L331" s="2055">
        <v>98.35</v>
      </c>
      <c r="M331" s="2056">
        <v>98.02</v>
      </c>
      <c r="N331" s="2057">
        <v>28.6</v>
      </c>
      <c r="O331" s="2057">
        <v>88.9</v>
      </c>
      <c r="P331" s="2058">
        <v>66.7</v>
      </c>
      <c r="Q331" s="2029">
        <v>498.90000000000077</v>
      </c>
      <c r="R331" s="2029">
        <v>701.19999999999993</v>
      </c>
      <c r="S331" s="2059">
        <v>-748.90000000000111</v>
      </c>
      <c r="T331" s="2029">
        <v>49.890000000000079</v>
      </c>
      <c r="U331" s="2029">
        <v>70.11999999999999</v>
      </c>
      <c r="V331" s="2059">
        <v>-74.890000000000114</v>
      </c>
      <c r="W331" s="2060">
        <v>18.2</v>
      </c>
      <c r="X331" s="2061">
        <v>10</v>
      </c>
      <c r="Y331" s="2062">
        <v>33.299999999999997</v>
      </c>
      <c r="Z331" s="2060">
        <v>105.5</v>
      </c>
      <c r="AA331" s="2061">
        <v>100.9</v>
      </c>
      <c r="AB331" s="2062">
        <v>93.6</v>
      </c>
      <c r="AC331" s="2061"/>
      <c r="AE331" s="2027">
        <v>50</v>
      </c>
      <c r="AG331" s="2028"/>
      <c r="AH331" s="2028"/>
      <c r="AI331" s="2027">
        <v>4</v>
      </c>
      <c r="AJ331" s="2053"/>
      <c r="AK331" s="2053"/>
      <c r="AL331" s="2053">
        <v>159.5</v>
      </c>
      <c r="AM331" s="2053"/>
    </row>
    <row r="332" spans="1:39" s="2027" customFormat="1">
      <c r="B332" s="2028"/>
      <c r="C332" s="2027">
        <v>5</v>
      </c>
      <c r="D332" s="2066"/>
      <c r="E332" s="2055">
        <v>119.77</v>
      </c>
      <c r="F332" s="2055">
        <v>120.5</v>
      </c>
      <c r="G332" s="2055">
        <v>121.94</v>
      </c>
      <c r="H332" s="2055">
        <v>115.27</v>
      </c>
      <c r="I332" s="2055">
        <v>115.06</v>
      </c>
      <c r="J332" s="2056">
        <v>115.1</v>
      </c>
      <c r="K332" s="2055">
        <v>101.66</v>
      </c>
      <c r="L332" s="2055">
        <v>98.96</v>
      </c>
      <c r="M332" s="2056">
        <v>98.2</v>
      </c>
      <c r="N332" s="2057">
        <v>14.3</v>
      </c>
      <c r="O332" s="2057">
        <v>11.1</v>
      </c>
      <c r="P332" s="2058">
        <v>44.4</v>
      </c>
      <c r="Q332" s="2029">
        <v>463.20000000000078</v>
      </c>
      <c r="R332" s="2029">
        <v>662.3</v>
      </c>
      <c r="S332" s="2059">
        <v>-754.50000000000114</v>
      </c>
      <c r="T332" s="2029">
        <v>46.320000000000078</v>
      </c>
      <c r="U332" s="2029">
        <v>66.22999999999999</v>
      </c>
      <c r="V332" s="2059">
        <v>-75.450000000000117</v>
      </c>
      <c r="W332" s="2060">
        <v>36.4</v>
      </c>
      <c r="X332" s="2061">
        <v>0</v>
      </c>
      <c r="Y332" s="2062">
        <v>22.2</v>
      </c>
      <c r="Z332" s="2060">
        <v>106.3</v>
      </c>
      <c r="AA332" s="2061">
        <v>103.5</v>
      </c>
      <c r="AB332" s="2062">
        <v>94.3</v>
      </c>
      <c r="AC332" s="2061"/>
      <c r="AE332" s="2027">
        <v>50</v>
      </c>
      <c r="AG332" s="2028"/>
      <c r="AH332" s="2028"/>
      <c r="AI332" s="2027">
        <v>5</v>
      </c>
      <c r="AJ332" s="2053"/>
      <c r="AK332" s="2053"/>
      <c r="AL332" s="2053">
        <v>159.5</v>
      </c>
      <c r="AM332" s="2053"/>
    </row>
    <row r="333" spans="1:39" s="2027" customFormat="1">
      <c r="B333" s="2028"/>
      <c r="C333" s="2027">
        <v>6</v>
      </c>
      <c r="D333" s="2066"/>
      <c r="E333" s="2055">
        <v>124.58</v>
      </c>
      <c r="F333" s="2055">
        <v>120.89</v>
      </c>
      <c r="G333" s="2055">
        <v>123.32</v>
      </c>
      <c r="H333" s="2055">
        <v>115.65</v>
      </c>
      <c r="I333" s="2055">
        <v>115.35</v>
      </c>
      <c r="J333" s="2056">
        <v>115.61</v>
      </c>
      <c r="K333" s="2055">
        <v>101.71</v>
      </c>
      <c r="L333" s="2055">
        <v>100.65</v>
      </c>
      <c r="M333" s="2056">
        <v>98.79</v>
      </c>
      <c r="N333" s="2057">
        <v>42.9</v>
      </c>
      <c r="O333" s="2057">
        <v>55.6</v>
      </c>
      <c r="P333" s="2058">
        <v>77.8</v>
      </c>
      <c r="Q333" s="2029">
        <v>456.10000000000076</v>
      </c>
      <c r="R333" s="2029">
        <v>667.9</v>
      </c>
      <c r="S333" s="2059">
        <v>-726.70000000000118</v>
      </c>
      <c r="T333" s="2029">
        <v>45.610000000000078</v>
      </c>
      <c r="U333" s="2029">
        <v>66.789999999999992</v>
      </c>
      <c r="V333" s="2059">
        <v>-72.670000000000115</v>
      </c>
      <c r="W333" s="2060">
        <v>45.5</v>
      </c>
      <c r="X333" s="2061">
        <v>85</v>
      </c>
      <c r="Y333" s="2062">
        <v>66.7</v>
      </c>
      <c r="Z333" s="2060">
        <v>108.8</v>
      </c>
      <c r="AA333" s="2061">
        <v>105.8</v>
      </c>
      <c r="AB333" s="2062">
        <v>94.4</v>
      </c>
      <c r="AC333" s="2061"/>
      <c r="AE333" s="2027">
        <v>50</v>
      </c>
      <c r="AG333" s="2028"/>
      <c r="AH333" s="2028"/>
      <c r="AI333" s="2027">
        <v>6</v>
      </c>
      <c r="AJ333" s="2053"/>
      <c r="AK333" s="2053"/>
      <c r="AL333" s="2053">
        <v>159.5</v>
      </c>
      <c r="AM333" s="2053"/>
    </row>
    <row r="334" spans="1:39" s="2027" customFormat="1">
      <c r="B334" s="2028"/>
      <c r="C334" s="2027">
        <v>7</v>
      </c>
      <c r="D334" s="2066"/>
      <c r="E334" s="2055">
        <v>123.5</v>
      </c>
      <c r="F334" s="2055">
        <v>122.62</v>
      </c>
      <c r="G334" s="2055">
        <v>123.65</v>
      </c>
      <c r="H334" s="2055">
        <v>115.79</v>
      </c>
      <c r="I334" s="2055">
        <v>115.57</v>
      </c>
      <c r="J334" s="2056">
        <v>115.32</v>
      </c>
      <c r="K334" s="2055">
        <v>103.68</v>
      </c>
      <c r="L334" s="2055">
        <v>102.35</v>
      </c>
      <c r="M334" s="2056">
        <v>99.83</v>
      </c>
      <c r="N334" s="2057">
        <v>42.9</v>
      </c>
      <c r="O334" s="2057">
        <v>61.1</v>
      </c>
      <c r="P334" s="2058">
        <v>66.7</v>
      </c>
      <c r="Q334" s="2029">
        <v>449.00000000000074</v>
      </c>
      <c r="R334" s="2029">
        <v>679</v>
      </c>
      <c r="S334" s="2059">
        <v>-710.00000000000114</v>
      </c>
      <c r="T334" s="2029">
        <v>44.900000000000077</v>
      </c>
      <c r="U334" s="2029">
        <v>67.900000000000006</v>
      </c>
      <c r="V334" s="2059">
        <v>-71.000000000000114</v>
      </c>
      <c r="W334" s="2060">
        <v>72.7</v>
      </c>
      <c r="X334" s="2061">
        <v>100</v>
      </c>
      <c r="Y334" s="2062">
        <v>50</v>
      </c>
      <c r="Z334" s="2060">
        <v>110.8</v>
      </c>
      <c r="AA334" s="2061">
        <v>106.9</v>
      </c>
      <c r="AB334" s="2062">
        <v>94.8</v>
      </c>
      <c r="AC334" s="2061"/>
      <c r="AE334" s="2027">
        <v>50</v>
      </c>
      <c r="AG334" s="2028"/>
      <c r="AH334" s="2028"/>
      <c r="AI334" s="2027">
        <v>7</v>
      </c>
      <c r="AJ334" s="2053"/>
      <c r="AK334" s="2053"/>
      <c r="AL334" s="2053">
        <v>159.5</v>
      </c>
      <c r="AM334" s="2053"/>
    </row>
    <row r="335" spans="1:39" s="2027" customFormat="1">
      <c r="B335" s="2028"/>
      <c r="C335" s="2027">
        <v>8</v>
      </c>
      <c r="D335" s="2066"/>
      <c r="E335" s="2055">
        <v>130.04</v>
      </c>
      <c r="F335" s="2055">
        <v>126.04</v>
      </c>
      <c r="G335" s="2055">
        <v>124.13</v>
      </c>
      <c r="H335" s="2055">
        <v>115.86</v>
      </c>
      <c r="I335" s="2055">
        <v>115.77</v>
      </c>
      <c r="J335" s="2056">
        <v>115.54</v>
      </c>
      <c r="K335" s="2055">
        <v>104.85</v>
      </c>
      <c r="L335" s="2055">
        <v>103.41</v>
      </c>
      <c r="M335" s="2056">
        <v>100.99</v>
      </c>
      <c r="N335" s="2057">
        <v>57.1</v>
      </c>
      <c r="O335" s="2057">
        <v>44.4</v>
      </c>
      <c r="P335" s="2058">
        <v>66.7</v>
      </c>
      <c r="Q335" s="2029">
        <v>456.10000000000076</v>
      </c>
      <c r="R335" s="2029">
        <v>673.4</v>
      </c>
      <c r="S335" s="2059">
        <v>-693.30000000000109</v>
      </c>
      <c r="T335" s="2029">
        <v>45.610000000000078</v>
      </c>
      <c r="U335" s="2029">
        <v>67.34</v>
      </c>
      <c r="V335" s="2059">
        <v>-69.330000000000112</v>
      </c>
      <c r="W335" s="2060">
        <v>77.3</v>
      </c>
      <c r="X335" s="2061">
        <v>85</v>
      </c>
      <c r="Y335" s="2062">
        <v>77.8</v>
      </c>
      <c r="Z335" s="2060">
        <v>110.6</v>
      </c>
      <c r="AA335" s="2061">
        <v>108</v>
      </c>
      <c r="AB335" s="2062">
        <v>95.8</v>
      </c>
      <c r="AC335" s="2061"/>
      <c r="AE335" s="2027">
        <v>50</v>
      </c>
      <c r="AG335" s="2028"/>
      <c r="AH335" s="2028"/>
      <c r="AI335" s="2027">
        <v>8</v>
      </c>
      <c r="AJ335" s="2053"/>
      <c r="AK335" s="2053"/>
      <c r="AL335" s="2053">
        <v>159.5</v>
      </c>
      <c r="AM335" s="2053"/>
    </row>
    <row r="336" spans="1:39" s="2027" customFormat="1">
      <c r="B336" s="2028"/>
      <c r="C336" s="2027">
        <v>9</v>
      </c>
      <c r="D336" s="2066"/>
      <c r="E336" s="2055">
        <v>121.57</v>
      </c>
      <c r="F336" s="2055">
        <v>125.04</v>
      </c>
      <c r="G336" s="2055">
        <v>123.03</v>
      </c>
      <c r="H336" s="2055">
        <v>113.49</v>
      </c>
      <c r="I336" s="2055">
        <v>115.05</v>
      </c>
      <c r="J336" s="2056">
        <v>115.21</v>
      </c>
      <c r="K336" s="2055">
        <v>101.93</v>
      </c>
      <c r="L336" s="2055">
        <v>103.49</v>
      </c>
      <c r="M336" s="2056">
        <v>101.29</v>
      </c>
      <c r="N336" s="2057">
        <v>42.9</v>
      </c>
      <c r="O336" s="2057">
        <v>11.1</v>
      </c>
      <c r="P336" s="2058">
        <v>33.299999999999997</v>
      </c>
      <c r="Q336" s="2029">
        <v>449.00000000000074</v>
      </c>
      <c r="R336" s="2029">
        <v>634.5</v>
      </c>
      <c r="S336" s="2059">
        <v>-710.00000000000114</v>
      </c>
      <c r="T336" s="2029">
        <v>44.900000000000077</v>
      </c>
      <c r="U336" s="2029">
        <v>63.45</v>
      </c>
      <c r="V336" s="2059">
        <v>-71.000000000000114</v>
      </c>
      <c r="W336" s="2060">
        <v>36.4</v>
      </c>
      <c r="X336" s="2061">
        <v>70</v>
      </c>
      <c r="Y336" s="2062">
        <v>77.8</v>
      </c>
      <c r="Z336" s="2060">
        <v>109.1</v>
      </c>
      <c r="AA336" s="2061">
        <v>108.8</v>
      </c>
      <c r="AB336" s="2062">
        <v>96.6</v>
      </c>
      <c r="AC336" s="2061"/>
      <c r="AE336" s="2027">
        <v>50</v>
      </c>
      <c r="AG336" s="2028"/>
      <c r="AH336" s="2028"/>
      <c r="AI336" s="2027">
        <v>9</v>
      </c>
      <c r="AJ336" s="2053"/>
      <c r="AK336" s="2053"/>
      <c r="AL336" s="2053">
        <v>159.5</v>
      </c>
      <c r="AM336" s="2053"/>
    </row>
    <row r="337" spans="1:39" s="2027" customFormat="1">
      <c r="B337" s="2028"/>
      <c r="C337" s="2027">
        <v>10</v>
      </c>
      <c r="D337" s="2066"/>
      <c r="E337" s="2055">
        <v>121.78</v>
      </c>
      <c r="F337" s="2055">
        <v>124.46</v>
      </c>
      <c r="G337" s="2055">
        <v>122.79</v>
      </c>
      <c r="H337" s="2055">
        <v>116.01</v>
      </c>
      <c r="I337" s="2055">
        <v>115.12</v>
      </c>
      <c r="J337" s="2056">
        <v>115.36</v>
      </c>
      <c r="K337" s="2055">
        <v>102.36</v>
      </c>
      <c r="L337" s="2055">
        <v>103.05</v>
      </c>
      <c r="M337" s="2056">
        <v>102.11</v>
      </c>
      <c r="N337" s="2057">
        <v>42.9</v>
      </c>
      <c r="O337" s="2057">
        <v>33.299999999999997</v>
      </c>
      <c r="P337" s="2058">
        <v>44.4</v>
      </c>
      <c r="Q337" s="2029">
        <v>441.90000000000072</v>
      </c>
      <c r="R337" s="2029">
        <v>617.79999999999995</v>
      </c>
      <c r="S337" s="2059">
        <v>-715.60000000000116</v>
      </c>
      <c r="T337" s="2029">
        <v>44.190000000000069</v>
      </c>
      <c r="U337" s="2029">
        <v>61.779999999999994</v>
      </c>
      <c r="V337" s="2059">
        <v>-71.560000000000116</v>
      </c>
      <c r="W337" s="2060">
        <v>45.5</v>
      </c>
      <c r="X337" s="2061">
        <v>80</v>
      </c>
      <c r="Y337" s="2062">
        <v>66.7</v>
      </c>
      <c r="Z337" s="2060">
        <v>109.3</v>
      </c>
      <c r="AA337" s="2061">
        <v>110.4</v>
      </c>
      <c r="AB337" s="2062">
        <v>96.2</v>
      </c>
      <c r="AC337" s="2061"/>
      <c r="AE337" s="2027">
        <v>50</v>
      </c>
      <c r="AG337" s="2028"/>
      <c r="AH337" s="2028"/>
      <c r="AI337" s="2027">
        <v>10</v>
      </c>
      <c r="AJ337" s="2053"/>
      <c r="AK337" s="2053"/>
      <c r="AL337" s="2053">
        <v>159.5</v>
      </c>
      <c r="AM337" s="2053"/>
    </row>
    <row r="338" spans="1:39" s="2027" customFormat="1">
      <c r="B338" s="2028"/>
      <c r="C338" s="2027">
        <v>11</v>
      </c>
      <c r="D338" s="2066"/>
      <c r="E338" s="2055">
        <v>122.66</v>
      </c>
      <c r="F338" s="2055">
        <v>122</v>
      </c>
      <c r="G338" s="2055">
        <v>123.41</v>
      </c>
      <c r="H338" s="2055">
        <v>116.92</v>
      </c>
      <c r="I338" s="2055">
        <v>115.47</v>
      </c>
      <c r="J338" s="2056">
        <v>115.61</v>
      </c>
      <c r="K338" s="2055">
        <v>102.43</v>
      </c>
      <c r="L338" s="2055">
        <v>102.24</v>
      </c>
      <c r="M338" s="2056">
        <v>102.66</v>
      </c>
      <c r="N338" s="2057">
        <v>28.6</v>
      </c>
      <c r="O338" s="2057">
        <v>66.7</v>
      </c>
      <c r="P338" s="2058">
        <v>22.2</v>
      </c>
      <c r="Q338" s="2029">
        <v>420.50000000000074</v>
      </c>
      <c r="R338" s="2029">
        <v>634.5</v>
      </c>
      <c r="S338" s="2059">
        <v>-743.40000000000111</v>
      </c>
      <c r="T338" s="2029">
        <v>42.050000000000075</v>
      </c>
      <c r="U338" s="2029">
        <v>63.45</v>
      </c>
      <c r="V338" s="2059">
        <v>-74.340000000000117</v>
      </c>
      <c r="W338" s="2060">
        <v>31.8</v>
      </c>
      <c r="X338" s="2061">
        <v>50</v>
      </c>
      <c r="Y338" s="2062">
        <v>55.6</v>
      </c>
      <c r="Z338" s="2060">
        <v>109</v>
      </c>
      <c r="AA338" s="2061">
        <v>108.9</v>
      </c>
      <c r="AB338" s="2062">
        <v>96.4</v>
      </c>
      <c r="AC338" s="2061"/>
      <c r="AE338" s="2027">
        <v>50</v>
      </c>
      <c r="AG338" s="2028"/>
      <c r="AH338" s="2028"/>
      <c r="AI338" s="2027">
        <v>11</v>
      </c>
      <c r="AJ338" s="2053"/>
      <c r="AK338" s="2053"/>
      <c r="AL338" s="2053">
        <v>159.5</v>
      </c>
      <c r="AM338" s="2053"/>
    </row>
    <row r="339" spans="1:39" s="2027" customFormat="1">
      <c r="B339" s="2028"/>
      <c r="C339" s="2027">
        <v>12</v>
      </c>
      <c r="D339" s="2066"/>
      <c r="E339" s="2055">
        <v>120.16</v>
      </c>
      <c r="F339" s="2055">
        <v>121.53</v>
      </c>
      <c r="G339" s="2055">
        <v>123.47</v>
      </c>
      <c r="H339" s="2055">
        <v>116.43</v>
      </c>
      <c r="I339" s="2055">
        <v>116.45</v>
      </c>
      <c r="J339" s="2056">
        <v>115.74</v>
      </c>
      <c r="K339" s="2055">
        <v>101.75</v>
      </c>
      <c r="L339" s="2055">
        <v>102.18</v>
      </c>
      <c r="M339" s="2056">
        <v>102.67</v>
      </c>
      <c r="N339" s="2057">
        <v>71.400000000000006</v>
      </c>
      <c r="O339" s="2057">
        <v>88.9</v>
      </c>
      <c r="P339" s="2058">
        <v>61.1</v>
      </c>
      <c r="Q339" s="2029">
        <v>441.90000000000077</v>
      </c>
      <c r="R339" s="2029">
        <v>673.4</v>
      </c>
      <c r="S339" s="2059">
        <v>-732.30000000000109</v>
      </c>
      <c r="T339" s="2029">
        <v>44.190000000000076</v>
      </c>
      <c r="U339" s="2029">
        <v>67.34</v>
      </c>
      <c r="V339" s="2059">
        <v>-73.230000000000103</v>
      </c>
      <c r="W339" s="2060">
        <v>63.6</v>
      </c>
      <c r="X339" s="2061">
        <v>80</v>
      </c>
      <c r="Y339" s="2062">
        <v>38.9</v>
      </c>
      <c r="Z339" s="2060">
        <v>109.5</v>
      </c>
      <c r="AA339" s="2061">
        <v>111</v>
      </c>
      <c r="AB339" s="2062">
        <v>97.1</v>
      </c>
      <c r="AC339" s="2061"/>
      <c r="AE339" s="2027">
        <v>50</v>
      </c>
      <c r="AG339" s="2028"/>
      <c r="AH339" s="2028"/>
      <c r="AI339" s="2027">
        <v>12</v>
      </c>
      <c r="AJ339" s="2053"/>
      <c r="AK339" s="2053"/>
      <c r="AL339" s="2053">
        <v>159.5</v>
      </c>
      <c r="AM339" s="2053"/>
    </row>
    <row r="340" spans="1:39" s="2027" customFormat="1" ht="27" customHeight="1">
      <c r="A340" s="2027">
        <v>2012</v>
      </c>
      <c r="B340" s="2028" t="s">
        <v>40</v>
      </c>
      <c r="C340" s="2027">
        <v>1</v>
      </c>
      <c r="D340" s="2066"/>
      <c r="E340" s="2055">
        <v>123.47</v>
      </c>
      <c r="F340" s="2055">
        <v>122.1</v>
      </c>
      <c r="G340" s="2055">
        <v>123.31</v>
      </c>
      <c r="H340" s="2055">
        <v>119.28</v>
      </c>
      <c r="I340" s="2055">
        <v>117.54</v>
      </c>
      <c r="J340" s="2056">
        <v>116.43</v>
      </c>
      <c r="K340" s="2055">
        <v>105.54</v>
      </c>
      <c r="L340" s="2055">
        <v>103.24</v>
      </c>
      <c r="M340" s="2056">
        <v>103.22</v>
      </c>
      <c r="N340" s="2057">
        <v>57.1</v>
      </c>
      <c r="O340" s="2057">
        <v>72.2</v>
      </c>
      <c r="P340" s="2058">
        <v>88.9</v>
      </c>
      <c r="Q340" s="2029">
        <v>449.0000000000008</v>
      </c>
      <c r="R340" s="2029">
        <v>695.6</v>
      </c>
      <c r="S340" s="2059">
        <v>-693.40000000000111</v>
      </c>
      <c r="T340" s="2029">
        <v>44.900000000000077</v>
      </c>
      <c r="U340" s="2029">
        <v>69.56</v>
      </c>
      <c r="V340" s="2059">
        <v>-69.340000000000117</v>
      </c>
      <c r="W340" s="2060">
        <v>63.6</v>
      </c>
      <c r="X340" s="2061">
        <v>80</v>
      </c>
      <c r="Y340" s="2062">
        <v>22.2</v>
      </c>
      <c r="Z340" s="2060">
        <v>110.1</v>
      </c>
      <c r="AA340" s="2061">
        <v>111.1</v>
      </c>
      <c r="AB340" s="2062">
        <v>96.5</v>
      </c>
      <c r="AC340" s="2061"/>
      <c r="AE340" s="2027">
        <v>50</v>
      </c>
      <c r="AG340" s="2064" t="s">
        <v>943</v>
      </c>
      <c r="AH340" s="2028"/>
      <c r="AI340" s="2027">
        <v>1</v>
      </c>
      <c r="AL340" s="2053">
        <v>159.5</v>
      </c>
    </row>
    <row r="341" spans="1:39" s="2027" customFormat="1">
      <c r="B341" s="2028"/>
      <c r="C341" s="2027">
        <v>2</v>
      </c>
      <c r="D341" s="2066"/>
      <c r="E341" s="2055">
        <v>122.32</v>
      </c>
      <c r="F341" s="2055">
        <v>121.98</v>
      </c>
      <c r="G341" s="2055">
        <v>123.14</v>
      </c>
      <c r="H341" s="2055">
        <v>119.45</v>
      </c>
      <c r="I341" s="2055">
        <v>118.39</v>
      </c>
      <c r="J341" s="2056">
        <v>117.62</v>
      </c>
      <c r="K341" s="2055">
        <v>103.9</v>
      </c>
      <c r="L341" s="2055">
        <v>103.73</v>
      </c>
      <c r="M341" s="2056">
        <v>103.25</v>
      </c>
      <c r="N341" s="2057">
        <v>42.9</v>
      </c>
      <c r="O341" s="2057">
        <v>55.6</v>
      </c>
      <c r="P341" s="2058">
        <v>61.1</v>
      </c>
      <c r="Q341" s="2029">
        <v>441.90000000000077</v>
      </c>
      <c r="R341" s="2029">
        <v>701.2</v>
      </c>
      <c r="S341" s="2059">
        <v>-682.30000000000109</v>
      </c>
      <c r="T341" s="2029">
        <v>44.190000000000076</v>
      </c>
      <c r="U341" s="2029">
        <v>70.12</v>
      </c>
      <c r="V341" s="2059">
        <v>-68.230000000000103</v>
      </c>
      <c r="W341" s="2060">
        <v>72.7</v>
      </c>
      <c r="X341" s="2061">
        <v>90</v>
      </c>
      <c r="Y341" s="2062">
        <v>55.6</v>
      </c>
      <c r="Z341" s="2060">
        <v>111.5</v>
      </c>
      <c r="AA341" s="2061">
        <v>112</v>
      </c>
      <c r="AB341" s="2062">
        <v>97.7</v>
      </c>
      <c r="AC341" s="2061"/>
      <c r="AE341" s="2027">
        <v>50</v>
      </c>
      <c r="AG341" s="2028"/>
      <c r="AH341" s="2028"/>
      <c r="AI341" s="2027">
        <v>2</v>
      </c>
      <c r="AL341" s="2053">
        <v>159.5</v>
      </c>
    </row>
    <row r="342" spans="1:39" s="2027" customFormat="1">
      <c r="B342" s="2028"/>
      <c r="C342" s="2027">
        <v>3</v>
      </c>
      <c r="D342" s="2066"/>
      <c r="E342" s="2055">
        <v>124.41</v>
      </c>
      <c r="F342" s="2055">
        <v>123.4</v>
      </c>
      <c r="G342" s="2055">
        <v>122.34</v>
      </c>
      <c r="H342" s="2055">
        <v>118.14</v>
      </c>
      <c r="I342" s="2055">
        <v>118.96</v>
      </c>
      <c r="J342" s="2056">
        <v>118.04</v>
      </c>
      <c r="K342" s="2055">
        <v>101.29</v>
      </c>
      <c r="L342" s="2055">
        <v>103.58</v>
      </c>
      <c r="M342" s="2056">
        <v>102.74</v>
      </c>
      <c r="N342" s="2057">
        <v>57.1</v>
      </c>
      <c r="O342" s="2057">
        <v>55.6</v>
      </c>
      <c r="P342" s="2058">
        <v>55.6</v>
      </c>
      <c r="Q342" s="2029">
        <v>449.0000000000008</v>
      </c>
      <c r="R342" s="2029">
        <v>706.80000000000007</v>
      </c>
      <c r="S342" s="2059">
        <v>-676.70000000000107</v>
      </c>
      <c r="T342" s="2029">
        <v>44.900000000000077</v>
      </c>
      <c r="U342" s="2029">
        <v>70.680000000000007</v>
      </c>
      <c r="V342" s="2059">
        <v>-67.670000000000101</v>
      </c>
      <c r="W342" s="2060">
        <v>72.7</v>
      </c>
      <c r="X342" s="2061">
        <v>85</v>
      </c>
      <c r="Y342" s="2062">
        <v>72.2</v>
      </c>
      <c r="Z342" s="2060">
        <v>111.7</v>
      </c>
      <c r="AA342" s="2061">
        <v>113.3</v>
      </c>
      <c r="AB342" s="2062">
        <v>98.5</v>
      </c>
      <c r="AC342" s="2061"/>
      <c r="AE342" s="2027">
        <v>50</v>
      </c>
      <c r="AG342" s="2028"/>
      <c r="AH342" s="2028"/>
      <c r="AI342" s="2027">
        <v>3</v>
      </c>
      <c r="AL342" s="2053">
        <v>159.5</v>
      </c>
    </row>
    <row r="343" spans="1:39" s="2027" customFormat="1">
      <c r="B343" s="2028"/>
      <c r="C343" s="2027">
        <v>4</v>
      </c>
      <c r="D343" s="2066"/>
      <c r="E343" s="2055">
        <v>119.47</v>
      </c>
      <c r="F343" s="2055">
        <v>122.07</v>
      </c>
      <c r="G343" s="2055">
        <v>122.04</v>
      </c>
      <c r="H343" s="2055">
        <v>117.2</v>
      </c>
      <c r="I343" s="2055">
        <v>118.26</v>
      </c>
      <c r="J343" s="2056">
        <v>118.1</v>
      </c>
      <c r="K343" s="2055">
        <v>100.97</v>
      </c>
      <c r="L343" s="2055">
        <v>102.05</v>
      </c>
      <c r="M343" s="2056">
        <v>102.61</v>
      </c>
      <c r="N343" s="2057">
        <v>28.6</v>
      </c>
      <c r="O343" s="2057">
        <v>33.299999999999997</v>
      </c>
      <c r="P343" s="2058">
        <v>44.4</v>
      </c>
      <c r="Q343" s="2029">
        <v>427.60000000000082</v>
      </c>
      <c r="R343" s="2029">
        <v>690.1</v>
      </c>
      <c r="S343" s="2059">
        <v>-682.30000000000109</v>
      </c>
      <c r="T343" s="2029">
        <v>42.760000000000083</v>
      </c>
      <c r="U343" s="2029">
        <v>69.010000000000005</v>
      </c>
      <c r="V343" s="2059">
        <v>-68.230000000000103</v>
      </c>
      <c r="W343" s="2060">
        <v>54.5</v>
      </c>
      <c r="X343" s="2061">
        <v>50</v>
      </c>
      <c r="Y343" s="2062">
        <v>77.8</v>
      </c>
      <c r="Z343" s="2060">
        <v>110.9</v>
      </c>
      <c r="AA343" s="2061">
        <v>111.8</v>
      </c>
      <c r="AB343" s="2062">
        <v>98.6</v>
      </c>
      <c r="AC343" s="2061"/>
      <c r="AE343" s="2027">
        <v>50</v>
      </c>
      <c r="AG343" s="2028"/>
      <c r="AH343" s="2028"/>
      <c r="AI343" s="2027">
        <v>4</v>
      </c>
      <c r="AL343" s="2053">
        <v>159.5</v>
      </c>
    </row>
    <row r="344" spans="1:39" s="2027" customFormat="1">
      <c r="B344" s="2028"/>
      <c r="C344" s="2027">
        <v>5</v>
      </c>
      <c r="D344" s="2066"/>
      <c r="E344" s="2055">
        <v>121.54</v>
      </c>
      <c r="F344" s="2055">
        <v>121.81</v>
      </c>
      <c r="G344" s="2055">
        <v>122</v>
      </c>
      <c r="H344" s="2055">
        <v>117.49</v>
      </c>
      <c r="I344" s="2055">
        <v>117.61</v>
      </c>
      <c r="J344" s="2056">
        <v>118.31</v>
      </c>
      <c r="K344" s="2055">
        <v>98.69</v>
      </c>
      <c r="L344" s="2055">
        <v>100.32</v>
      </c>
      <c r="M344" s="2056">
        <v>102.08</v>
      </c>
      <c r="N344" s="2057">
        <v>57.1</v>
      </c>
      <c r="O344" s="2057">
        <v>22.2</v>
      </c>
      <c r="P344" s="2058">
        <v>22.2</v>
      </c>
      <c r="Q344" s="2029">
        <v>434.70000000000084</v>
      </c>
      <c r="R344" s="2029">
        <v>662.30000000000007</v>
      </c>
      <c r="S344" s="2059">
        <v>-710.10000000000105</v>
      </c>
      <c r="T344" s="2029">
        <v>43.470000000000084</v>
      </c>
      <c r="U344" s="2029">
        <v>66.23</v>
      </c>
      <c r="V344" s="2059">
        <v>-71.010000000000105</v>
      </c>
      <c r="W344" s="2060">
        <v>54.5</v>
      </c>
      <c r="X344" s="2061">
        <v>40</v>
      </c>
      <c r="Y344" s="2062">
        <v>55.6</v>
      </c>
      <c r="Z344" s="2060">
        <v>110.1</v>
      </c>
      <c r="AA344" s="2061">
        <v>111.6</v>
      </c>
      <c r="AB344" s="2062">
        <v>98.2</v>
      </c>
      <c r="AC344" s="2061"/>
      <c r="AE344" s="2027">
        <v>50</v>
      </c>
      <c r="AG344" s="2028"/>
      <c r="AH344" s="2028"/>
      <c r="AI344" s="2027">
        <v>5</v>
      </c>
      <c r="AL344" s="2053">
        <v>159.5</v>
      </c>
    </row>
    <row r="345" spans="1:39" s="2027" customFormat="1">
      <c r="B345" s="2028"/>
      <c r="C345" s="2027">
        <v>6</v>
      </c>
      <c r="D345" s="2066"/>
      <c r="E345" s="2055">
        <v>119.07</v>
      </c>
      <c r="F345" s="2055">
        <v>120.03</v>
      </c>
      <c r="G345" s="2055">
        <v>121.49</v>
      </c>
      <c r="H345" s="2055">
        <v>115.61</v>
      </c>
      <c r="I345" s="2055">
        <v>116.77</v>
      </c>
      <c r="J345" s="2056">
        <v>117.58</v>
      </c>
      <c r="K345" s="2055">
        <v>97.82</v>
      </c>
      <c r="L345" s="2055">
        <v>99.16</v>
      </c>
      <c r="M345" s="2056">
        <v>101.42</v>
      </c>
      <c r="N345" s="2057">
        <v>14.3</v>
      </c>
      <c r="O345" s="2057">
        <v>22.2</v>
      </c>
      <c r="P345" s="2058">
        <v>22.2</v>
      </c>
      <c r="Q345" s="2029">
        <v>399.00000000000085</v>
      </c>
      <c r="R345" s="2029">
        <v>634.50000000000011</v>
      </c>
      <c r="S345" s="2059">
        <v>-737.900000000001</v>
      </c>
      <c r="T345" s="2029">
        <v>39.900000000000084</v>
      </c>
      <c r="U345" s="2029">
        <v>63.45000000000001</v>
      </c>
      <c r="V345" s="2059">
        <v>-73.790000000000106</v>
      </c>
      <c r="W345" s="2060">
        <v>22.7</v>
      </c>
      <c r="X345" s="2061">
        <v>10</v>
      </c>
      <c r="Y345" s="2062">
        <v>44.4</v>
      </c>
      <c r="Z345" s="2060">
        <v>108.5</v>
      </c>
      <c r="AA345" s="2061">
        <v>109.3</v>
      </c>
      <c r="AB345" s="2062">
        <v>98.1</v>
      </c>
      <c r="AC345" s="2061"/>
      <c r="AE345" s="2027">
        <v>50</v>
      </c>
      <c r="AG345" s="2028"/>
      <c r="AH345" s="2028"/>
      <c r="AI345" s="2027">
        <v>6</v>
      </c>
      <c r="AL345" s="2053">
        <v>159.5</v>
      </c>
    </row>
    <row r="346" spans="1:39" s="2027" customFormat="1">
      <c r="B346" s="2028"/>
      <c r="C346" s="2027">
        <v>7</v>
      </c>
      <c r="D346" s="2066"/>
      <c r="E346" s="2055">
        <v>117.06</v>
      </c>
      <c r="F346" s="2055">
        <v>119.22</v>
      </c>
      <c r="G346" s="2055">
        <v>121.05</v>
      </c>
      <c r="H346" s="2055">
        <v>115.13</v>
      </c>
      <c r="I346" s="2055">
        <v>116.08</v>
      </c>
      <c r="J346" s="2056">
        <v>116.71</v>
      </c>
      <c r="K346" s="2055">
        <v>98.53</v>
      </c>
      <c r="L346" s="2055">
        <v>98.35</v>
      </c>
      <c r="M346" s="2056">
        <v>100.96</v>
      </c>
      <c r="N346" s="2057">
        <v>57.1</v>
      </c>
      <c r="O346" s="2057">
        <v>33.299999999999997</v>
      </c>
      <c r="P346" s="2058">
        <v>38.9</v>
      </c>
      <c r="Q346" s="2029">
        <v>406.10000000000088</v>
      </c>
      <c r="R346" s="2029">
        <v>617.80000000000007</v>
      </c>
      <c r="S346" s="2059">
        <v>-749.00000000000102</v>
      </c>
      <c r="T346" s="2029">
        <v>40.610000000000085</v>
      </c>
      <c r="U346" s="2029">
        <v>61.780000000000008</v>
      </c>
      <c r="V346" s="2059">
        <v>-74.900000000000105</v>
      </c>
      <c r="W346" s="2060">
        <v>40.9</v>
      </c>
      <c r="X346" s="2061">
        <v>10</v>
      </c>
      <c r="Y346" s="2062">
        <v>22.2</v>
      </c>
      <c r="Z346" s="2060">
        <v>107.7</v>
      </c>
      <c r="AA346" s="2061">
        <v>108.7</v>
      </c>
      <c r="AB346" s="2062">
        <v>97.3</v>
      </c>
      <c r="AC346" s="2061"/>
      <c r="AE346" s="2027">
        <v>50</v>
      </c>
      <c r="AG346" s="2028"/>
      <c r="AH346" s="2028"/>
      <c r="AI346" s="2027">
        <v>7</v>
      </c>
      <c r="AL346" s="2053">
        <v>159.5</v>
      </c>
    </row>
    <row r="347" spans="1:39" s="2027" customFormat="1">
      <c r="B347" s="2028"/>
      <c r="C347" s="2027">
        <v>8</v>
      </c>
      <c r="D347" s="2066"/>
      <c r="E347" s="2055">
        <v>114.02</v>
      </c>
      <c r="F347" s="2055">
        <v>116.72</v>
      </c>
      <c r="G347" s="2055">
        <v>119.7</v>
      </c>
      <c r="H347" s="2055">
        <v>115.99</v>
      </c>
      <c r="I347" s="2055">
        <v>115.58</v>
      </c>
      <c r="J347" s="2056">
        <v>116.28</v>
      </c>
      <c r="K347" s="2055">
        <v>98.18</v>
      </c>
      <c r="L347" s="2055">
        <v>98.18</v>
      </c>
      <c r="M347" s="2056">
        <v>99.91</v>
      </c>
      <c r="N347" s="2057">
        <v>14.3</v>
      </c>
      <c r="O347" s="2057">
        <v>33.299999999999997</v>
      </c>
      <c r="P347" s="2058">
        <v>44.4</v>
      </c>
      <c r="Q347" s="2029">
        <v>370.40000000000089</v>
      </c>
      <c r="R347" s="2029">
        <v>601.1</v>
      </c>
      <c r="S347" s="2059">
        <v>-754.60000000000105</v>
      </c>
      <c r="T347" s="2029">
        <v>37.040000000000092</v>
      </c>
      <c r="U347" s="2029">
        <v>60.11</v>
      </c>
      <c r="V347" s="2059">
        <v>-75.460000000000107</v>
      </c>
      <c r="W347" s="2060">
        <v>45.5</v>
      </c>
      <c r="X347" s="2061">
        <v>10</v>
      </c>
      <c r="Y347" s="2062">
        <v>33.299999999999997</v>
      </c>
      <c r="Z347" s="2060">
        <v>107.5</v>
      </c>
      <c r="AA347" s="2061">
        <v>108.5</v>
      </c>
      <c r="AB347" s="2062">
        <v>97.3</v>
      </c>
      <c r="AC347" s="2061"/>
      <c r="AE347" s="2027">
        <v>50</v>
      </c>
      <c r="AG347" s="2028"/>
      <c r="AH347" s="2028"/>
      <c r="AI347" s="2027">
        <v>8</v>
      </c>
      <c r="AL347" s="2053">
        <v>159.5</v>
      </c>
    </row>
    <row r="348" spans="1:39" s="2027" customFormat="1">
      <c r="B348" s="2028"/>
      <c r="C348" s="2027">
        <v>9</v>
      </c>
      <c r="D348" s="2066"/>
      <c r="E348" s="2055">
        <v>117.73</v>
      </c>
      <c r="F348" s="2055">
        <v>116.27</v>
      </c>
      <c r="G348" s="2055">
        <v>119.04</v>
      </c>
      <c r="H348" s="2055">
        <v>116.22</v>
      </c>
      <c r="I348" s="2055">
        <v>115.78</v>
      </c>
      <c r="J348" s="2056">
        <v>116.09</v>
      </c>
      <c r="K348" s="2055">
        <v>98.64</v>
      </c>
      <c r="L348" s="2055">
        <v>98.45</v>
      </c>
      <c r="M348" s="2056">
        <v>99.16</v>
      </c>
      <c r="N348" s="2057">
        <v>42.9</v>
      </c>
      <c r="O348" s="2057">
        <v>44.4</v>
      </c>
      <c r="P348" s="2058">
        <v>66.7</v>
      </c>
      <c r="Q348" s="2029">
        <v>363.30000000000086</v>
      </c>
      <c r="R348" s="2029">
        <v>595.5</v>
      </c>
      <c r="S348" s="2059">
        <v>-737.900000000001</v>
      </c>
      <c r="T348" s="2029">
        <v>36.330000000000084</v>
      </c>
      <c r="U348" s="2029">
        <v>59.55</v>
      </c>
      <c r="V348" s="2059">
        <v>-73.790000000000106</v>
      </c>
      <c r="W348" s="2060">
        <v>63.6</v>
      </c>
      <c r="X348" s="2061">
        <v>20</v>
      </c>
      <c r="Y348" s="2062">
        <v>44.4</v>
      </c>
      <c r="Z348" s="2060">
        <v>106.5</v>
      </c>
      <c r="AA348" s="2061">
        <v>107.1</v>
      </c>
      <c r="AB348" s="2062">
        <v>97.2</v>
      </c>
      <c r="AC348" s="2061"/>
      <c r="AE348" s="2027">
        <v>50</v>
      </c>
      <c r="AG348" s="2028"/>
      <c r="AH348" s="2028"/>
      <c r="AI348" s="2027">
        <v>9</v>
      </c>
      <c r="AL348" s="2053">
        <v>159.5</v>
      </c>
    </row>
    <row r="349" spans="1:39" s="2027" customFormat="1">
      <c r="B349" s="2028"/>
      <c r="C349" s="2027">
        <v>10</v>
      </c>
      <c r="D349" s="2066"/>
      <c r="E349" s="2055">
        <v>113.44</v>
      </c>
      <c r="F349" s="2055">
        <v>115.06</v>
      </c>
      <c r="G349" s="2055">
        <v>117.48</v>
      </c>
      <c r="H349" s="2055">
        <v>112</v>
      </c>
      <c r="I349" s="2055">
        <v>114.74</v>
      </c>
      <c r="J349" s="2056">
        <v>114.99</v>
      </c>
      <c r="K349" s="2055">
        <v>96.78</v>
      </c>
      <c r="L349" s="2055">
        <v>97.87</v>
      </c>
      <c r="M349" s="2056">
        <v>98.52</v>
      </c>
      <c r="N349" s="2057">
        <v>28.6</v>
      </c>
      <c r="O349" s="2057">
        <v>27.8</v>
      </c>
      <c r="P349" s="2058">
        <v>27.8</v>
      </c>
      <c r="Q349" s="2029">
        <v>341.90000000000089</v>
      </c>
      <c r="R349" s="2029">
        <v>573.29999999999995</v>
      </c>
      <c r="S349" s="2059">
        <v>-760.10000000000105</v>
      </c>
      <c r="T349" s="2029">
        <v>34.19000000000009</v>
      </c>
      <c r="U349" s="2029">
        <v>57.33</v>
      </c>
      <c r="V349" s="2059">
        <v>-76.010000000000105</v>
      </c>
      <c r="W349" s="2060">
        <v>40.9</v>
      </c>
      <c r="X349" s="2061">
        <v>40</v>
      </c>
      <c r="Y349" s="2062">
        <v>72.2</v>
      </c>
      <c r="Z349" s="2060">
        <v>106.3</v>
      </c>
      <c r="AA349" s="2061">
        <v>107</v>
      </c>
      <c r="AB349" s="2062">
        <v>97.5</v>
      </c>
      <c r="AC349" s="2061"/>
      <c r="AE349" s="2027">
        <v>50</v>
      </c>
      <c r="AG349" s="2028"/>
      <c r="AH349" s="2028"/>
      <c r="AI349" s="2027">
        <v>10</v>
      </c>
      <c r="AL349" s="2053">
        <v>159.5</v>
      </c>
    </row>
    <row r="350" spans="1:39" s="2027" customFormat="1">
      <c r="B350" s="2028"/>
      <c r="C350" s="2027">
        <v>11</v>
      </c>
      <c r="D350" s="2066"/>
      <c r="E350" s="2055">
        <v>113.53</v>
      </c>
      <c r="F350" s="2055">
        <v>114.9</v>
      </c>
      <c r="G350" s="2055">
        <v>116.63</v>
      </c>
      <c r="H350" s="2055">
        <v>111.83</v>
      </c>
      <c r="I350" s="2055">
        <v>113.35</v>
      </c>
      <c r="J350" s="2056">
        <v>114.23</v>
      </c>
      <c r="K350" s="2055">
        <v>97.02</v>
      </c>
      <c r="L350" s="2055">
        <v>97.48</v>
      </c>
      <c r="M350" s="2056">
        <v>97.95</v>
      </c>
      <c r="N350" s="2057">
        <v>42.9</v>
      </c>
      <c r="O350" s="2057">
        <v>38.9</v>
      </c>
      <c r="P350" s="2058">
        <v>44.4</v>
      </c>
      <c r="Q350" s="2029">
        <v>334.80000000000086</v>
      </c>
      <c r="R350" s="2029">
        <v>562.19999999999993</v>
      </c>
      <c r="S350" s="2059">
        <v>-765.70000000000107</v>
      </c>
      <c r="T350" s="2029">
        <v>33.480000000000089</v>
      </c>
      <c r="U350" s="2029">
        <v>56.219999999999992</v>
      </c>
      <c r="V350" s="2059">
        <v>-76.570000000000107</v>
      </c>
      <c r="W350" s="2060">
        <v>27.3</v>
      </c>
      <c r="X350" s="2061">
        <v>25</v>
      </c>
      <c r="Y350" s="2062">
        <v>66.7</v>
      </c>
      <c r="Z350" s="2060">
        <v>106</v>
      </c>
      <c r="AA350" s="2061">
        <v>106.4</v>
      </c>
      <c r="AB350" s="2062">
        <v>97.2</v>
      </c>
      <c r="AC350" s="2061"/>
      <c r="AE350" s="2027">
        <v>50</v>
      </c>
      <c r="AG350" s="2028"/>
      <c r="AH350" s="2028"/>
      <c r="AI350" s="2027">
        <v>11</v>
      </c>
      <c r="AL350" s="2053">
        <v>159.5</v>
      </c>
    </row>
    <row r="351" spans="1:39" s="2027" customFormat="1">
      <c r="B351" s="2028"/>
      <c r="C351" s="2027">
        <v>12</v>
      </c>
      <c r="D351" s="2066"/>
      <c r="E351" s="2055">
        <v>113.18</v>
      </c>
      <c r="F351" s="2055">
        <v>113.38</v>
      </c>
      <c r="G351" s="2055">
        <v>115.43</v>
      </c>
      <c r="H351" s="2055">
        <v>113.82</v>
      </c>
      <c r="I351" s="2055">
        <v>112.55</v>
      </c>
      <c r="J351" s="2056">
        <v>113.97</v>
      </c>
      <c r="K351" s="2055">
        <v>96.6</v>
      </c>
      <c r="L351" s="2055">
        <v>96.8</v>
      </c>
      <c r="M351" s="2056">
        <v>97.65</v>
      </c>
      <c r="N351" s="2057">
        <v>42.9</v>
      </c>
      <c r="O351" s="2057">
        <v>27.8</v>
      </c>
      <c r="P351" s="2058">
        <v>33.299999999999997</v>
      </c>
      <c r="Q351" s="2029">
        <v>327.70000000000084</v>
      </c>
      <c r="R351" s="2029">
        <v>539.99999999999989</v>
      </c>
      <c r="S351" s="2059">
        <v>-782.40000000000111</v>
      </c>
      <c r="T351" s="2029">
        <v>32.770000000000081</v>
      </c>
      <c r="U351" s="2029">
        <v>53.999999999999986</v>
      </c>
      <c r="V351" s="2059">
        <v>-78.240000000000109</v>
      </c>
      <c r="W351" s="2060">
        <v>81.8</v>
      </c>
      <c r="X351" s="2061">
        <v>70</v>
      </c>
      <c r="Y351" s="2062">
        <v>44.4</v>
      </c>
      <c r="Z351" s="2060">
        <v>107.1</v>
      </c>
      <c r="AA351" s="2061">
        <v>107.8</v>
      </c>
      <c r="AB351" s="2062">
        <v>97.2</v>
      </c>
      <c r="AC351" s="2061"/>
      <c r="AE351" s="2027">
        <v>50</v>
      </c>
      <c r="AG351" s="2028"/>
      <c r="AH351" s="2028"/>
      <c r="AI351" s="2027">
        <v>12</v>
      </c>
      <c r="AL351" s="2053">
        <v>159.5</v>
      </c>
    </row>
    <row r="352" spans="1:39" s="2027" customFormat="1" ht="27" customHeight="1">
      <c r="A352" s="2027">
        <v>2013</v>
      </c>
      <c r="B352" s="2028" t="s">
        <v>41</v>
      </c>
      <c r="C352" s="2027">
        <v>1</v>
      </c>
      <c r="D352" s="2066"/>
      <c r="E352" s="2055">
        <v>115.51</v>
      </c>
      <c r="F352" s="2055">
        <v>114.07</v>
      </c>
      <c r="G352" s="2055">
        <v>114.92</v>
      </c>
      <c r="H352" s="2055">
        <v>111.51</v>
      </c>
      <c r="I352" s="2055">
        <v>112.39</v>
      </c>
      <c r="J352" s="2056">
        <v>113.08</v>
      </c>
      <c r="K352" s="2055">
        <v>96.74</v>
      </c>
      <c r="L352" s="2055">
        <v>96.79</v>
      </c>
      <c r="M352" s="2056">
        <v>97.5</v>
      </c>
      <c r="N352" s="2057">
        <v>42.9</v>
      </c>
      <c r="O352" s="2057">
        <v>22.2</v>
      </c>
      <c r="P352" s="2058">
        <v>44.4</v>
      </c>
      <c r="Q352" s="2029">
        <v>320.60000000000082</v>
      </c>
      <c r="R352" s="2029">
        <v>512.19999999999993</v>
      </c>
      <c r="S352" s="2059">
        <v>-788.00000000000114</v>
      </c>
      <c r="T352" s="2029">
        <v>32.06000000000008</v>
      </c>
      <c r="U352" s="2029">
        <v>51.219999999999992</v>
      </c>
      <c r="V352" s="2059">
        <v>-78.800000000000111</v>
      </c>
      <c r="W352" s="2060">
        <v>63.6</v>
      </c>
      <c r="X352" s="2061">
        <v>80</v>
      </c>
      <c r="Y352" s="2062">
        <v>33.299999999999997</v>
      </c>
      <c r="Z352" s="2060">
        <v>109.3</v>
      </c>
      <c r="AA352" s="2061">
        <v>108</v>
      </c>
      <c r="AB352" s="2062">
        <v>96.6</v>
      </c>
      <c r="AC352" s="2061"/>
      <c r="AE352" s="2027">
        <v>50</v>
      </c>
      <c r="AG352" s="2064" t="s">
        <v>944</v>
      </c>
      <c r="AH352" s="2028"/>
      <c r="AI352" s="2027">
        <v>1</v>
      </c>
      <c r="AL352" s="2053">
        <v>159.5</v>
      </c>
    </row>
    <row r="353" spans="1:38" s="2027" customFormat="1">
      <c r="B353" s="2028"/>
      <c r="C353" s="2027">
        <v>2</v>
      </c>
      <c r="D353" s="2066" t="s">
        <v>30</v>
      </c>
      <c r="E353" s="2055">
        <v>119.51</v>
      </c>
      <c r="F353" s="2055">
        <v>116.07</v>
      </c>
      <c r="G353" s="2055">
        <v>115.27</v>
      </c>
      <c r="H353" s="2055">
        <v>110.76</v>
      </c>
      <c r="I353" s="2055">
        <v>112.03</v>
      </c>
      <c r="J353" s="2056">
        <v>111.98</v>
      </c>
      <c r="K353" s="2055">
        <v>96.44</v>
      </c>
      <c r="L353" s="2055">
        <v>96.59</v>
      </c>
      <c r="M353" s="2056">
        <v>97.2</v>
      </c>
      <c r="N353" s="2057">
        <v>71.400000000000006</v>
      </c>
      <c r="O353" s="2057">
        <v>33.299999999999997</v>
      </c>
      <c r="P353" s="2058">
        <v>55.6</v>
      </c>
      <c r="Q353" s="2029">
        <v>342.0000000000008</v>
      </c>
      <c r="R353" s="2029">
        <v>495.49999999999994</v>
      </c>
      <c r="S353" s="2059">
        <v>-782.40000000000111</v>
      </c>
      <c r="T353" s="2029">
        <v>34.200000000000081</v>
      </c>
      <c r="U353" s="2029">
        <v>49.55</v>
      </c>
      <c r="V353" s="2059">
        <v>-78.240000000000109</v>
      </c>
      <c r="W353" s="2060">
        <v>81.8</v>
      </c>
      <c r="X353" s="2061">
        <v>80</v>
      </c>
      <c r="Y353" s="2062">
        <v>44.4</v>
      </c>
      <c r="Z353" s="2060">
        <v>112.6</v>
      </c>
      <c r="AA353" s="2061">
        <v>109</v>
      </c>
      <c r="AB353" s="2062">
        <v>96.2</v>
      </c>
      <c r="AC353" s="2061"/>
      <c r="AE353" s="2027">
        <v>50</v>
      </c>
      <c r="AG353" s="2028"/>
      <c r="AH353" s="2028"/>
      <c r="AI353" s="2027">
        <v>2</v>
      </c>
      <c r="AJ353" s="2027" t="s">
        <v>30</v>
      </c>
      <c r="AL353" s="2053">
        <v>159.5</v>
      </c>
    </row>
    <row r="354" spans="1:38" s="2027" customFormat="1">
      <c r="B354" s="2028"/>
      <c r="C354" s="2027">
        <v>3</v>
      </c>
      <c r="D354" s="2066"/>
      <c r="E354" s="2055">
        <v>121.84</v>
      </c>
      <c r="F354" s="2055">
        <v>118.95</v>
      </c>
      <c r="G354" s="2055">
        <v>116.39</v>
      </c>
      <c r="H354" s="2055">
        <v>115.29</v>
      </c>
      <c r="I354" s="2055">
        <v>112.52</v>
      </c>
      <c r="J354" s="2056">
        <v>112.64</v>
      </c>
      <c r="K354" s="2055">
        <v>96.09</v>
      </c>
      <c r="L354" s="2055">
        <v>96.42</v>
      </c>
      <c r="M354" s="2056">
        <v>96.9</v>
      </c>
      <c r="N354" s="2057">
        <v>85.7</v>
      </c>
      <c r="O354" s="2057">
        <v>66.7</v>
      </c>
      <c r="P354" s="2058">
        <v>44.4</v>
      </c>
      <c r="Q354" s="2029">
        <v>377.70000000000078</v>
      </c>
      <c r="R354" s="2029">
        <v>512.19999999999993</v>
      </c>
      <c r="S354" s="2059">
        <v>-788.00000000000114</v>
      </c>
      <c r="T354" s="2029">
        <v>37.770000000000081</v>
      </c>
      <c r="U354" s="2029">
        <v>51.219999999999992</v>
      </c>
      <c r="V354" s="2059">
        <v>-78.800000000000111</v>
      </c>
      <c r="W354" s="2060">
        <v>100</v>
      </c>
      <c r="X354" s="2061">
        <v>80</v>
      </c>
      <c r="Y354" s="2062">
        <v>44.4</v>
      </c>
      <c r="Z354" s="2060">
        <v>114.4</v>
      </c>
      <c r="AA354" s="2061">
        <v>110.7</v>
      </c>
      <c r="AB354" s="2062">
        <v>96.3</v>
      </c>
      <c r="AC354" s="2061"/>
      <c r="AE354" s="2027">
        <v>50</v>
      </c>
      <c r="AG354" s="2028"/>
      <c r="AH354" s="2028"/>
      <c r="AI354" s="2027">
        <v>3</v>
      </c>
    </row>
    <row r="355" spans="1:38" s="2027" customFormat="1">
      <c r="B355" s="2028"/>
      <c r="C355" s="2027">
        <v>4</v>
      </c>
      <c r="D355" s="2066"/>
      <c r="E355" s="2055">
        <v>121.7</v>
      </c>
      <c r="F355" s="2055">
        <v>121.02</v>
      </c>
      <c r="G355" s="2055">
        <v>116.96</v>
      </c>
      <c r="H355" s="2055">
        <v>113.1</v>
      </c>
      <c r="I355" s="2055">
        <v>113.05</v>
      </c>
      <c r="J355" s="2056">
        <v>112.9</v>
      </c>
      <c r="K355" s="2055">
        <v>96.1</v>
      </c>
      <c r="L355" s="2055">
        <v>96.21</v>
      </c>
      <c r="M355" s="2056">
        <v>96.54</v>
      </c>
      <c r="N355" s="2057">
        <v>71.400000000000006</v>
      </c>
      <c r="O355" s="2057">
        <v>77.8</v>
      </c>
      <c r="P355" s="2058">
        <v>61.1</v>
      </c>
      <c r="Q355" s="2029">
        <v>399.10000000000082</v>
      </c>
      <c r="R355" s="2029">
        <v>539.99999999999989</v>
      </c>
      <c r="S355" s="2059">
        <v>-776.90000000000111</v>
      </c>
      <c r="T355" s="2029">
        <v>39.910000000000082</v>
      </c>
      <c r="U355" s="2029">
        <v>53.999999999999986</v>
      </c>
      <c r="V355" s="2059">
        <v>-77.690000000000111</v>
      </c>
      <c r="W355" s="2060">
        <v>100</v>
      </c>
      <c r="X355" s="2061">
        <v>90</v>
      </c>
      <c r="Y355" s="2062">
        <v>44.4</v>
      </c>
      <c r="Z355" s="2060">
        <v>115.6</v>
      </c>
      <c r="AA355" s="2061">
        <v>111.3</v>
      </c>
      <c r="AB355" s="2062">
        <v>96.2</v>
      </c>
      <c r="AC355" s="2061"/>
      <c r="AE355" s="2027">
        <v>50</v>
      </c>
      <c r="AG355" s="2028"/>
      <c r="AH355" s="2028"/>
      <c r="AI355" s="2027">
        <v>4</v>
      </c>
    </row>
    <row r="356" spans="1:38" s="2027" customFormat="1">
      <c r="B356" s="2028"/>
      <c r="C356" s="2027">
        <v>5</v>
      </c>
      <c r="D356" s="2066"/>
      <c r="E356" s="2055">
        <v>126.71</v>
      </c>
      <c r="F356" s="2055">
        <v>123.42</v>
      </c>
      <c r="G356" s="2055">
        <v>118.85</v>
      </c>
      <c r="H356" s="2055">
        <v>115.04</v>
      </c>
      <c r="I356" s="2055">
        <v>114.48</v>
      </c>
      <c r="J356" s="2056">
        <v>113.14</v>
      </c>
      <c r="K356" s="2055">
        <v>96.06</v>
      </c>
      <c r="L356" s="2055">
        <v>96.08</v>
      </c>
      <c r="M356" s="2056">
        <v>96.44</v>
      </c>
      <c r="N356" s="2057">
        <v>78.599999999999994</v>
      </c>
      <c r="O356" s="2057">
        <v>88.9</v>
      </c>
      <c r="P356" s="2058">
        <v>38.9</v>
      </c>
      <c r="Q356" s="2029">
        <v>427.70000000000084</v>
      </c>
      <c r="R356" s="2029">
        <v>578.89999999999986</v>
      </c>
      <c r="S356" s="2059">
        <v>-788.00000000000114</v>
      </c>
      <c r="T356" s="2029">
        <v>42.770000000000081</v>
      </c>
      <c r="U356" s="2029">
        <v>57.889999999999986</v>
      </c>
      <c r="V356" s="2059">
        <v>-78.800000000000111</v>
      </c>
      <c r="W356" s="2060">
        <v>100</v>
      </c>
      <c r="X356" s="2061">
        <v>100</v>
      </c>
      <c r="Y356" s="2062">
        <v>55.6</v>
      </c>
      <c r="Z356" s="2060">
        <v>117.5</v>
      </c>
      <c r="AA356" s="2061">
        <v>112.8</v>
      </c>
      <c r="AB356" s="2062">
        <v>97</v>
      </c>
      <c r="AC356" s="2061"/>
      <c r="AE356" s="2027">
        <v>50</v>
      </c>
      <c r="AG356" s="2028"/>
      <c r="AH356" s="2028"/>
      <c r="AI356" s="2027">
        <v>5</v>
      </c>
    </row>
    <row r="357" spans="1:38" s="2027" customFormat="1">
      <c r="B357" s="2028"/>
      <c r="C357" s="2027">
        <v>6</v>
      </c>
      <c r="D357" s="2066"/>
      <c r="E357" s="2055">
        <v>125.39</v>
      </c>
      <c r="F357" s="2055">
        <v>124.6</v>
      </c>
      <c r="G357" s="2055">
        <v>120.55</v>
      </c>
      <c r="H357" s="2055">
        <v>116.02</v>
      </c>
      <c r="I357" s="2055">
        <v>114.72</v>
      </c>
      <c r="J357" s="2056">
        <v>114.04</v>
      </c>
      <c r="K357" s="2055">
        <v>96.49</v>
      </c>
      <c r="L357" s="2055">
        <v>96.22</v>
      </c>
      <c r="M357" s="2056">
        <v>96.36</v>
      </c>
      <c r="N357" s="2057">
        <v>57.1</v>
      </c>
      <c r="O357" s="2057">
        <v>44.4</v>
      </c>
      <c r="P357" s="2058">
        <v>44.4</v>
      </c>
      <c r="Q357" s="2029">
        <v>434.80000000000086</v>
      </c>
      <c r="R357" s="2029">
        <v>573.29999999999984</v>
      </c>
      <c r="S357" s="2059">
        <v>-793.60000000000116</v>
      </c>
      <c r="T357" s="2029">
        <v>43.480000000000089</v>
      </c>
      <c r="U357" s="2029">
        <v>57.329999999999984</v>
      </c>
      <c r="V357" s="2059">
        <v>-79.360000000000113</v>
      </c>
      <c r="W357" s="2060">
        <v>81.8</v>
      </c>
      <c r="X357" s="2061">
        <v>85</v>
      </c>
      <c r="Y357" s="2062">
        <v>55.6</v>
      </c>
      <c r="Z357" s="2060">
        <v>116</v>
      </c>
      <c r="AA357" s="2061">
        <v>112.5</v>
      </c>
      <c r="AB357" s="2062">
        <v>97.5</v>
      </c>
      <c r="AC357" s="2061"/>
      <c r="AE357" s="2027">
        <v>50</v>
      </c>
      <c r="AG357" s="2028"/>
      <c r="AH357" s="2028"/>
      <c r="AI357" s="2027">
        <v>6</v>
      </c>
    </row>
    <row r="358" spans="1:38" s="2027" customFormat="1">
      <c r="B358" s="2028"/>
      <c r="C358" s="2027">
        <v>7</v>
      </c>
      <c r="D358" s="2066"/>
      <c r="E358" s="2055">
        <v>125.54</v>
      </c>
      <c r="F358" s="2055">
        <v>125.88</v>
      </c>
      <c r="G358" s="2055">
        <v>122.31</v>
      </c>
      <c r="H358" s="2055">
        <v>116.48</v>
      </c>
      <c r="I358" s="2055">
        <v>115.85</v>
      </c>
      <c r="J358" s="2056">
        <v>115.19</v>
      </c>
      <c r="K358" s="2055">
        <v>98.36</v>
      </c>
      <c r="L358" s="2055">
        <v>96.97</v>
      </c>
      <c r="M358" s="2056">
        <v>96.61</v>
      </c>
      <c r="N358" s="2057">
        <v>71.400000000000006</v>
      </c>
      <c r="O358" s="2057">
        <v>77.8</v>
      </c>
      <c r="P358" s="2058">
        <v>55.6</v>
      </c>
      <c r="Q358" s="2029">
        <v>456.20000000000084</v>
      </c>
      <c r="R358" s="2029">
        <v>601.0999999999998</v>
      </c>
      <c r="S358" s="2059">
        <v>-788.00000000000114</v>
      </c>
      <c r="T358" s="2029">
        <v>45.620000000000083</v>
      </c>
      <c r="U358" s="2029">
        <v>60.109999999999978</v>
      </c>
      <c r="V358" s="2059">
        <v>-78.800000000000111</v>
      </c>
      <c r="W358" s="2060">
        <v>81.8</v>
      </c>
      <c r="X358" s="2061">
        <v>75</v>
      </c>
      <c r="Y358" s="2062">
        <v>55.6</v>
      </c>
      <c r="Z358" s="2060">
        <v>116.9</v>
      </c>
      <c r="AA358" s="2061">
        <v>113.5</v>
      </c>
      <c r="AB358" s="2062">
        <v>98.4</v>
      </c>
      <c r="AC358" s="2061"/>
      <c r="AE358" s="2027">
        <v>50</v>
      </c>
      <c r="AG358" s="2028"/>
      <c r="AH358" s="2028"/>
      <c r="AI358" s="2027">
        <v>7</v>
      </c>
    </row>
    <row r="359" spans="1:38" s="2027" customFormat="1">
      <c r="B359" s="2028"/>
      <c r="C359" s="2027">
        <v>8</v>
      </c>
      <c r="D359" s="2066"/>
      <c r="E359" s="2055">
        <v>125.76</v>
      </c>
      <c r="F359" s="2055">
        <v>125.56</v>
      </c>
      <c r="G359" s="2055">
        <v>123.78</v>
      </c>
      <c r="H359" s="2055">
        <v>118.12</v>
      </c>
      <c r="I359" s="2055">
        <v>116.87</v>
      </c>
      <c r="J359" s="2056">
        <v>115.75</v>
      </c>
      <c r="K359" s="2055">
        <v>100.34</v>
      </c>
      <c r="L359" s="2055">
        <v>98.4</v>
      </c>
      <c r="M359" s="2056">
        <v>97.13</v>
      </c>
      <c r="N359" s="2057">
        <v>42.9</v>
      </c>
      <c r="O359" s="2057">
        <v>77.8</v>
      </c>
      <c r="P359" s="2058">
        <v>66.7</v>
      </c>
      <c r="Q359" s="2029">
        <v>449.10000000000082</v>
      </c>
      <c r="R359" s="2029">
        <v>628.89999999999975</v>
      </c>
      <c r="S359" s="2059">
        <v>-771.30000000000109</v>
      </c>
      <c r="T359" s="2029">
        <v>44.910000000000082</v>
      </c>
      <c r="U359" s="2029">
        <v>62.889999999999972</v>
      </c>
      <c r="V359" s="2059">
        <v>-77.130000000000109</v>
      </c>
      <c r="W359" s="2060">
        <v>72.7</v>
      </c>
      <c r="X359" s="2061">
        <v>70</v>
      </c>
      <c r="Y359" s="2062">
        <v>61.1</v>
      </c>
      <c r="Z359" s="2060">
        <v>117.1</v>
      </c>
      <c r="AA359" s="2061">
        <v>114.6</v>
      </c>
      <c r="AB359" s="2062">
        <v>98.6</v>
      </c>
      <c r="AC359" s="2061"/>
      <c r="AE359" s="2027">
        <v>50</v>
      </c>
      <c r="AG359" s="2028"/>
      <c r="AH359" s="2028"/>
      <c r="AI359" s="2027">
        <v>8</v>
      </c>
    </row>
    <row r="360" spans="1:38" s="2027" customFormat="1">
      <c r="B360" s="2028"/>
      <c r="C360" s="2027">
        <v>9</v>
      </c>
      <c r="D360" s="2066"/>
      <c r="E360" s="2055">
        <v>127.2</v>
      </c>
      <c r="F360" s="2055">
        <v>126.17</v>
      </c>
      <c r="G360" s="2055">
        <v>124.88</v>
      </c>
      <c r="H360" s="2055">
        <v>118.1</v>
      </c>
      <c r="I360" s="2055">
        <v>117.57</v>
      </c>
      <c r="J360" s="2056">
        <v>116.75</v>
      </c>
      <c r="K360" s="2055">
        <v>101.28</v>
      </c>
      <c r="L360" s="2055">
        <v>99.99</v>
      </c>
      <c r="M360" s="2056">
        <v>97.82</v>
      </c>
      <c r="N360" s="2057">
        <v>78.599999999999994</v>
      </c>
      <c r="O360" s="2057">
        <v>66.7</v>
      </c>
      <c r="P360" s="2058">
        <v>77.8</v>
      </c>
      <c r="Q360" s="2029">
        <v>477.70000000000084</v>
      </c>
      <c r="R360" s="2029">
        <v>645.5999999999998</v>
      </c>
      <c r="S360" s="2059">
        <v>-743.50000000000114</v>
      </c>
      <c r="T360" s="2029">
        <v>47.770000000000081</v>
      </c>
      <c r="U360" s="2029">
        <v>64.559999999999974</v>
      </c>
      <c r="V360" s="2059">
        <v>-74.350000000000108</v>
      </c>
      <c r="W360" s="2060">
        <v>95.5</v>
      </c>
      <c r="X360" s="2061">
        <v>80</v>
      </c>
      <c r="Y360" s="2062">
        <v>77.8</v>
      </c>
      <c r="Z360" s="2060">
        <v>118.7</v>
      </c>
      <c r="AA360" s="2061">
        <v>115.3</v>
      </c>
      <c r="AB360" s="2062">
        <v>99.1</v>
      </c>
      <c r="AC360" s="2061"/>
      <c r="AE360" s="2027">
        <v>50</v>
      </c>
      <c r="AG360" s="2028"/>
      <c r="AH360" s="2028"/>
      <c r="AI360" s="2027">
        <v>9</v>
      </c>
    </row>
    <row r="361" spans="1:38" s="2027" customFormat="1">
      <c r="B361" s="2028"/>
      <c r="C361" s="2027">
        <v>10</v>
      </c>
      <c r="D361" s="2066"/>
      <c r="E361" s="2055">
        <v>132.28</v>
      </c>
      <c r="F361" s="2055">
        <v>128.41</v>
      </c>
      <c r="G361" s="2055">
        <v>126.37</v>
      </c>
      <c r="H361" s="2055">
        <v>120.39</v>
      </c>
      <c r="I361" s="2055">
        <v>118.87</v>
      </c>
      <c r="J361" s="2056">
        <v>117.82</v>
      </c>
      <c r="K361" s="2055">
        <v>102.76</v>
      </c>
      <c r="L361" s="2055">
        <v>101.46</v>
      </c>
      <c r="M361" s="2056">
        <v>98.77</v>
      </c>
      <c r="N361" s="2057">
        <v>85.7</v>
      </c>
      <c r="O361" s="2057">
        <v>88.9</v>
      </c>
      <c r="P361" s="2058">
        <v>88.9</v>
      </c>
      <c r="Q361" s="2029">
        <v>513.40000000000089</v>
      </c>
      <c r="R361" s="2029">
        <v>684.49999999999977</v>
      </c>
      <c r="S361" s="2059">
        <v>-704.60000000000116</v>
      </c>
      <c r="T361" s="2029">
        <v>51.340000000000089</v>
      </c>
      <c r="U361" s="2029">
        <v>68.449999999999974</v>
      </c>
      <c r="V361" s="2059">
        <v>-70.460000000000122</v>
      </c>
      <c r="W361" s="2060">
        <v>81.8</v>
      </c>
      <c r="X361" s="2061">
        <v>80</v>
      </c>
      <c r="Y361" s="2062">
        <v>88.9</v>
      </c>
      <c r="Z361" s="2060">
        <v>118.8</v>
      </c>
      <c r="AA361" s="2061">
        <v>116</v>
      </c>
      <c r="AB361" s="2062">
        <v>99.5</v>
      </c>
      <c r="AC361" s="2061"/>
      <c r="AE361" s="2027">
        <v>50</v>
      </c>
      <c r="AG361" s="2028"/>
      <c r="AH361" s="2028"/>
      <c r="AI361" s="2027">
        <v>10</v>
      </c>
    </row>
    <row r="362" spans="1:38" s="2027" customFormat="1">
      <c r="B362" s="2028"/>
      <c r="C362" s="2027">
        <v>11</v>
      </c>
      <c r="D362" s="2066"/>
      <c r="E362" s="2055">
        <v>133.87</v>
      </c>
      <c r="F362" s="2055">
        <v>131.12</v>
      </c>
      <c r="G362" s="2055">
        <v>128.11000000000001</v>
      </c>
      <c r="H362" s="2055">
        <v>122.38</v>
      </c>
      <c r="I362" s="2055">
        <v>120.29</v>
      </c>
      <c r="J362" s="2056">
        <v>119.09</v>
      </c>
      <c r="K362" s="2055">
        <v>103.79</v>
      </c>
      <c r="L362" s="2055">
        <v>102.61</v>
      </c>
      <c r="M362" s="2056">
        <v>99.87</v>
      </c>
      <c r="N362" s="2057">
        <v>85.7</v>
      </c>
      <c r="O362" s="2057">
        <v>77.8</v>
      </c>
      <c r="P362" s="2058">
        <v>77.8</v>
      </c>
      <c r="Q362" s="2029">
        <v>549.10000000000093</v>
      </c>
      <c r="R362" s="2029">
        <v>712.29999999999973</v>
      </c>
      <c r="S362" s="2059">
        <v>-676.80000000000121</v>
      </c>
      <c r="T362" s="2029">
        <v>54.910000000000096</v>
      </c>
      <c r="U362" s="2029">
        <v>71.229999999999976</v>
      </c>
      <c r="V362" s="2059">
        <v>-67.680000000000121</v>
      </c>
      <c r="W362" s="2060">
        <v>100</v>
      </c>
      <c r="X362" s="2061">
        <v>90</v>
      </c>
      <c r="Y362" s="2062">
        <v>77.8</v>
      </c>
      <c r="Z362" s="2060">
        <v>120.4</v>
      </c>
      <c r="AA362" s="2061">
        <v>117.1</v>
      </c>
      <c r="AB362" s="2062">
        <v>100.4</v>
      </c>
      <c r="AC362" s="2061"/>
      <c r="AE362" s="2027">
        <v>50</v>
      </c>
      <c r="AG362" s="2028"/>
      <c r="AH362" s="2028"/>
      <c r="AI362" s="2027">
        <v>11</v>
      </c>
    </row>
    <row r="363" spans="1:38" s="2027" customFormat="1">
      <c r="B363" s="2028"/>
      <c r="C363" s="2027">
        <v>12</v>
      </c>
      <c r="D363" s="2066"/>
      <c r="E363" s="2055">
        <v>137.44</v>
      </c>
      <c r="F363" s="2055">
        <v>134.53</v>
      </c>
      <c r="G363" s="2055">
        <v>129.63999999999999</v>
      </c>
      <c r="H363" s="2055">
        <v>122.85</v>
      </c>
      <c r="I363" s="2055">
        <v>121.87</v>
      </c>
      <c r="J363" s="2056">
        <v>120.37</v>
      </c>
      <c r="K363" s="2055">
        <v>103.35</v>
      </c>
      <c r="L363" s="2055">
        <v>103.3</v>
      </c>
      <c r="M363" s="2056">
        <v>100.91</v>
      </c>
      <c r="N363" s="2057">
        <v>85.7</v>
      </c>
      <c r="O363" s="2057">
        <v>77.8</v>
      </c>
      <c r="P363" s="2058">
        <v>66.7</v>
      </c>
      <c r="Q363" s="2029">
        <v>584.80000000000098</v>
      </c>
      <c r="R363" s="2029">
        <v>740.09999999999968</v>
      </c>
      <c r="S363" s="2059">
        <v>-660.10000000000116</v>
      </c>
      <c r="T363" s="2029">
        <v>58.480000000000096</v>
      </c>
      <c r="U363" s="2029">
        <v>74.009999999999962</v>
      </c>
      <c r="V363" s="2059">
        <v>-66.010000000000119</v>
      </c>
      <c r="W363" s="2060">
        <v>81.8</v>
      </c>
      <c r="X363" s="2061">
        <v>80</v>
      </c>
      <c r="Y363" s="2062">
        <v>77.8</v>
      </c>
      <c r="Z363" s="2060">
        <v>119.5</v>
      </c>
      <c r="AA363" s="2061">
        <v>117.1</v>
      </c>
      <c r="AB363" s="2062">
        <v>101.3</v>
      </c>
      <c r="AC363" s="2061"/>
      <c r="AE363" s="2027">
        <v>50</v>
      </c>
      <c r="AG363" s="2028"/>
      <c r="AH363" s="2028"/>
      <c r="AI363" s="2027">
        <v>12</v>
      </c>
    </row>
    <row r="364" spans="1:38" s="2027" customFormat="1" ht="27" customHeight="1">
      <c r="A364" s="2027">
        <v>2014</v>
      </c>
      <c r="B364" s="2028" t="s">
        <v>42</v>
      </c>
      <c r="C364" s="2027">
        <v>1</v>
      </c>
      <c r="D364" s="2066"/>
      <c r="E364" s="2055">
        <v>133.56</v>
      </c>
      <c r="F364" s="2055">
        <v>134.96</v>
      </c>
      <c r="G364" s="2055">
        <v>130.81</v>
      </c>
      <c r="H364" s="2055">
        <v>121.62</v>
      </c>
      <c r="I364" s="2055">
        <v>122.28</v>
      </c>
      <c r="J364" s="2056">
        <v>121.07</v>
      </c>
      <c r="K364" s="2055">
        <v>103.85</v>
      </c>
      <c r="L364" s="2055">
        <v>103.66</v>
      </c>
      <c r="M364" s="2056">
        <v>101.96</v>
      </c>
      <c r="N364" s="2057">
        <v>71.400000000000006</v>
      </c>
      <c r="O364" s="2057">
        <v>44.4</v>
      </c>
      <c r="P364" s="2058">
        <v>55.6</v>
      </c>
      <c r="Q364" s="2029">
        <v>606.20000000000095</v>
      </c>
      <c r="R364" s="2029">
        <v>734.49999999999966</v>
      </c>
      <c r="S364" s="2059">
        <v>-654.50000000000114</v>
      </c>
      <c r="T364" s="2029">
        <v>60.620000000000097</v>
      </c>
      <c r="U364" s="2029">
        <v>73.44999999999996</v>
      </c>
      <c r="V364" s="2059">
        <v>-65.450000000000117</v>
      </c>
      <c r="W364" s="2060">
        <v>72.7</v>
      </c>
      <c r="X364" s="2061">
        <v>80</v>
      </c>
      <c r="Y364" s="2062">
        <v>100</v>
      </c>
      <c r="Z364" s="2060">
        <v>119.8</v>
      </c>
      <c r="AA364" s="2061">
        <v>118.6</v>
      </c>
      <c r="AB364" s="2062">
        <v>102.5</v>
      </c>
      <c r="AC364" s="2061"/>
      <c r="AE364" s="2027">
        <v>50</v>
      </c>
      <c r="AG364" s="2064" t="s">
        <v>945</v>
      </c>
      <c r="AH364" s="2028"/>
      <c r="AI364" s="2027">
        <v>1</v>
      </c>
    </row>
    <row r="365" spans="1:38" s="2027" customFormat="1">
      <c r="B365" s="2028"/>
      <c r="C365" s="2027">
        <v>2</v>
      </c>
      <c r="D365" s="2066"/>
      <c r="E365" s="2055">
        <v>129.75</v>
      </c>
      <c r="F365" s="2055">
        <v>133.58000000000001</v>
      </c>
      <c r="G365" s="2055">
        <v>131.41</v>
      </c>
      <c r="H365" s="2055">
        <v>121.89</v>
      </c>
      <c r="I365" s="2055">
        <v>122.12</v>
      </c>
      <c r="J365" s="2056">
        <v>121.83</v>
      </c>
      <c r="K365" s="2055">
        <v>102.95</v>
      </c>
      <c r="L365" s="2055">
        <v>103.38</v>
      </c>
      <c r="M365" s="2056">
        <v>102.62</v>
      </c>
      <c r="N365" s="2057">
        <v>57.1</v>
      </c>
      <c r="O365" s="2057">
        <v>44.4</v>
      </c>
      <c r="P365" s="2058">
        <v>33.299999999999997</v>
      </c>
      <c r="Q365" s="2029">
        <v>613.30000000000098</v>
      </c>
      <c r="R365" s="2029">
        <v>728.89999999999964</v>
      </c>
      <c r="S365" s="2059">
        <v>-671.20000000000118</v>
      </c>
      <c r="T365" s="2029">
        <v>61.330000000000098</v>
      </c>
      <c r="U365" s="2029">
        <v>72.889999999999958</v>
      </c>
      <c r="V365" s="2059">
        <v>-67.120000000000118</v>
      </c>
      <c r="W365" s="2060">
        <v>27.3</v>
      </c>
      <c r="X365" s="2061">
        <v>45</v>
      </c>
      <c r="Y365" s="2062">
        <v>66.7</v>
      </c>
      <c r="Z365" s="2060">
        <v>116.3</v>
      </c>
      <c r="AA365" s="2061">
        <v>118.4</v>
      </c>
      <c r="AB365" s="2062">
        <v>102.7</v>
      </c>
      <c r="AC365" s="2061"/>
      <c r="AE365" s="2027">
        <v>50</v>
      </c>
      <c r="AG365" s="2028"/>
      <c r="AH365" s="2028"/>
      <c r="AI365" s="2027">
        <v>2</v>
      </c>
    </row>
    <row r="366" spans="1:38" s="2027" customFormat="1">
      <c r="B366" s="2028"/>
      <c r="C366" s="2027">
        <v>3</v>
      </c>
      <c r="D366" s="2066"/>
      <c r="E366" s="2055">
        <v>124.63</v>
      </c>
      <c r="F366" s="2055">
        <v>129.31</v>
      </c>
      <c r="G366" s="2055">
        <v>131.25</v>
      </c>
      <c r="H366" s="2055">
        <v>121.69</v>
      </c>
      <c r="I366" s="2055">
        <v>121.73</v>
      </c>
      <c r="J366" s="2056">
        <v>122.09</v>
      </c>
      <c r="K366" s="2055">
        <v>104.64</v>
      </c>
      <c r="L366" s="2055">
        <v>103.81</v>
      </c>
      <c r="M366" s="2056">
        <v>103.23</v>
      </c>
      <c r="N366" s="2057">
        <v>28.6</v>
      </c>
      <c r="O366" s="2057">
        <v>44.4</v>
      </c>
      <c r="P366" s="2058">
        <v>55.6</v>
      </c>
      <c r="Q366" s="2029">
        <v>591.900000000001</v>
      </c>
      <c r="R366" s="2029">
        <v>723.29999999999961</v>
      </c>
      <c r="S366" s="2059">
        <v>-665.60000000000116</v>
      </c>
      <c r="T366" s="2029">
        <v>59.190000000000097</v>
      </c>
      <c r="U366" s="2029">
        <v>72.329999999999956</v>
      </c>
      <c r="V366" s="2059">
        <v>-66.560000000000116</v>
      </c>
      <c r="W366" s="2060">
        <v>36.4</v>
      </c>
      <c r="X366" s="2061">
        <v>75</v>
      </c>
      <c r="Y366" s="2062">
        <v>61.1</v>
      </c>
      <c r="Z366" s="2060">
        <v>115.1</v>
      </c>
      <c r="AA366" s="2061">
        <v>120.4</v>
      </c>
      <c r="AB366" s="2062">
        <v>103.3</v>
      </c>
      <c r="AC366" s="2061"/>
      <c r="AE366" s="2027">
        <v>50</v>
      </c>
      <c r="AG366" s="2028"/>
      <c r="AH366" s="2028"/>
      <c r="AI366" s="2027">
        <v>3</v>
      </c>
    </row>
    <row r="367" spans="1:38" s="2027" customFormat="1">
      <c r="B367" s="2028"/>
      <c r="C367" s="2027">
        <v>4</v>
      </c>
      <c r="D367" s="2066"/>
      <c r="E367" s="2055">
        <v>120.65</v>
      </c>
      <c r="F367" s="2055">
        <v>125.01</v>
      </c>
      <c r="G367" s="2055">
        <v>130.31</v>
      </c>
      <c r="H367" s="2055">
        <v>119.89</v>
      </c>
      <c r="I367" s="2055">
        <v>121.16</v>
      </c>
      <c r="J367" s="2056">
        <v>121.59</v>
      </c>
      <c r="K367" s="2055">
        <v>106.57</v>
      </c>
      <c r="L367" s="2055">
        <v>104.72</v>
      </c>
      <c r="M367" s="2056">
        <v>103.99</v>
      </c>
      <c r="N367" s="2057">
        <v>0</v>
      </c>
      <c r="O367" s="2057">
        <v>44.4</v>
      </c>
      <c r="P367" s="2058">
        <v>55.6</v>
      </c>
      <c r="Q367" s="2029">
        <v>541.900000000001</v>
      </c>
      <c r="R367" s="2029">
        <v>717.69999999999959</v>
      </c>
      <c r="S367" s="2059">
        <v>-660.00000000000114</v>
      </c>
      <c r="T367" s="2029">
        <v>54.190000000000097</v>
      </c>
      <c r="U367" s="2029">
        <v>71.769999999999953</v>
      </c>
      <c r="V367" s="2059">
        <v>-66.000000000000114</v>
      </c>
      <c r="W367" s="2060">
        <v>9.1</v>
      </c>
      <c r="X367" s="2061">
        <v>30</v>
      </c>
      <c r="Y367" s="2062">
        <v>38.9</v>
      </c>
      <c r="Z367" s="2060">
        <v>112.6</v>
      </c>
      <c r="AA367" s="2061">
        <v>116.3</v>
      </c>
      <c r="AB367" s="2062">
        <v>103.4</v>
      </c>
      <c r="AC367" s="2061"/>
      <c r="AE367" s="2027">
        <v>50</v>
      </c>
      <c r="AG367" s="2028"/>
      <c r="AH367" s="2028"/>
      <c r="AI367" s="2027">
        <v>4</v>
      </c>
    </row>
    <row r="368" spans="1:38" s="2027" customFormat="1">
      <c r="B368" s="2028"/>
      <c r="C368" s="2027">
        <v>5</v>
      </c>
      <c r="D368" s="2066"/>
      <c r="E368" s="2055">
        <v>118.92</v>
      </c>
      <c r="F368" s="2055">
        <v>121.4</v>
      </c>
      <c r="G368" s="2055">
        <v>128.4</v>
      </c>
      <c r="H368" s="2055">
        <v>122.26</v>
      </c>
      <c r="I368" s="2055">
        <v>121.28</v>
      </c>
      <c r="J368" s="2056">
        <v>121.47</v>
      </c>
      <c r="K368" s="2055">
        <v>107.37</v>
      </c>
      <c r="L368" s="2055">
        <v>106.19</v>
      </c>
      <c r="M368" s="2056">
        <v>104.65</v>
      </c>
      <c r="N368" s="2057">
        <v>28.6</v>
      </c>
      <c r="O368" s="2057">
        <v>55.6</v>
      </c>
      <c r="P368" s="2058">
        <v>77.8</v>
      </c>
      <c r="Q368" s="2029">
        <v>520.50000000000102</v>
      </c>
      <c r="R368" s="2029">
        <v>723.29999999999961</v>
      </c>
      <c r="S368" s="2059">
        <v>-632.20000000000118</v>
      </c>
      <c r="T368" s="2029">
        <v>52.050000000000104</v>
      </c>
      <c r="U368" s="2029">
        <v>72.329999999999956</v>
      </c>
      <c r="V368" s="2059">
        <v>-63.22000000000012</v>
      </c>
      <c r="W368" s="2060">
        <v>18.2</v>
      </c>
      <c r="X368" s="2061">
        <v>20</v>
      </c>
      <c r="Y368" s="2062">
        <v>77.8</v>
      </c>
      <c r="Z368" s="2060">
        <v>111.5</v>
      </c>
      <c r="AA368" s="2061">
        <v>116.8</v>
      </c>
      <c r="AB368" s="2062">
        <v>105.5</v>
      </c>
      <c r="AC368" s="2061"/>
      <c r="AE368" s="2027">
        <v>50</v>
      </c>
      <c r="AG368" s="2028"/>
      <c r="AH368" s="2028"/>
      <c r="AI368" s="2027">
        <v>5</v>
      </c>
    </row>
    <row r="369" spans="1:35" s="2027" customFormat="1">
      <c r="B369" s="2028"/>
      <c r="C369" s="2027">
        <v>6</v>
      </c>
      <c r="D369" s="2066"/>
      <c r="E369" s="2055">
        <v>117.81</v>
      </c>
      <c r="F369" s="2055">
        <v>119.13</v>
      </c>
      <c r="G369" s="2055">
        <v>126.11</v>
      </c>
      <c r="H369" s="2055">
        <v>120.49</v>
      </c>
      <c r="I369" s="2055">
        <v>120.88</v>
      </c>
      <c r="J369" s="2056">
        <v>121.24</v>
      </c>
      <c r="K369" s="2055">
        <v>106.57</v>
      </c>
      <c r="L369" s="2055">
        <v>106.84</v>
      </c>
      <c r="M369" s="2056">
        <v>105.04</v>
      </c>
      <c r="N369" s="2057">
        <v>42.9</v>
      </c>
      <c r="O369" s="2057">
        <v>55.6</v>
      </c>
      <c r="P369" s="2058">
        <v>55.6</v>
      </c>
      <c r="Q369" s="2029">
        <v>513.400000000001</v>
      </c>
      <c r="R369" s="2029">
        <v>728.89999999999964</v>
      </c>
      <c r="S369" s="2059">
        <v>-626.60000000000116</v>
      </c>
      <c r="T369" s="2029">
        <v>51.340000000000103</v>
      </c>
      <c r="U369" s="2029">
        <v>72.889999999999958</v>
      </c>
      <c r="V369" s="2059">
        <v>-62.660000000000117</v>
      </c>
      <c r="W369" s="2060">
        <v>27.3</v>
      </c>
      <c r="X369" s="2061">
        <v>30</v>
      </c>
      <c r="Y369" s="2062">
        <v>61.1</v>
      </c>
      <c r="Z369" s="2060">
        <v>111.4</v>
      </c>
      <c r="AA369" s="2061">
        <v>115.6</v>
      </c>
      <c r="AB369" s="2062">
        <v>105.5</v>
      </c>
      <c r="AC369" s="2061"/>
      <c r="AE369" s="2027">
        <v>50</v>
      </c>
      <c r="AG369" s="2028"/>
      <c r="AH369" s="2028"/>
      <c r="AI369" s="2027">
        <v>6</v>
      </c>
    </row>
    <row r="370" spans="1:35" s="2027" customFormat="1">
      <c r="B370" s="2028"/>
      <c r="C370" s="2027">
        <v>7</v>
      </c>
      <c r="D370" s="2066"/>
      <c r="E370" s="2055">
        <v>116.03</v>
      </c>
      <c r="F370" s="2055">
        <v>117.59</v>
      </c>
      <c r="G370" s="2055">
        <v>123.05</v>
      </c>
      <c r="H370" s="2055">
        <v>119.74</v>
      </c>
      <c r="I370" s="2055">
        <v>120.83</v>
      </c>
      <c r="J370" s="2056">
        <v>120.81</v>
      </c>
      <c r="K370" s="2055">
        <v>103.75</v>
      </c>
      <c r="L370" s="2055">
        <v>105.9</v>
      </c>
      <c r="M370" s="2056">
        <v>105.1</v>
      </c>
      <c r="N370" s="2057">
        <v>42.9</v>
      </c>
      <c r="O370" s="2057">
        <v>44.4</v>
      </c>
      <c r="P370" s="2058">
        <v>22.2</v>
      </c>
      <c r="Q370" s="2029">
        <v>506.30000000000098</v>
      </c>
      <c r="R370" s="2029">
        <v>723.29999999999961</v>
      </c>
      <c r="S370" s="2059">
        <v>-654.40000000000111</v>
      </c>
      <c r="T370" s="2029">
        <v>50.630000000000095</v>
      </c>
      <c r="U370" s="2029">
        <v>72.329999999999956</v>
      </c>
      <c r="V370" s="2059">
        <v>-65.440000000000111</v>
      </c>
      <c r="W370" s="2060">
        <v>45.5</v>
      </c>
      <c r="X370" s="2061">
        <v>90</v>
      </c>
      <c r="Y370" s="2062">
        <v>83.3</v>
      </c>
      <c r="Z370" s="2060">
        <v>113</v>
      </c>
      <c r="AA370" s="2061">
        <v>116.2</v>
      </c>
      <c r="AB370" s="2062">
        <v>105.7</v>
      </c>
      <c r="AC370" s="2061"/>
      <c r="AE370" s="2027">
        <v>50</v>
      </c>
      <c r="AG370" s="2028"/>
      <c r="AH370" s="2028"/>
      <c r="AI370" s="2027">
        <v>7</v>
      </c>
    </row>
    <row r="371" spans="1:35" s="2027" customFormat="1">
      <c r="B371" s="2028"/>
      <c r="C371" s="2027">
        <v>8</v>
      </c>
      <c r="D371" s="2066"/>
      <c r="E371" s="2055">
        <v>117.22</v>
      </c>
      <c r="F371" s="2055">
        <v>117.02</v>
      </c>
      <c r="G371" s="2055">
        <v>120.72</v>
      </c>
      <c r="H371" s="2055">
        <v>119.46</v>
      </c>
      <c r="I371" s="2055">
        <v>119.9</v>
      </c>
      <c r="J371" s="2056">
        <v>120.37</v>
      </c>
      <c r="K371" s="2055">
        <v>105.33</v>
      </c>
      <c r="L371" s="2055">
        <v>105.22</v>
      </c>
      <c r="M371" s="2056">
        <v>105.31</v>
      </c>
      <c r="N371" s="2057">
        <v>35.700000000000003</v>
      </c>
      <c r="O371" s="2057">
        <v>44.4</v>
      </c>
      <c r="P371" s="2058">
        <v>33.299999999999997</v>
      </c>
      <c r="Q371" s="2029">
        <v>492.00000000000097</v>
      </c>
      <c r="R371" s="2029">
        <v>717.69999999999959</v>
      </c>
      <c r="S371" s="2059">
        <v>-671.10000000000116</v>
      </c>
      <c r="T371" s="2029">
        <v>49.200000000000095</v>
      </c>
      <c r="U371" s="2029">
        <v>71.769999999999953</v>
      </c>
      <c r="V371" s="2059">
        <v>-67.110000000000113</v>
      </c>
      <c r="W371" s="2060">
        <v>72.7</v>
      </c>
      <c r="X371" s="2061">
        <v>50</v>
      </c>
      <c r="Y371" s="2062">
        <v>44.4</v>
      </c>
      <c r="Z371" s="2060">
        <v>112.7</v>
      </c>
      <c r="AA371" s="2061">
        <v>115.4</v>
      </c>
      <c r="AB371" s="2062">
        <v>105.2</v>
      </c>
      <c r="AC371" s="2061"/>
      <c r="AE371" s="2027">
        <v>50</v>
      </c>
      <c r="AG371" s="2028"/>
      <c r="AH371" s="2028"/>
      <c r="AI371" s="2027">
        <v>8</v>
      </c>
    </row>
    <row r="372" spans="1:35" s="2027" customFormat="1">
      <c r="B372" s="2028"/>
      <c r="C372" s="2027">
        <v>9</v>
      </c>
      <c r="D372" s="2066"/>
      <c r="E372" s="2055">
        <v>114.71</v>
      </c>
      <c r="F372" s="2055">
        <v>115.99</v>
      </c>
      <c r="G372" s="2055">
        <v>118.57</v>
      </c>
      <c r="H372" s="2055">
        <v>119.97</v>
      </c>
      <c r="I372" s="2055">
        <v>119.72</v>
      </c>
      <c r="J372" s="2056">
        <v>120.38</v>
      </c>
      <c r="K372" s="2055">
        <v>105.41</v>
      </c>
      <c r="L372" s="2055">
        <v>104.83</v>
      </c>
      <c r="M372" s="2056">
        <v>105.66</v>
      </c>
      <c r="N372" s="2057">
        <v>57.1</v>
      </c>
      <c r="O372" s="2057">
        <v>77.8</v>
      </c>
      <c r="P372" s="2058">
        <v>44.4</v>
      </c>
      <c r="Q372" s="2029">
        <v>499.10000000000099</v>
      </c>
      <c r="R372" s="2029">
        <v>745.49999999999955</v>
      </c>
      <c r="S372" s="2059">
        <v>-676.70000000000118</v>
      </c>
      <c r="T372" s="2029">
        <v>49.910000000000096</v>
      </c>
      <c r="U372" s="2029">
        <v>74.549999999999955</v>
      </c>
      <c r="V372" s="2059">
        <v>-67.670000000000115</v>
      </c>
      <c r="W372" s="2060">
        <v>59.1</v>
      </c>
      <c r="X372" s="2061">
        <v>90</v>
      </c>
      <c r="Y372" s="2062">
        <v>44.4</v>
      </c>
      <c r="Z372" s="2060">
        <v>113.2</v>
      </c>
      <c r="AA372" s="2061">
        <v>116.9</v>
      </c>
      <c r="AB372" s="2062">
        <v>105.4</v>
      </c>
      <c r="AC372" s="2061"/>
      <c r="AE372" s="2027">
        <v>50</v>
      </c>
      <c r="AG372" s="2028"/>
      <c r="AH372" s="2028"/>
      <c r="AI372" s="2027">
        <v>9</v>
      </c>
    </row>
    <row r="373" spans="1:35" s="2027" customFormat="1">
      <c r="B373" s="2028"/>
      <c r="C373" s="2027">
        <v>10</v>
      </c>
      <c r="D373" s="2066"/>
      <c r="E373" s="2055">
        <v>114.27</v>
      </c>
      <c r="F373" s="2055">
        <v>115.4</v>
      </c>
      <c r="G373" s="2055">
        <v>117.09</v>
      </c>
      <c r="H373" s="2055">
        <v>123.54</v>
      </c>
      <c r="I373" s="2055">
        <v>120.99</v>
      </c>
      <c r="J373" s="2056">
        <v>120.64</v>
      </c>
      <c r="K373" s="2055">
        <v>106.22</v>
      </c>
      <c r="L373" s="2055">
        <v>105.65</v>
      </c>
      <c r="M373" s="2056">
        <v>105.89</v>
      </c>
      <c r="N373" s="2057">
        <v>71.400000000000006</v>
      </c>
      <c r="O373" s="2057">
        <v>66.7</v>
      </c>
      <c r="P373" s="2058">
        <v>55.6</v>
      </c>
      <c r="Q373" s="2029">
        <v>520.50000000000102</v>
      </c>
      <c r="R373" s="2029">
        <v>762.19999999999959</v>
      </c>
      <c r="S373" s="2059">
        <v>-671.10000000000116</v>
      </c>
      <c r="T373" s="2029">
        <v>52.050000000000104</v>
      </c>
      <c r="U373" s="2029">
        <v>76.219999999999956</v>
      </c>
      <c r="V373" s="2059">
        <v>-67.110000000000113</v>
      </c>
      <c r="W373" s="2060">
        <v>36.4</v>
      </c>
      <c r="X373" s="2061">
        <v>70</v>
      </c>
      <c r="Y373" s="2062">
        <v>33.299999999999997</v>
      </c>
      <c r="Z373" s="2060">
        <v>112.1</v>
      </c>
      <c r="AA373" s="2061">
        <v>116.6</v>
      </c>
      <c r="AB373" s="2062">
        <v>105.3</v>
      </c>
      <c r="AC373" s="2061"/>
      <c r="AE373" s="2027">
        <v>50</v>
      </c>
      <c r="AG373" s="2028"/>
      <c r="AH373" s="2028"/>
      <c r="AI373" s="2027">
        <v>10</v>
      </c>
    </row>
    <row r="374" spans="1:35" s="2027" customFormat="1">
      <c r="B374" s="2028"/>
      <c r="C374" s="2027">
        <v>11</v>
      </c>
      <c r="D374" s="2066"/>
      <c r="E374" s="2055">
        <v>112.95</v>
      </c>
      <c r="F374" s="2055">
        <v>113.98</v>
      </c>
      <c r="G374" s="2055">
        <v>115.99</v>
      </c>
      <c r="H374" s="2055">
        <v>120.37</v>
      </c>
      <c r="I374" s="2055">
        <v>121.29</v>
      </c>
      <c r="J374" s="2056">
        <v>120.62</v>
      </c>
      <c r="K374" s="2055">
        <v>106.99</v>
      </c>
      <c r="L374" s="2055">
        <v>106.21</v>
      </c>
      <c r="M374" s="2056">
        <v>105.95</v>
      </c>
      <c r="N374" s="2057">
        <v>42.9</v>
      </c>
      <c r="O374" s="2057">
        <v>77.8</v>
      </c>
      <c r="P374" s="2058">
        <v>77.8</v>
      </c>
      <c r="Q374" s="2029">
        <v>513.400000000001</v>
      </c>
      <c r="R374" s="2029">
        <v>789.99999999999955</v>
      </c>
      <c r="S374" s="2059">
        <v>-643.30000000000121</v>
      </c>
      <c r="T374" s="2029">
        <v>51.340000000000103</v>
      </c>
      <c r="U374" s="2029">
        <v>78.999999999999957</v>
      </c>
      <c r="V374" s="2059">
        <v>-64.330000000000126</v>
      </c>
      <c r="W374" s="2060">
        <v>63.6</v>
      </c>
      <c r="X374" s="2061">
        <v>70</v>
      </c>
      <c r="Y374" s="2062">
        <v>44.4</v>
      </c>
      <c r="Z374" s="2060">
        <v>112.5</v>
      </c>
      <c r="AA374" s="2061">
        <v>116</v>
      </c>
      <c r="AB374" s="2062">
        <v>105.3</v>
      </c>
      <c r="AC374" s="2061"/>
      <c r="AE374" s="2027">
        <v>50</v>
      </c>
      <c r="AG374" s="2028"/>
      <c r="AH374" s="2028"/>
      <c r="AI374" s="2027">
        <v>11</v>
      </c>
    </row>
    <row r="375" spans="1:35" s="2027" customFormat="1">
      <c r="B375" s="2028"/>
      <c r="C375" s="2027">
        <v>12</v>
      </c>
      <c r="D375" s="2066"/>
      <c r="E375" s="2055">
        <v>108.11</v>
      </c>
      <c r="F375" s="2055">
        <v>111.78</v>
      </c>
      <c r="G375" s="2055">
        <v>114.44</v>
      </c>
      <c r="H375" s="2055">
        <v>122.5</v>
      </c>
      <c r="I375" s="2055">
        <v>122.14</v>
      </c>
      <c r="J375" s="2056">
        <v>121.17</v>
      </c>
      <c r="K375" s="2055">
        <v>107.24</v>
      </c>
      <c r="L375" s="2055">
        <v>106.82</v>
      </c>
      <c r="M375" s="2056">
        <v>105.93</v>
      </c>
      <c r="N375" s="2057">
        <v>35.700000000000003</v>
      </c>
      <c r="O375" s="2057">
        <v>77.8</v>
      </c>
      <c r="P375" s="2058">
        <v>66.7</v>
      </c>
      <c r="Q375" s="2029">
        <v>499.10000000000099</v>
      </c>
      <c r="R375" s="2029">
        <v>817.7999999999995</v>
      </c>
      <c r="S375" s="2059">
        <v>-626.60000000000116</v>
      </c>
      <c r="T375" s="2029">
        <v>49.910000000000096</v>
      </c>
      <c r="U375" s="2029">
        <v>81.779999999999944</v>
      </c>
      <c r="V375" s="2059">
        <v>-62.660000000000117</v>
      </c>
      <c r="W375" s="2060">
        <v>54.5</v>
      </c>
      <c r="X375" s="2061">
        <v>30</v>
      </c>
      <c r="Y375" s="2062">
        <v>38.9</v>
      </c>
      <c r="Z375" s="2060">
        <v>112.4</v>
      </c>
      <c r="AA375" s="2061">
        <v>116.2</v>
      </c>
      <c r="AB375" s="2062">
        <v>104.9</v>
      </c>
      <c r="AC375" s="2061"/>
      <c r="AE375" s="2027">
        <v>50</v>
      </c>
      <c r="AG375" s="2028"/>
      <c r="AH375" s="2028"/>
      <c r="AI375" s="2027">
        <v>12</v>
      </c>
    </row>
    <row r="376" spans="1:35" s="2027" customFormat="1" ht="26">
      <c r="A376" s="2027">
        <v>2015</v>
      </c>
      <c r="B376" s="2028" t="s">
        <v>43</v>
      </c>
      <c r="C376" s="2027">
        <v>1</v>
      </c>
      <c r="D376" s="2066"/>
      <c r="E376" s="2055">
        <v>112.33</v>
      </c>
      <c r="F376" s="2055">
        <v>111.13</v>
      </c>
      <c r="G376" s="2055">
        <v>113.66</v>
      </c>
      <c r="H376" s="2055">
        <v>123.21</v>
      </c>
      <c r="I376" s="2055">
        <v>122.03</v>
      </c>
      <c r="J376" s="2056">
        <v>121.92</v>
      </c>
      <c r="K376" s="2055">
        <v>108.17</v>
      </c>
      <c r="L376" s="2055">
        <v>107.47</v>
      </c>
      <c r="M376" s="2056">
        <v>106.16</v>
      </c>
      <c r="N376" s="2057">
        <v>71.400000000000006</v>
      </c>
      <c r="O376" s="2057">
        <v>33.299999999999997</v>
      </c>
      <c r="P376" s="2058">
        <v>44.4</v>
      </c>
      <c r="Q376" s="2029">
        <v>520.50000000000102</v>
      </c>
      <c r="R376" s="2029">
        <v>801.09999999999945</v>
      </c>
      <c r="S376" s="2059">
        <v>-632.20000000000118</v>
      </c>
      <c r="T376" s="2029">
        <v>52.050000000000104</v>
      </c>
      <c r="U376" s="2029">
        <v>80.109999999999943</v>
      </c>
      <c r="V376" s="2059">
        <v>-63.22000000000012</v>
      </c>
      <c r="W376" s="2060">
        <v>63.6</v>
      </c>
      <c r="X376" s="2061">
        <v>80</v>
      </c>
      <c r="Y376" s="2062">
        <v>66.7</v>
      </c>
      <c r="Z376" s="2060">
        <v>112</v>
      </c>
      <c r="AA376" s="2061">
        <v>118.2</v>
      </c>
      <c r="AB376" s="2062">
        <v>105.1</v>
      </c>
      <c r="AC376" s="2061"/>
      <c r="AE376" s="2027">
        <v>50</v>
      </c>
      <c r="AG376" s="2064" t="s">
        <v>946</v>
      </c>
      <c r="AH376" s="2028"/>
      <c r="AI376" s="2027">
        <v>1</v>
      </c>
    </row>
    <row r="377" spans="1:35" s="2027" customFormat="1">
      <c r="B377" s="2028"/>
      <c r="C377" s="2027">
        <v>2</v>
      </c>
      <c r="D377" s="2066"/>
      <c r="E377" s="2055">
        <v>108.14</v>
      </c>
      <c r="F377" s="2055">
        <v>109.53</v>
      </c>
      <c r="G377" s="2055">
        <v>112.53</v>
      </c>
      <c r="H377" s="2055">
        <v>119.33</v>
      </c>
      <c r="I377" s="2055">
        <v>121.68</v>
      </c>
      <c r="J377" s="2056">
        <v>121.79</v>
      </c>
      <c r="K377" s="2055">
        <v>108.74</v>
      </c>
      <c r="L377" s="2055">
        <v>108.05</v>
      </c>
      <c r="M377" s="2056">
        <v>106.87</v>
      </c>
      <c r="N377" s="2057">
        <v>28.6</v>
      </c>
      <c r="O377" s="2057">
        <v>61.1</v>
      </c>
      <c r="P377" s="2058">
        <v>77.8</v>
      </c>
      <c r="Q377" s="2029">
        <v>499.10000000000105</v>
      </c>
      <c r="R377" s="2029">
        <v>812.19999999999948</v>
      </c>
      <c r="S377" s="2059">
        <v>-604.40000000000123</v>
      </c>
      <c r="T377" s="2029">
        <v>49.910000000000103</v>
      </c>
      <c r="U377" s="2029">
        <v>81.219999999999942</v>
      </c>
      <c r="V377" s="2059">
        <v>-60.440000000000126</v>
      </c>
      <c r="W377" s="2060">
        <v>54.5</v>
      </c>
      <c r="X377" s="2061">
        <v>50</v>
      </c>
      <c r="Y377" s="2062">
        <v>38.9</v>
      </c>
      <c r="Z377" s="2060">
        <v>112.1</v>
      </c>
      <c r="AA377" s="2061">
        <v>116.7</v>
      </c>
      <c r="AB377" s="2062">
        <v>105.2</v>
      </c>
      <c r="AC377" s="2061"/>
      <c r="AE377" s="2027">
        <v>50</v>
      </c>
      <c r="AG377" s="2028"/>
      <c r="AH377" s="2028"/>
      <c r="AI377" s="2027">
        <v>2</v>
      </c>
    </row>
    <row r="378" spans="1:35" s="2027" customFormat="1">
      <c r="B378" s="2028"/>
      <c r="C378" s="2027">
        <v>3</v>
      </c>
      <c r="D378" s="2066"/>
      <c r="E378" s="2055">
        <v>108.17</v>
      </c>
      <c r="F378" s="2055">
        <v>109.55</v>
      </c>
      <c r="G378" s="2055">
        <v>111.24</v>
      </c>
      <c r="H378" s="2055">
        <v>120.26</v>
      </c>
      <c r="I378" s="2055">
        <v>120.93</v>
      </c>
      <c r="J378" s="2056">
        <v>121.13</v>
      </c>
      <c r="K378" s="2055">
        <v>104.52</v>
      </c>
      <c r="L378" s="2055">
        <v>107.14</v>
      </c>
      <c r="M378" s="2056">
        <v>106.76</v>
      </c>
      <c r="N378" s="2057">
        <v>64.3</v>
      </c>
      <c r="O378" s="2057">
        <v>55.6</v>
      </c>
      <c r="P378" s="2058">
        <v>50</v>
      </c>
      <c r="Q378" s="2029">
        <v>513.400000000001</v>
      </c>
      <c r="R378" s="2029">
        <v>817.7999999999995</v>
      </c>
      <c r="S378" s="2059">
        <v>-604.40000000000123</v>
      </c>
      <c r="T378" s="2029">
        <v>51.340000000000103</v>
      </c>
      <c r="U378" s="2029">
        <v>81.779999999999944</v>
      </c>
      <c r="V378" s="2059">
        <v>-60.440000000000126</v>
      </c>
      <c r="W378" s="2060">
        <v>54.5</v>
      </c>
      <c r="X378" s="2061">
        <v>40</v>
      </c>
      <c r="Y378" s="2062">
        <v>55.6</v>
      </c>
      <c r="Z378" s="2060">
        <v>112.3</v>
      </c>
      <c r="AA378" s="2061">
        <v>116</v>
      </c>
      <c r="AB378" s="2062">
        <v>104.8</v>
      </c>
      <c r="AC378" s="2061"/>
      <c r="AE378" s="2027">
        <v>50</v>
      </c>
      <c r="AG378" s="2028"/>
      <c r="AH378" s="2028"/>
      <c r="AI378" s="2027">
        <v>3</v>
      </c>
    </row>
    <row r="379" spans="1:35" s="2027" customFormat="1">
      <c r="B379" s="2028"/>
      <c r="C379" s="2027">
        <v>4</v>
      </c>
      <c r="D379" s="2066"/>
      <c r="E379" s="2055">
        <v>105.94</v>
      </c>
      <c r="F379" s="2055">
        <v>107.42</v>
      </c>
      <c r="G379" s="2055">
        <v>109.99</v>
      </c>
      <c r="H379" s="2055">
        <v>119.01</v>
      </c>
      <c r="I379" s="2055">
        <v>119.53</v>
      </c>
      <c r="J379" s="2056">
        <v>120.86</v>
      </c>
      <c r="K379" s="2055">
        <v>103.52</v>
      </c>
      <c r="L379" s="2055">
        <v>105.59</v>
      </c>
      <c r="M379" s="2056">
        <v>106.49</v>
      </c>
      <c r="N379" s="2057">
        <v>28.6</v>
      </c>
      <c r="O379" s="2057">
        <v>44.4</v>
      </c>
      <c r="P379" s="2058">
        <v>44.4</v>
      </c>
      <c r="Q379" s="2029">
        <v>492.00000000000102</v>
      </c>
      <c r="R379" s="2029">
        <v>812.19999999999948</v>
      </c>
      <c r="S379" s="2059">
        <v>-610.00000000000125</v>
      </c>
      <c r="T379" s="2029">
        <v>49.200000000000102</v>
      </c>
      <c r="U379" s="2029">
        <v>81.219999999999942</v>
      </c>
      <c r="V379" s="2059">
        <v>-61.000000000000128</v>
      </c>
      <c r="W379" s="2060">
        <v>63.6</v>
      </c>
      <c r="X379" s="2061">
        <v>50</v>
      </c>
      <c r="Y379" s="2062">
        <v>55.6</v>
      </c>
      <c r="Z379" s="2060">
        <v>113.5</v>
      </c>
      <c r="AA379" s="2061">
        <v>117.2</v>
      </c>
      <c r="AB379" s="2062">
        <v>105.2</v>
      </c>
      <c r="AC379" s="2061"/>
      <c r="AE379" s="2027">
        <v>50</v>
      </c>
      <c r="AG379" s="2028"/>
      <c r="AH379" s="2028"/>
      <c r="AI379" s="2027">
        <v>4</v>
      </c>
    </row>
    <row r="380" spans="1:35" s="2027" customFormat="1">
      <c r="B380" s="2028"/>
      <c r="C380" s="2027">
        <v>5</v>
      </c>
      <c r="D380" s="2066"/>
      <c r="E380" s="2055">
        <v>109.5</v>
      </c>
      <c r="F380" s="2055">
        <v>107.87</v>
      </c>
      <c r="G380" s="2055">
        <v>109.31</v>
      </c>
      <c r="H380" s="2055">
        <v>117.16</v>
      </c>
      <c r="I380" s="2055">
        <v>118.81</v>
      </c>
      <c r="J380" s="2056">
        <v>119.79</v>
      </c>
      <c r="K380" s="2055">
        <v>104.76</v>
      </c>
      <c r="L380" s="2055">
        <v>104.27</v>
      </c>
      <c r="M380" s="2056">
        <v>106.28</v>
      </c>
      <c r="N380" s="2057">
        <v>28.6</v>
      </c>
      <c r="O380" s="2057">
        <v>44.4</v>
      </c>
      <c r="P380" s="2058">
        <v>50</v>
      </c>
      <c r="Q380" s="2029">
        <v>470.60000000000105</v>
      </c>
      <c r="R380" s="2029">
        <v>806.59999999999945</v>
      </c>
      <c r="S380" s="2059">
        <v>-610.00000000000125</v>
      </c>
      <c r="T380" s="2029">
        <v>47.060000000000102</v>
      </c>
      <c r="U380" s="2029">
        <v>80.65999999999994</v>
      </c>
      <c r="V380" s="2059">
        <v>-61.000000000000128</v>
      </c>
      <c r="W380" s="2060">
        <v>81.8</v>
      </c>
      <c r="X380" s="2061">
        <v>50</v>
      </c>
      <c r="Y380" s="2062">
        <v>55.6</v>
      </c>
      <c r="Z380" s="2060">
        <v>114.6</v>
      </c>
      <c r="AA380" s="2061">
        <v>116.4</v>
      </c>
      <c r="AB380" s="2062">
        <v>104.9</v>
      </c>
      <c r="AC380" s="2061"/>
      <c r="AE380" s="2027">
        <v>50</v>
      </c>
      <c r="AG380" s="2028"/>
      <c r="AH380" s="2028"/>
      <c r="AI380" s="2027">
        <v>5</v>
      </c>
    </row>
    <row r="381" spans="1:35" s="2027" customFormat="1">
      <c r="B381" s="2028"/>
      <c r="C381" s="2027">
        <v>6</v>
      </c>
      <c r="D381" s="2066"/>
      <c r="E381" s="2055">
        <v>108.58</v>
      </c>
      <c r="F381" s="2055">
        <v>108.01</v>
      </c>
      <c r="G381" s="2055">
        <v>108.68</v>
      </c>
      <c r="H381" s="2055">
        <v>115.85</v>
      </c>
      <c r="I381" s="2055">
        <v>117.34</v>
      </c>
      <c r="J381" s="2056">
        <v>118.32</v>
      </c>
      <c r="K381" s="2055">
        <v>102.01</v>
      </c>
      <c r="L381" s="2055">
        <v>103.43</v>
      </c>
      <c r="M381" s="2056">
        <v>105.57</v>
      </c>
      <c r="N381" s="2057">
        <v>42.9</v>
      </c>
      <c r="O381" s="2057">
        <v>33.299999999999997</v>
      </c>
      <c r="P381" s="2058">
        <v>44.4</v>
      </c>
      <c r="Q381" s="2029">
        <v>463.50000000000102</v>
      </c>
      <c r="R381" s="2029">
        <v>789.89999999999941</v>
      </c>
      <c r="S381" s="2059">
        <v>-615.60000000000127</v>
      </c>
      <c r="T381" s="2029">
        <v>46.350000000000101</v>
      </c>
      <c r="U381" s="2029">
        <v>78.989999999999938</v>
      </c>
      <c r="V381" s="2059">
        <v>-61.56000000000013</v>
      </c>
      <c r="W381" s="2060">
        <v>100</v>
      </c>
      <c r="X381" s="2061">
        <v>75</v>
      </c>
      <c r="Y381" s="2062">
        <v>50</v>
      </c>
      <c r="Z381" s="2060">
        <v>114.1</v>
      </c>
      <c r="AA381" s="2061">
        <v>117.2</v>
      </c>
      <c r="AB381" s="2062">
        <v>104.4</v>
      </c>
      <c r="AC381" s="2061"/>
      <c r="AE381" s="2027">
        <v>50</v>
      </c>
      <c r="AG381" s="2028"/>
      <c r="AH381" s="2028"/>
      <c r="AI381" s="2027">
        <v>6</v>
      </c>
    </row>
    <row r="382" spans="1:35" s="2027" customFormat="1">
      <c r="B382" s="2028"/>
      <c r="C382" s="2027">
        <v>7</v>
      </c>
      <c r="D382" s="2066"/>
      <c r="E382" s="2055">
        <v>108.35</v>
      </c>
      <c r="F382" s="2055">
        <v>108.81</v>
      </c>
      <c r="G382" s="2055">
        <v>108.72</v>
      </c>
      <c r="H382" s="2055">
        <v>117.39</v>
      </c>
      <c r="I382" s="2055">
        <v>116.8</v>
      </c>
      <c r="J382" s="2056">
        <v>117.93</v>
      </c>
      <c r="K382" s="2055">
        <v>101.02</v>
      </c>
      <c r="L382" s="2055">
        <v>102.6</v>
      </c>
      <c r="M382" s="2056">
        <v>104.68</v>
      </c>
      <c r="N382" s="2057">
        <v>57.1</v>
      </c>
      <c r="O382" s="2057">
        <v>44.4</v>
      </c>
      <c r="P382" s="2058">
        <v>44.4</v>
      </c>
      <c r="Q382" s="2029">
        <v>470.60000000000105</v>
      </c>
      <c r="R382" s="2029">
        <v>784.29999999999939</v>
      </c>
      <c r="S382" s="2059">
        <v>-621.2000000000013</v>
      </c>
      <c r="T382" s="2029">
        <v>47.060000000000102</v>
      </c>
      <c r="U382" s="2029">
        <v>78.429999999999936</v>
      </c>
      <c r="V382" s="2059">
        <v>-62.120000000000132</v>
      </c>
      <c r="W382" s="2060">
        <v>54.5</v>
      </c>
      <c r="X382" s="2061">
        <v>40</v>
      </c>
      <c r="Y382" s="2062">
        <v>44.4</v>
      </c>
      <c r="Z382" s="2060">
        <v>112.6</v>
      </c>
      <c r="AA382" s="2061">
        <v>117</v>
      </c>
      <c r="AB382" s="2062">
        <v>104.8</v>
      </c>
      <c r="AC382" s="2061"/>
      <c r="AE382" s="2027">
        <v>50</v>
      </c>
      <c r="AG382" s="2028"/>
      <c r="AH382" s="2028"/>
      <c r="AI382" s="2027">
        <v>7</v>
      </c>
    </row>
    <row r="383" spans="1:35" s="2027" customFormat="1">
      <c r="B383" s="2028"/>
      <c r="C383" s="2027">
        <v>8</v>
      </c>
      <c r="D383" s="2066"/>
      <c r="E383" s="2055">
        <v>107.33</v>
      </c>
      <c r="F383" s="2055">
        <v>108.09</v>
      </c>
      <c r="G383" s="2055">
        <v>108</v>
      </c>
      <c r="H383" s="2055">
        <v>116.92</v>
      </c>
      <c r="I383" s="2055">
        <v>116.72</v>
      </c>
      <c r="J383" s="2056">
        <v>117.27</v>
      </c>
      <c r="K383" s="2055">
        <v>100.72</v>
      </c>
      <c r="L383" s="2055">
        <v>101.25</v>
      </c>
      <c r="M383" s="2056">
        <v>103.61</v>
      </c>
      <c r="N383" s="2057">
        <v>57.1</v>
      </c>
      <c r="O383" s="2057">
        <v>44.4</v>
      </c>
      <c r="P383" s="2058">
        <v>27.8</v>
      </c>
      <c r="Q383" s="2029">
        <v>477.70000000000107</v>
      </c>
      <c r="R383" s="2029">
        <v>778.69999999999936</v>
      </c>
      <c r="S383" s="2059">
        <v>-643.40000000000134</v>
      </c>
      <c r="T383" s="2029">
        <v>47.77000000000011</v>
      </c>
      <c r="U383" s="2029">
        <v>77.869999999999933</v>
      </c>
      <c r="V383" s="2059">
        <v>-64.340000000000131</v>
      </c>
      <c r="W383" s="2060">
        <v>40.9</v>
      </c>
      <c r="X383" s="2061">
        <v>40</v>
      </c>
      <c r="Y383" s="2062">
        <v>33.299999999999997</v>
      </c>
      <c r="Z383" s="2060">
        <v>111.9</v>
      </c>
      <c r="AA383" s="2061">
        <v>116.1</v>
      </c>
      <c r="AB383" s="2062">
        <v>104.5</v>
      </c>
      <c r="AC383" s="2061"/>
      <c r="AE383" s="2027">
        <v>50</v>
      </c>
      <c r="AG383" s="2028"/>
      <c r="AH383" s="2028"/>
      <c r="AI383" s="2027">
        <v>8</v>
      </c>
    </row>
    <row r="384" spans="1:35" s="2027" customFormat="1">
      <c r="B384" s="2028"/>
      <c r="C384" s="2027">
        <v>9</v>
      </c>
      <c r="D384" s="2066"/>
      <c r="E384" s="2055">
        <v>104.79</v>
      </c>
      <c r="F384" s="2055">
        <v>106.82</v>
      </c>
      <c r="G384" s="2055">
        <v>107.52</v>
      </c>
      <c r="H384" s="2055">
        <v>116.71</v>
      </c>
      <c r="I384" s="2055">
        <v>117.01</v>
      </c>
      <c r="J384" s="2056">
        <v>116.81</v>
      </c>
      <c r="K384" s="2055">
        <v>100.43</v>
      </c>
      <c r="L384" s="2055">
        <v>100.72</v>
      </c>
      <c r="M384" s="2056">
        <v>102.43</v>
      </c>
      <c r="N384" s="2057">
        <v>71.400000000000006</v>
      </c>
      <c r="O384" s="2057">
        <v>55.6</v>
      </c>
      <c r="P384" s="2058">
        <v>44.4</v>
      </c>
      <c r="Q384" s="2029">
        <v>499.10000000000105</v>
      </c>
      <c r="R384" s="2029">
        <v>784.29999999999939</v>
      </c>
      <c r="S384" s="2059">
        <v>-649.00000000000136</v>
      </c>
      <c r="T384" s="2029">
        <v>49.910000000000103</v>
      </c>
      <c r="U384" s="2029">
        <v>78.429999999999936</v>
      </c>
      <c r="V384" s="2059">
        <v>-64.900000000000134</v>
      </c>
      <c r="W384" s="2060">
        <v>31.8</v>
      </c>
      <c r="X384" s="2061">
        <v>50</v>
      </c>
      <c r="Y384" s="2062">
        <v>55.6</v>
      </c>
      <c r="Z384" s="2060">
        <v>110.5</v>
      </c>
      <c r="AA384" s="2061">
        <v>117</v>
      </c>
      <c r="AB384" s="2062">
        <v>105.1</v>
      </c>
      <c r="AC384" s="2061"/>
      <c r="AE384" s="2027">
        <v>50</v>
      </c>
      <c r="AG384" s="2028"/>
      <c r="AH384" s="2028"/>
      <c r="AI384" s="2027">
        <v>9</v>
      </c>
    </row>
    <row r="385" spans="1:35" s="2027" customFormat="1">
      <c r="B385" s="2028"/>
      <c r="C385" s="2027">
        <v>10</v>
      </c>
      <c r="D385" s="2066"/>
      <c r="E385" s="2055">
        <v>105.94</v>
      </c>
      <c r="F385" s="2055">
        <v>106.02</v>
      </c>
      <c r="G385" s="2055">
        <v>107.2</v>
      </c>
      <c r="H385" s="2055">
        <v>115.8</v>
      </c>
      <c r="I385" s="2055">
        <v>116.48</v>
      </c>
      <c r="J385" s="2056">
        <v>116.53</v>
      </c>
      <c r="K385" s="2055">
        <v>100.67</v>
      </c>
      <c r="L385" s="2055">
        <v>100.61</v>
      </c>
      <c r="M385" s="2056">
        <v>101.88</v>
      </c>
      <c r="N385" s="2057">
        <v>57.1</v>
      </c>
      <c r="O385" s="2057">
        <v>33.299999999999997</v>
      </c>
      <c r="P385" s="2058">
        <v>55.6</v>
      </c>
      <c r="Q385" s="2029">
        <v>506.20000000000107</v>
      </c>
      <c r="R385" s="2029">
        <v>767.59999999999934</v>
      </c>
      <c r="S385" s="2059">
        <v>-643.40000000000134</v>
      </c>
      <c r="T385" s="2029">
        <v>50.620000000000104</v>
      </c>
      <c r="U385" s="2029">
        <v>76.759999999999934</v>
      </c>
      <c r="V385" s="2059">
        <v>-64.340000000000131</v>
      </c>
      <c r="W385" s="2060">
        <v>54.5</v>
      </c>
      <c r="X385" s="2061">
        <v>45</v>
      </c>
      <c r="Y385" s="2062">
        <v>33.299999999999997</v>
      </c>
      <c r="Z385" s="2060">
        <v>111</v>
      </c>
      <c r="AA385" s="2061">
        <v>116.7</v>
      </c>
      <c r="AB385" s="2062">
        <v>105.1</v>
      </c>
      <c r="AC385" s="2061"/>
      <c r="AE385" s="2027">
        <v>50</v>
      </c>
      <c r="AG385" s="2028"/>
      <c r="AH385" s="2028"/>
      <c r="AI385" s="2027">
        <v>10</v>
      </c>
    </row>
    <row r="386" spans="1:35" s="2027" customFormat="1">
      <c r="B386" s="2028"/>
      <c r="C386" s="2027">
        <v>11</v>
      </c>
      <c r="D386" s="2066"/>
      <c r="E386" s="2055">
        <v>101.94</v>
      </c>
      <c r="F386" s="2055">
        <v>104.22</v>
      </c>
      <c r="G386" s="2055">
        <v>106.63</v>
      </c>
      <c r="H386" s="2055">
        <v>114.57</v>
      </c>
      <c r="I386" s="2055">
        <v>115.69</v>
      </c>
      <c r="J386" s="2056">
        <v>116.28</v>
      </c>
      <c r="K386" s="2055">
        <v>101.61</v>
      </c>
      <c r="L386" s="2055">
        <v>100.9</v>
      </c>
      <c r="M386" s="2056">
        <v>101.6</v>
      </c>
      <c r="N386" s="2057">
        <v>28.6</v>
      </c>
      <c r="O386" s="2057">
        <v>22.2</v>
      </c>
      <c r="P386" s="2058">
        <v>55.6</v>
      </c>
      <c r="Q386" s="2029">
        <v>484.80000000000109</v>
      </c>
      <c r="R386" s="2029">
        <v>739.79999999999939</v>
      </c>
      <c r="S386" s="2059">
        <v>-637.80000000000132</v>
      </c>
      <c r="T386" s="2029">
        <v>48.480000000000111</v>
      </c>
      <c r="U386" s="2029">
        <v>73.979999999999933</v>
      </c>
      <c r="V386" s="2059">
        <v>-63.780000000000129</v>
      </c>
      <c r="W386" s="2060">
        <v>36.4</v>
      </c>
      <c r="X386" s="2061">
        <v>50</v>
      </c>
      <c r="Y386" s="2062">
        <v>66.7</v>
      </c>
      <c r="Z386" s="2060">
        <v>109.9</v>
      </c>
      <c r="AA386" s="2061">
        <v>116</v>
      </c>
      <c r="AB386" s="2062">
        <v>105.2</v>
      </c>
      <c r="AC386" s="2061"/>
      <c r="AE386" s="2027">
        <v>50</v>
      </c>
      <c r="AG386" s="2028"/>
      <c r="AH386" s="2028"/>
      <c r="AI386" s="2027">
        <v>11</v>
      </c>
    </row>
    <row r="387" spans="1:35" s="2027" customFormat="1">
      <c r="B387" s="2028"/>
      <c r="C387" s="2027">
        <v>12</v>
      </c>
      <c r="D387" s="2066"/>
      <c r="E387" s="2055">
        <v>101.92</v>
      </c>
      <c r="F387" s="2055">
        <v>103.27</v>
      </c>
      <c r="G387" s="2055">
        <v>105.55</v>
      </c>
      <c r="H387" s="2055">
        <v>113.46</v>
      </c>
      <c r="I387" s="2055">
        <v>114.61</v>
      </c>
      <c r="J387" s="2056">
        <v>115.49</v>
      </c>
      <c r="K387" s="2055">
        <v>102.1</v>
      </c>
      <c r="L387" s="2055">
        <v>101.46</v>
      </c>
      <c r="M387" s="2056">
        <v>101.22</v>
      </c>
      <c r="N387" s="2057">
        <v>14.3</v>
      </c>
      <c r="O387" s="2057">
        <v>11.1</v>
      </c>
      <c r="P387" s="2058">
        <v>55.6</v>
      </c>
      <c r="Q387" s="2029">
        <v>449.1000000000011</v>
      </c>
      <c r="R387" s="2029">
        <v>700.89999999999941</v>
      </c>
      <c r="S387" s="2059">
        <v>-632.2000000000013</v>
      </c>
      <c r="T387" s="2029">
        <v>44.91000000000011</v>
      </c>
      <c r="U387" s="2029">
        <v>70.089999999999947</v>
      </c>
      <c r="V387" s="2059">
        <v>-63.220000000000127</v>
      </c>
      <c r="W387" s="2060">
        <v>36.4</v>
      </c>
      <c r="X387" s="2061">
        <v>10</v>
      </c>
      <c r="Y387" s="2062">
        <v>55.6</v>
      </c>
      <c r="Z387" s="2060">
        <v>108.3</v>
      </c>
      <c r="AA387" s="2061">
        <v>115.1</v>
      </c>
      <c r="AB387" s="2062">
        <v>105</v>
      </c>
      <c r="AC387" s="2061"/>
      <c r="AE387" s="2027">
        <v>50</v>
      </c>
      <c r="AG387" s="2028"/>
      <c r="AH387" s="2028"/>
      <c r="AI387" s="2027">
        <v>12</v>
      </c>
    </row>
    <row r="388" spans="1:35" s="2027" customFormat="1" ht="26.25" customHeight="1">
      <c r="A388" s="2027">
        <v>2016</v>
      </c>
      <c r="B388" s="2028" t="s">
        <v>44</v>
      </c>
      <c r="C388" s="2027">
        <v>1</v>
      </c>
      <c r="D388" s="2066"/>
      <c r="E388" s="2055">
        <v>108.25</v>
      </c>
      <c r="F388" s="2055">
        <v>104.04</v>
      </c>
      <c r="G388" s="2055">
        <v>105.5</v>
      </c>
      <c r="H388" s="2055">
        <v>116.21</v>
      </c>
      <c r="I388" s="2055">
        <v>114.75</v>
      </c>
      <c r="J388" s="2056">
        <v>115.35</v>
      </c>
      <c r="K388" s="2055">
        <v>100.82</v>
      </c>
      <c r="L388" s="2055">
        <v>101.51</v>
      </c>
      <c r="M388" s="2056">
        <v>101.05</v>
      </c>
      <c r="N388" s="2057">
        <v>64.3</v>
      </c>
      <c r="O388" s="2057">
        <v>44.4</v>
      </c>
      <c r="P388" s="2058">
        <v>55.6</v>
      </c>
      <c r="Q388" s="2029">
        <v>463.40000000000111</v>
      </c>
      <c r="R388" s="2029">
        <v>695.29999999999939</v>
      </c>
      <c r="S388" s="2059">
        <v>-626.60000000000127</v>
      </c>
      <c r="T388" s="2029">
        <v>46.34000000000011</v>
      </c>
      <c r="U388" s="2029">
        <v>69.529999999999944</v>
      </c>
      <c r="V388" s="2059">
        <v>-62.660000000000124</v>
      </c>
      <c r="W388" s="2060">
        <v>45.5</v>
      </c>
      <c r="X388" s="2061">
        <v>30</v>
      </c>
      <c r="Y388" s="2062">
        <v>61.1</v>
      </c>
      <c r="Z388" s="2060">
        <v>108.3</v>
      </c>
      <c r="AA388" s="2061">
        <v>116.5</v>
      </c>
      <c r="AB388" s="2062">
        <v>104.7</v>
      </c>
      <c r="AC388" s="2061"/>
      <c r="AE388" s="2027">
        <v>50</v>
      </c>
      <c r="AG388" s="2064" t="s">
        <v>947</v>
      </c>
      <c r="AH388" s="2028"/>
      <c r="AI388" s="2027">
        <v>1</v>
      </c>
    </row>
    <row r="389" spans="1:35" s="2027" customFormat="1">
      <c r="B389" s="2028"/>
      <c r="C389" s="2027">
        <v>2</v>
      </c>
      <c r="D389" s="2066"/>
      <c r="E389" s="2055">
        <v>97.99</v>
      </c>
      <c r="F389" s="2055">
        <v>102.72</v>
      </c>
      <c r="G389" s="2055">
        <v>104.02</v>
      </c>
      <c r="H389" s="2055">
        <v>116.31</v>
      </c>
      <c r="I389" s="2055">
        <v>115.33</v>
      </c>
      <c r="J389" s="2056">
        <v>115.27</v>
      </c>
      <c r="K389" s="2055">
        <v>101.02</v>
      </c>
      <c r="L389" s="2055">
        <v>101.31</v>
      </c>
      <c r="M389" s="2056">
        <v>101.05</v>
      </c>
      <c r="N389" s="2057">
        <v>28.6</v>
      </c>
      <c r="O389" s="2057">
        <v>77.8</v>
      </c>
      <c r="P389" s="2058">
        <v>55.6</v>
      </c>
      <c r="Q389" s="2029">
        <v>442.00000000000114</v>
      </c>
      <c r="R389" s="2029">
        <v>723.09999999999934</v>
      </c>
      <c r="S389" s="2059">
        <v>-621.00000000000125</v>
      </c>
      <c r="T389" s="2029">
        <v>44.200000000000117</v>
      </c>
      <c r="U389" s="2029">
        <v>72.309999999999931</v>
      </c>
      <c r="V389" s="2059">
        <v>-62.100000000000122</v>
      </c>
      <c r="W389" s="2060">
        <v>27.3</v>
      </c>
      <c r="X389" s="2061">
        <v>40</v>
      </c>
      <c r="Y389" s="2062">
        <v>50</v>
      </c>
      <c r="Z389" s="2060">
        <v>106.8</v>
      </c>
      <c r="AA389" s="2061">
        <v>115.4</v>
      </c>
      <c r="AB389" s="2062">
        <v>104.8</v>
      </c>
      <c r="AC389" s="2061"/>
      <c r="AE389" s="2027">
        <v>50</v>
      </c>
      <c r="AG389" s="2028"/>
      <c r="AH389" s="2028"/>
      <c r="AI389" s="2027">
        <v>2</v>
      </c>
    </row>
    <row r="390" spans="1:35" s="2027" customFormat="1">
      <c r="B390" s="2028"/>
      <c r="C390" s="2027">
        <v>3</v>
      </c>
      <c r="D390" s="2066"/>
      <c r="E390" s="2055">
        <v>102.57</v>
      </c>
      <c r="F390" s="2055">
        <v>102.94</v>
      </c>
      <c r="G390" s="2055">
        <v>103.34</v>
      </c>
      <c r="H390" s="2055">
        <v>115.8</v>
      </c>
      <c r="I390" s="2055">
        <v>116.11</v>
      </c>
      <c r="J390" s="2056">
        <v>115.27</v>
      </c>
      <c r="K390" s="2055">
        <v>101.15</v>
      </c>
      <c r="L390" s="2055">
        <v>101</v>
      </c>
      <c r="M390" s="2056">
        <v>101.11</v>
      </c>
      <c r="N390" s="2057">
        <v>57.1</v>
      </c>
      <c r="O390" s="2057">
        <v>72.2</v>
      </c>
      <c r="P390" s="2058">
        <v>50</v>
      </c>
      <c r="Q390" s="2029">
        <v>449.10000000000116</v>
      </c>
      <c r="R390" s="2029">
        <v>745.29999999999939</v>
      </c>
      <c r="S390" s="2059">
        <v>-621.00000000000125</v>
      </c>
      <c r="T390" s="2029">
        <v>44.910000000000117</v>
      </c>
      <c r="U390" s="2029">
        <v>74.529999999999944</v>
      </c>
      <c r="V390" s="2059">
        <v>-62.100000000000122</v>
      </c>
      <c r="W390" s="2060">
        <v>45.5</v>
      </c>
      <c r="X390" s="2061">
        <v>70</v>
      </c>
      <c r="Y390" s="2062">
        <v>55.6</v>
      </c>
      <c r="Z390" s="2060">
        <v>106.9</v>
      </c>
      <c r="AA390" s="2061">
        <v>115.7</v>
      </c>
      <c r="AB390" s="2062">
        <v>104.5</v>
      </c>
      <c r="AC390" s="2061"/>
      <c r="AE390" s="2027">
        <v>50</v>
      </c>
      <c r="AG390" s="2028"/>
      <c r="AH390" s="2028"/>
      <c r="AI390" s="2027">
        <v>3</v>
      </c>
    </row>
    <row r="391" spans="1:35" s="2027" customFormat="1">
      <c r="B391" s="2028"/>
      <c r="C391" s="2027">
        <v>4</v>
      </c>
      <c r="D391" s="2066"/>
      <c r="E391" s="2055">
        <v>102.7</v>
      </c>
      <c r="F391" s="2055">
        <v>101.09</v>
      </c>
      <c r="G391" s="2055">
        <v>103.04</v>
      </c>
      <c r="H391" s="2055">
        <v>117.6</v>
      </c>
      <c r="I391" s="2055">
        <v>116.57</v>
      </c>
      <c r="J391" s="2056">
        <v>115.88</v>
      </c>
      <c r="K391" s="2055">
        <v>100.92</v>
      </c>
      <c r="L391" s="2055">
        <v>101.03</v>
      </c>
      <c r="M391" s="2056">
        <v>101.18</v>
      </c>
      <c r="N391" s="2057">
        <v>28.6</v>
      </c>
      <c r="O391" s="2057">
        <v>50</v>
      </c>
      <c r="P391" s="2058">
        <v>66.7</v>
      </c>
      <c r="Q391" s="2029">
        <v>427.70000000000118</v>
      </c>
      <c r="R391" s="2029">
        <v>745.29999999999939</v>
      </c>
      <c r="S391" s="2059">
        <v>-604.30000000000121</v>
      </c>
      <c r="T391" s="2029">
        <v>42.770000000000117</v>
      </c>
      <c r="U391" s="2029">
        <v>74.529999999999944</v>
      </c>
      <c r="V391" s="2059">
        <v>-60.430000000000121</v>
      </c>
      <c r="W391" s="2060">
        <v>54.5</v>
      </c>
      <c r="X391" s="2061">
        <v>20</v>
      </c>
      <c r="Y391" s="2062">
        <v>55.6</v>
      </c>
      <c r="Z391" s="2060">
        <v>106.9</v>
      </c>
      <c r="AA391" s="2061">
        <v>115.4</v>
      </c>
      <c r="AB391" s="2062">
        <v>104.4</v>
      </c>
      <c r="AC391" s="2061"/>
      <c r="AE391" s="2027">
        <v>50</v>
      </c>
      <c r="AG391" s="2028"/>
      <c r="AH391" s="2028"/>
      <c r="AI391" s="2027">
        <v>4</v>
      </c>
    </row>
    <row r="392" spans="1:35" s="2027" customFormat="1">
      <c r="B392" s="2028"/>
      <c r="C392" s="2027">
        <v>5</v>
      </c>
      <c r="D392" s="2066"/>
      <c r="E392" s="2055">
        <v>102.76</v>
      </c>
      <c r="F392" s="2055">
        <v>102.68</v>
      </c>
      <c r="G392" s="2055">
        <v>102.59</v>
      </c>
      <c r="H392" s="2055">
        <v>117.53</v>
      </c>
      <c r="I392" s="2055">
        <v>116.98</v>
      </c>
      <c r="J392" s="2056">
        <v>116.69</v>
      </c>
      <c r="K392" s="2055">
        <v>100.35</v>
      </c>
      <c r="L392" s="2055">
        <v>100.81</v>
      </c>
      <c r="M392" s="2056">
        <v>101.14</v>
      </c>
      <c r="N392" s="2057">
        <v>71.400000000000006</v>
      </c>
      <c r="O392" s="2057">
        <v>66.7</v>
      </c>
      <c r="P392" s="2058">
        <v>55.6</v>
      </c>
      <c r="Q392" s="2029">
        <v>449.10000000000116</v>
      </c>
      <c r="R392" s="2029">
        <v>761.99999999999943</v>
      </c>
      <c r="S392" s="2059">
        <v>-598.70000000000118</v>
      </c>
      <c r="T392" s="2029">
        <v>44.910000000000117</v>
      </c>
      <c r="U392" s="2029">
        <v>76.199999999999946</v>
      </c>
      <c r="V392" s="2059">
        <v>-59.870000000000118</v>
      </c>
      <c r="W392" s="2060">
        <v>72.7</v>
      </c>
      <c r="X392" s="2061">
        <v>30</v>
      </c>
      <c r="Y392" s="2062">
        <v>22.2</v>
      </c>
      <c r="Z392" s="2060">
        <v>107</v>
      </c>
      <c r="AA392" s="2061">
        <v>115.1</v>
      </c>
      <c r="AB392" s="2062">
        <v>103.6</v>
      </c>
      <c r="AC392" s="2061"/>
      <c r="AE392" s="2027">
        <v>50</v>
      </c>
      <c r="AG392" s="2028"/>
      <c r="AH392" s="2028"/>
      <c r="AI392" s="2027">
        <v>5</v>
      </c>
    </row>
    <row r="393" spans="1:35" s="2027" customFormat="1">
      <c r="B393" s="2028"/>
      <c r="C393" s="2027">
        <v>6</v>
      </c>
      <c r="D393" s="2066"/>
      <c r="E393" s="2055">
        <v>104.38</v>
      </c>
      <c r="F393" s="2055">
        <v>103.28</v>
      </c>
      <c r="G393" s="2055">
        <v>102.94</v>
      </c>
      <c r="H393" s="2055">
        <v>118.27</v>
      </c>
      <c r="I393" s="2055">
        <v>117.8</v>
      </c>
      <c r="J393" s="2056">
        <v>117.1</v>
      </c>
      <c r="K393" s="2055">
        <v>99.56</v>
      </c>
      <c r="L393" s="2055">
        <v>100.28</v>
      </c>
      <c r="M393" s="2056">
        <v>100.85</v>
      </c>
      <c r="N393" s="2057">
        <v>42.9</v>
      </c>
      <c r="O393" s="2057">
        <v>77.8</v>
      </c>
      <c r="P393" s="2058">
        <v>66.7</v>
      </c>
      <c r="Q393" s="2029">
        <v>442.00000000000114</v>
      </c>
      <c r="R393" s="2029">
        <v>789.79999999999939</v>
      </c>
      <c r="S393" s="2059">
        <v>-582.00000000000114</v>
      </c>
      <c r="T393" s="2029">
        <v>44.200000000000117</v>
      </c>
      <c r="U393" s="2029">
        <v>78.979999999999933</v>
      </c>
      <c r="V393" s="2059">
        <v>-58.200000000000117</v>
      </c>
      <c r="W393" s="2060">
        <v>63.6</v>
      </c>
      <c r="X393" s="2061">
        <v>50</v>
      </c>
      <c r="Y393" s="2062">
        <v>44.4</v>
      </c>
      <c r="Z393" s="2060">
        <v>107.1</v>
      </c>
      <c r="AA393" s="2061">
        <v>115.4</v>
      </c>
      <c r="AB393" s="2062">
        <v>104.4</v>
      </c>
      <c r="AC393" s="2061"/>
      <c r="AE393" s="2027">
        <v>50</v>
      </c>
      <c r="AG393" s="2028"/>
      <c r="AH393" s="2028"/>
      <c r="AI393" s="2027">
        <v>6</v>
      </c>
    </row>
    <row r="394" spans="1:35" s="2027" customFormat="1">
      <c r="B394" s="2028"/>
      <c r="C394" s="2027">
        <v>7</v>
      </c>
      <c r="D394" s="2066"/>
      <c r="E394" s="2055">
        <v>107.64</v>
      </c>
      <c r="F394" s="2055">
        <v>104.93</v>
      </c>
      <c r="G394" s="2055">
        <v>103.76</v>
      </c>
      <c r="H394" s="2055">
        <v>118.19</v>
      </c>
      <c r="I394" s="2055">
        <v>118</v>
      </c>
      <c r="J394" s="2056">
        <v>117.48</v>
      </c>
      <c r="K394" s="2055">
        <v>101.05</v>
      </c>
      <c r="L394" s="2055">
        <v>100.32</v>
      </c>
      <c r="M394" s="2056">
        <v>100.7</v>
      </c>
      <c r="N394" s="2057">
        <v>78.599999999999994</v>
      </c>
      <c r="O394" s="2057">
        <v>44.4</v>
      </c>
      <c r="P394" s="2058">
        <v>55.6</v>
      </c>
      <c r="Q394" s="2029">
        <v>470.60000000000116</v>
      </c>
      <c r="R394" s="2029">
        <v>784.19999999999936</v>
      </c>
      <c r="S394" s="2059">
        <v>-576.40000000000111</v>
      </c>
      <c r="T394" s="2029">
        <v>47.060000000000116</v>
      </c>
      <c r="U394" s="2029">
        <v>78.419999999999931</v>
      </c>
      <c r="V394" s="2059">
        <v>-57.640000000000114</v>
      </c>
      <c r="W394" s="2060">
        <v>59.1</v>
      </c>
      <c r="X394" s="2061">
        <v>80</v>
      </c>
      <c r="Y394" s="2062">
        <v>66.7</v>
      </c>
      <c r="Z394" s="2060">
        <v>107.4</v>
      </c>
      <c r="AA394" s="2061">
        <v>115.9</v>
      </c>
      <c r="AB394" s="2062">
        <v>104.4</v>
      </c>
      <c r="AC394" s="2061"/>
      <c r="AE394" s="2027">
        <v>50</v>
      </c>
      <c r="AG394" s="2028"/>
      <c r="AH394" s="2028"/>
      <c r="AI394" s="2027">
        <v>7</v>
      </c>
    </row>
    <row r="395" spans="1:35" s="2027" customFormat="1">
      <c r="B395" s="2028"/>
      <c r="C395" s="2027">
        <v>8</v>
      </c>
      <c r="D395" s="2066"/>
      <c r="E395" s="2055">
        <v>108.77</v>
      </c>
      <c r="F395" s="2055">
        <v>106.93</v>
      </c>
      <c r="G395" s="2055">
        <v>103.83</v>
      </c>
      <c r="H395" s="2055">
        <v>115.83</v>
      </c>
      <c r="I395" s="2055">
        <v>117.43</v>
      </c>
      <c r="J395" s="2056">
        <v>117.48</v>
      </c>
      <c r="K395" s="2055">
        <v>99.97</v>
      </c>
      <c r="L395" s="2055">
        <v>100.19</v>
      </c>
      <c r="M395" s="2056">
        <v>100.57</v>
      </c>
      <c r="N395" s="2057">
        <v>71.400000000000006</v>
      </c>
      <c r="O395" s="2057">
        <v>33.299999999999997</v>
      </c>
      <c r="P395" s="2058">
        <v>55.6</v>
      </c>
      <c r="Q395" s="2029">
        <v>492.00000000000114</v>
      </c>
      <c r="R395" s="2029">
        <v>767.49999999999932</v>
      </c>
      <c r="S395" s="2059">
        <v>-570.80000000000109</v>
      </c>
      <c r="T395" s="2029">
        <v>49.200000000000117</v>
      </c>
      <c r="U395" s="2029">
        <v>76.749999999999929</v>
      </c>
      <c r="V395" s="2059">
        <v>-57.080000000000112</v>
      </c>
      <c r="W395" s="2060">
        <v>36.4</v>
      </c>
      <c r="X395" s="2061">
        <v>80</v>
      </c>
      <c r="Y395" s="2062">
        <v>77.8</v>
      </c>
      <c r="Z395" s="2060">
        <v>107.3</v>
      </c>
      <c r="AA395" s="2061">
        <v>116.2</v>
      </c>
      <c r="AB395" s="2062">
        <v>104.5</v>
      </c>
      <c r="AC395" s="2061"/>
      <c r="AE395" s="2027">
        <v>50</v>
      </c>
      <c r="AG395" s="2028"/>
      <c r="AH395" s="2028"/>
      <c r="AI395" s="2027">
        <v>8</v>
      </c>
    </row>
    <row r="396" spans="1:35" s="2027" customFormat="1">
      <c r="B396" s="2028"/>
      <c r="C396" s="2027">
        <v>9</v>
      </c>
      <c r="D396" s="2066"/>
      <c r="E396" s="2055">
        <v>111.8</v>
      </c>
      <c r="F396" s="2055">
        <v>109.4</v>
      </c>
      <c r="G396" s="2055">
        <v>105.8</v>
      </c>
      <c r="H396" s="2055">
        <v>119.61</v>
      </c>
      <c r="I396" s="2055">
        <v>117.88</v>
      </c>
      <c r="J396" s="2056">
        <v>117.89</v>
      </c>
      <c r="K396" s="2055">
        <v>100.35</v>
      </c>
      <c r="L396" s="2055">
        <v>100.46</v>
      </c>
      <c r="M396" s="2056">
        <v>100.48</v>
      </c>
      <c r="N396" s="2057">
        <v>71.400000000000006</v>
      </c>
      <c r="O396" s="2057">
        <v>77.8</v>
      </c>
      <c r="P396" s="2058">
        <v>55.6</v>
      </c>
      <c r="Q396" s="2029">
        <v>513.40000000000111</v>
      </c>
      <c r="R396" s="2029">
        <v>795.29999999999927</v>
      </c>
      <c r="S396" s="2059">
        <v>-565.20000000000107</v>
      </c>
      <c r="T396" s="2029">
        <v>51.34000000000011</v>
      </c>
      <c r="U396" s="2029">
        <v>79.52999999999993</v>
      </c>
      <c r="V396" s="2059">
        <v>-56.52000000000011</v>
      </c>
      <c r="W396" s="2060">
        <v>63.6</v>
      </c>
      <c r="X396" s="2061">
        <v>90</v>
      </c>
      <c r="Y396" s="2062">
        <v>72.2</v>
      </c>
      <c r="Z396" s="2060">
        <v>107.4</v>
      </c>
      <c r="AA396" s="2061">
        <v>116.7</v>
      </c>
      <c r="AB396" s="2062">
        <v>105</v>
      </c>
      <c r="AC396" s="2061"/>
      <c r="AE396" s="2027">
        <v>50</v>
      </c>
      <c r="AG396" s="2028"/>
      <c r="AH396" s="2028"/>
      <c r="AI396" s="2027">
        <v>9</v>
      </c>
    </row>
    <row r="397" spans="1:35" s="2027" customFormat="1">
      <c r="B397" s="2028"/>
      <c r="C397" s="2027">
        <v>10</v>
      </c>
      <c r="D397" s="2066"/>
      <c r="E397" s="2055">
        <v>109.07</v>
      </c>
      <c r="F397" s="2055">
        <v>109.88</v>
      </c>
      <c r="G397" s="2055">
        <v>106.73</v>
      </c>
      <c r="H397" s="2055">
        <v>116.72</v>
      </c>
      <c r="I397" s="2055">
        <v>117.39</v>
      </c>
      <c r="J397" s="2056">
        <v>117.72</v>
      </c>
      <c r="K397" s="2055">
        <v>98.43</v>
      </c>
      <c r="L397" s="2055">
        <v>99.58</v>
      </c>
      <c r="M397" s="2056">
        <v>100.09</v>
      </c>
      <c r="N397" s="2057">
        <v>42.9</v>
      </c>
      <c r="O397" s="2057">
        <v>22.2</v>
      </c>
      <c r="P397" s="2058">
        <v>22.2</v>
      </c>
      <c r="Q397" s="2029">
        <v>506.30000000000109</v>
      </c>
      <c r="R397" s="2029">
        <v>767.49999999999932</v>
      </c>
      <c r="S397" s="2059">
        <v>-593.00000000000102</v>
      </c>
      <c r="T397" s="2029">
        <v>50.630000000000109</v>
      </c>
      <c r="U397" s="2029">
        <v>76.749999999999929</v>
      </c>
      <c r="V397" s="2059">
        <v>-59.300000000000104</v>
      </c>
      <c r="W397" s="2060">
        <v>81.8</v>
      </c>
      <c r="X397" s="2061">
        <v>95</v>
      </c>
      <c r="Y397" s="2062">
        <v>88.9</v>
      </c>
      <c r="Z397" s="2060">
        <v>108.5</v>
      </c>
      <c r="AA397" s="2061">
        <v>117.4</v>
      </c>
      <c r="AB397" s="2062">
        <v>105.1</v>
      </c>
      <c r="AC397" s="2061"/>
      <c r="AE397" s="2027">
        <v>50</v>
      </c>
      <c r="AG397" s="2028"/>
      <c r="AH397" s="2028"/>
      <c r="AI397" s="2027">
        <v>10</v>
      </c>
    </row>
    <row r="398" spans="1:35" s="2027" customFormat="1">
      <c r="B398" s="2028"/>
      <c r="C398" s="2027">
        <v>11</v>
      </c>
      <c r="D398" s="2066"/>
      <c r="E398" s="2055">
        <v>116.47</v>
      </c>
      <c r="F398" s="2055">
        <v>112.45</v>
      </c>
      <c r="G398" s="2055">
        <v>108.7</v>
      </c>
      <c r="H398" s="2055">
        <v>118.32</v>
      </c>
      <c r="I398" s="2055">
        <v>118.22</v>
      </c>
      <c r="J398" s="2056">
        <v>117.73</v>
      </c>
      <c r="K398" s="2055">
        <v>97.32</v>
      </c>
      <c r="L398" s="2055">
        <v>98.7</v>
      </c>
      <c r="M398" s="2056">
        <v>99.58</v>
      </c>
      <c r="N398" s="2057">
        <v>71.400000000000006</v>
      </c>
      <c r="O398" s="2057">
        <v>66.7</v>
      </c>
      <c r="P398" s="2058">
        <v>55.6</v>
      </c>
      <c r="Q398" s="2029">
        <v>527.70000000000107</v>
      </c>
      <c r="R398" s="2029">
        <v>784.19999999999936</v>
      </c>
      <c r="S398" s="2059">
        <v>-587.400000000001</v>
      </c>
      <c r="T398" s="2029">
        <v>52.77000000000011</v>
      </c>
      <c r="U398" s="2029">
        <v>78.419999999999931</v>
      </c>
      <c r="V398" s="2059">
        <v>-58.740000000000101</v>
      </c>
      <c r="W398" s="2060">
        <v>72.7</v>
      </c>
      <c r="X398" s="2061">
        <v>90</v>
      </c>
      <c r="Y398" s="2062">
        <v>77.8</v>
      </c>
      <c r="Z398" s="2060">
        <v>109.9</v>
      </c>
      <c r="AA398" s="2061">
        <v>119.1</v>
      </c>
      <c r="AB398" s="2062">
        <v>105.4</v>
      </c>
      <c r="AC398" s="2061"/>
      <c r="AE398" s="2027">
        <v>50</v>
      </c>
      <c r="AG398" s="2028"/>
      <c r="AH398" s="2028"/>
      <c r="AI398" s="2027">
        <v>11</v>
      </c>
    </row>
    <row r="399" spans="1:35" s="2027" customFormat="1">
      <c r="B399" s="2028"/>
      <c r="C399" s="2027">
        <v>12</v>
      </c>
      <c r="D399" s="2066"/>
      <c r="E399" s="2055">
        <v>119.6</v>
      </c>
      <c r="F399" s="2055">
        <v>115.05</v>
      </c>
      <c r="G399" s="2055">
        <v>111.1</v>
      </c>
      <c r="H399" s="2055">
        <v>120.06</v>
      </c>
      <c r="I399" s="2055">
        <v>118.37</v>
      </c>
      <c r="J399" s="2056">
        <v>118.11</v>
      </c>
      <c r="K399" s="2055">
        <v>96.1</v>
      </c>
      <c r="L399" s="2055">
        <v>97.28</v>
      </c>
      <c r="M399" s="2056">
        <v>98.97</v>
      </c>
      <c r="N399" s="2057">
        <v>42.9</v>
      </c>
      <c r="O399" s="2057">
        <v>55.6</v>
      </c>
      <c r="P399" s="2058">
        <v>33.299999999999997</v>
      </c>
      <c r="Q399" s="2029">
        <v>520.60000000000105</v>
      </c>
      <c r="R399" s="2029">
        <v>789.79999999999939</v>
      </c>
      <c r="S399" s="2059">
        <v>-604.10000000000105</v>
      </c>
      <c r="T399" s="2029">
        <v>52.060000000000102</v>
      </c>
      <c r="U399" s="2029">
        <v>78.979999999999933</v>
      </c>
      <c r="V399" s="2059">
        <v>-60.410000000000103</v>
      </c>
      <c r="W399" s="2060">
        <v>81.8</v>
      </c>
      <c r="X399" s="2061">
        <v>100</v>
      </c>
      <c r="Y399" s="2062">
        <v>77.8</v>
      </c>
      <c r="Z399" s="2060">
        <v>111.9</v>
      </c>
      <c r="AA399" s="2061">
        <v>119.2</v>
      </c>
      <c r="AB399" s="2062">
        <v>105.9</v>
      </c>
      <c r="AC399" s="2061"/>
      <c r="AE399" s="2027">
        <v>50</v>
      </c>
      <c r="AG399" s="2028"/>
      <c r="AH399" s="2028"/>
      <c r="AI399" s="2027">
        <v>12</v>
      </c>
    </row>
    <row r="400" spans="1:35" s="2027" customFormat="1" ht="26.25" customHeight="1">
      <c r="A400" s="2027">
        <v>2017</v>
      </c>
      <c r="B400" s="2028" t="s">
        <v>45</v>
      </c>
      <c r="C400" s="2027">
        <v>1</v>
      </c>
      <c r="D400" s="2066"/>
      <c r="E400" s="2055">
        <v>124.18</v>
      </c>
      <c r="F400" s="2055">
        <v>120.08</v>
      </c>
      <c r="G400" s="2055">
        <v>113.93</v>
      </c>
      <c r="H400" s="2055">
        <v>118.8</v>
      </c>
      <c r="I400" s="2055">
        <v>119.06</v>
      </c>
      <c r="J400" s="2056">
        <v>118.7</v>
      </c>
      <c r="K400" s="2055">
        <v>97.54</v>
      </c>
      <c r="L400" s="2055">
        <v>96.99</v>
      </c>
      <c r="M400" s="2056">
        <v>98.68</v>
      </c>
      <c r="N400" s="2057">
        <v>85.7</v>
      </c>
      <c r="O400" s="2057">
        <v>55.6</v>
      </c>
      <c r="P400" s="2058">
        <v>33.299999999999997</v>
      </c>
      <c r="Q400" s="2029">
        <v>556.30000000000109</v>
      </c>
      <c r="R400" s="2029">
        <v>795.39999999999941</v>
      </c>
      <c r="S400" s="2059">
        <v>-620.80000000000109</v>
      </c>
      <c r="T400" s="2029">
        <v>55.630000000000109</v>
      </c>
      <c r="U400" s="2029">
        <v>79.539999999999935</v>
      </c>
      <c r="V400" s="2059">
        <v>-62.080000000000112</v>
      </c>
      <c r="W400" s="2060">
        <v>90.9</v>
      </c>
      <c r="X400" s="2061">
        <v>70</v>
      </c>
      <c r="Y400" s="2062">
        <v>77.8</v>
      </c>
      <c r="Z400" s="2060">
        <v>112.3</v>
      </c>
      <c r="AA400" s="2061">
        <v>118.7</v>
      </c>
      <c r="AB400" s="2062">
        <v>106.3</v>
      </c>
      <c r="AC400" s="2061"/>
      <c r="AE400" s="2027">
        <v>50</v>
      </c>
      <c r="AG400" s="2064" t="s">
        <v>948</v>
      </c>
      <c r="AH400" s="2028"/>
      <c r="AI400" s="2027">
        <v>1</v>
      </c>
    </row>
    <row r="401" spans="1:35" s="2027" customFormat="1">
      <c r="B401" s="2028"/>
      <c r="C401" s="2027">
        <v>2</v>
      </c>
      <c r="D401" s="2066"/>
      <c r="E401" s="2055">
        <v>125.93</v>
      </c>
      <c r="F401" s="2055">
        <v>123.24</v>
      </c>
      <c r="G401" s="2055">
        <v>116.55</v>
      </c>
      <c r="H401" s="2055">
        <v>122.81</v>
      </c>
      <c r="I401" s="2055">
        <v>120.56</v>
      </c>
      <c r="J401" s="2056">
        <v>119.34</v>
      </c>
      <c r="K401" s="2055">
        <v>96.87</v>
      </c>
      <c r="L401" s="2055">
        <v>96.84</v>
      </c>
      <c r="M401" s="2056">
        <v>98.08</v>
      </c>
      <c r="N401" s="2057">
        <v>71.400000000000006</v>
      </c>
      <c r="O401" s="2057">
        <v>88.9</v>
      </c>
      <c r="P401" s="2058">
        <v>33.299999999999997</v>
      </c>
      <c r="Q401" s="2029">
        <v>577.70000000000107</v>
      </c>
      <c r="R401" s="2029">
        <v>834.29999999999939</v>
      </c>
      <c r="S401" s="2059">
        <v>-637.50000000000114</v>
      </c>
      <c r="T401" s="2029">
        <v>57.77000000000011</v>
      </c>
      <c r="U401" s="2029">
        <v>83.429999999999936</v>
      </c>
      <c r="V401" s="2059">
        <v>-63.750000000000114</v>
      </c>
      <c r="W401" s="2060">
        <v>72.7</v>
      </c>
      <c r="X401" s="2061">
        <v>50</v>
      </c>
      <c r="Y401" s="2062">
        <v>88.9</v>
      </c>
      <c r="Z401" s="2060">
        <v>112.1</v>
      </c>
      <c r="AA401" s="2061">
        <v>119.4</v>
      </c>
      <c r="AB401" s="2062">
        <v>106.9</v>
      </c>
      <c r="AC401" s="2061"/>
      <c r="AE401" s="2027">
        <v>50</v>
      </c>
      <c r="AG401" s="2028"/>
      <c r="AH401" s="2028"/>
      <c r="AI401" s="2027">
        <v>2</v>
      </c>
    </row>
    <row r="402" spans="1:35" s="2027" customFormat="1">
      <c r="B402" s="2028"/>
      <c r="C402" s="2027">
        <v>3</v>
      </c>
      <c r="D402" s="2066"/>
      <c r="E402" s="2055">
        <v>122.22</v>
      </c>
      <c r="F402" s="2055">
        <v>124.11</v>
      </c>
      <c r="G402" s="2055">
        <v>118.47</v>
      </c>
      <c r="H402" s="2055">
        <v>121.76</v>
      </c>
      <c r="I402" s="2055">
        <v>121.12</v>
      </c>
      <c r="J402" s="2056">
        <v>120.35</v>
      </c>
      <c r="K402" s="2055">
        <v>97.47</v>
      </c>
      <c r="L402" s="2055">
        <v>97.29</v>
      </c>
      <c r="M402" s="2056">
        <v>97.73</v>
      </c>
      <c r="N402" s="2057">
        <v>42.9</v>
      </c>
      <c r="O402" s="2057">
        <v>55.6</v>
      </c>
      <c r="P402" s="2058">
        <v>44.4</v>
      </c>
      <c r="Q402" s="2029">
        <v>570.60000000000105</v>
      </c>
      <c r="R402" s="2029">
        <v>839.89999999999941</v>
      </c>
      <c r="S402" s="2059">
        <v>-643.10000000000116</v>
      </c>
      <c r="T402" s="2029">
        <v>57.060000000000102</v>
      </c>
      <c r="U402" s="2029">
        <v>83.989999999999938</v>
      </c>
      <c r="V402" s="2059">
        <v>-64.310000000000116</v>
      </c>
      <c r="W402" s="2060">
        <v>63.6</v>
      </c>
      <c r="X402" s="2061">
        <v>50</v>
      </c>
      <c r="Y402" s="2062">
        <v>88.9</v>
      </c>
      <c r="Z402" s="2060">
        <v>112.6</v>
      </c>
      <c r="AA402" s="2061">
        <v>119.5</v>
      </c>
      <c r="AB402" s="2062">
        <v>107.6</v>
      </c>
      <c r="AC402" s="2061"/>
      <c r="AE402" s="2027">
        <v>50</v>
      </c>
      <c r="AG402" s="2028"/>
      <c r="AH402" s="2028"/>
      <c r="AI402" s="2027">
        <v>3</v>
      </c>
    </row>
    <row r="403" spans="1:35" s="2027" customFormat="1">
      <c r="B403" s="2028"/>
      <c r="C403" s="2027">
        <v>4</v>
      </c>
      <c r="D403" s="2066"/>
      <c r="E403" s="2055">
        <v>122.88</v>
      </c>
      <c r="F403" s="2055">
        <v>123.68</v>
      </c>
      <c r="G403" s="2055">
        <v>120.05</v>
      </c>
      <c r="H403" s="2055">
        <v>123.81</v>
      </c>
      <c r="I403" s="2055">
        <v>122.79</v>
      </c>
      <c r="J403" s="2056">
        <v>121.45</v>
      </c>
      <c r="K403" s="2055">
        <v>99.73</v>
      </c>
      <c r="L403" s="2055">
        <v>98.02</v>
      </c>
      <c r="M403" s="2056">
        <v>97.64</v>
      </c>
      <c r="N403" s="2057">
        <v>50</v>
      </c>
      <c r="O403" s="2057">
        <v>88.9</v>
      </c>
      <c r="P403" s="2058">
        <v>55.6</v>
      </c>
      <c r="Q403" s="2029">
        <v>570.60000000000105</v>
      </c>
      <c r="R403" s="2029">
        <v>878.79999999999939</v>
      </c>
      <c r="S403" s="2059">
        <v>-637.50000000000114</v>
      </c>
      <c r="T403" s="2029">
        <v>57.060000000000102</v>
      </c>
      <c r="U403" s="2029">
        <v>87.879999999999939</v>
      </c>
      <c r="V403" s="2059">
        <v>-63.750000000000114</v>
      </c>
      <c r="W403" s="2060">
        <v>50</v>
      </c>
      <c r="X403" s="2061">
        <v>70</v>
      </c>
      <c r="Y403" s="2062">
        <v>66.7</v>
      </c>
      <c r="Z403" s="2060">
        <v>112.3</v>
      </c>
      <c r="AA403" s="2061">
        <v>120.7</v>
      </c>
      <c r="AB403" s="2062">
        <v>108</v>
      </c>
      <c r="AC403" s="2061"/>
      <c r="AE403" s="2027">
        <v>50</v>
      </c>
      <c r="AG403" s="2028"/>
      <c r="AH403" s="2028"/>
      <c r="AI403" s="2027">
        <v>4</v>
      </c>
    </row>
    <row r="404" spans="1:35" s="2027" customFormat="1">
      <c r="B404" s="2028"/>
      <c r="C404" s="2027">
        <v>5</v>
      </c>
      <c r="D404" s="2066"/>
      <c r="E404" s="2055">
        <v>122.45</v>
      </c>
      <c r="F404" s="2055">
        <v>122.52</v>
      </c>
      <c r="G404" s="2055">
        <v>121.96</v>
      </c>
      <c r="H404" s="2055">
        <v>122.7</v>
      </c>
      <c r="I404" s="2055">
        <v>122.76</v>
      </c>
      <c r="J404" s="2056">
        <v>121.98</v>
      </c>
      <c r="K404" s="2055">
        <v>98.95</v>
      </c>
      <c r="L404" s="2055">
        <v>98.72</v>
      </c>
      <c r="M404" s="2056">
        <v>97.71</v>
      </c>
      <c r="N404" s="2057">
        <v>42.9</v>
      </c>
      <c r="O404" s="2057">
        <v>55.6</v>
      </c>
      <c r="P404" s="2058">
        <v>77.8</v>
      </c>
      <c r="Q404" s="2029">
        <v>563.50000000000102</v>
      </c>
      <c r="R404" s="2029">
        <v>884.39999999999941</v>
      </c>
      <c r="S404" s="2059">
        <v>-609.70000000000118</v>
      </c>
      <c r="T404" s="2029">
        <v>56.350000000000101</v>
      </c>
      <c r="U404" s="2029">
        <v>88.439999999999941</v>
      </c>
      <c r="V404" s="2059">
        <v>-60.97000000000012</v>
      </c>
      <c r="W404" s="2060">
        <v>72.7</v>
      </c>
      <c r="X404" s="2061">
        <v>60</v>
      </c>
      <c r="Y404" s="2062">
        <v>66.7</v>
      </c>
      <c r="Z404" s="2060">
        <v>112</v>
      </c>
      <c r="AA404" s="2061">
        <v>120.6</v>
      </c>
      <c r="AB404" s="2062">
        <v>107.9</v>
      </c>
      <c r="AC404" s="2061"/>
      <c r="AE404" s="2027">
        <v>50</v>
      </c>
      <c r="AG404" s="2028"/>
      <c r="AH404" s="2028"/>
      <c r="AI404" s="2027">
        <v>5</v>
      </c>
    </row>
    <row r="405" spans="1:35" s="2027" customFormat="1">
      <c r="B405" s="2028"/>
      <c r="C405" s="2027">
        <v>6</v>
      </c>
      <c r="D405" s="2066"/>
      <c r="E405" s="2055">
        <v>122.58</v>
      </c>
      <c r="F405" s="2055">
        <v>122.64</v>
      </c>
      <c r="G405" s="2055">
        <v>122.83</v>
      </c>
      <c r="H405" s="2055">
        <v>122.17</v>
      </c>
      <c r="I405" s="2055">
        <v>122.89</v>
      </c>
      <c r="J405" s="2056">
        <v>122.65</v>
      </c>
      <c r="K405" s="2055">
        <v>98.92</v>
      </c>
      <c r="L405" s="2055">
        <v>99.2</v>
      </c>
      <c r="M405" s="2056">
        <v>97.94</v>
      </c>
      <c r="N405" s="2057">
        <v>71.400000000000006</v>
      </c>
      <c r="O405" s="2057">
        <v>66.7</v>
      </c>
      <c r="P405" s="2058">
        <v>61.1</v>
      </c>
      <c r="Q405" s="2029">
        <v>584.900000000001</v>
      </c>
      <c r="R405" s="2029">
        <v>901.09999999999945</v>
      </c>
      <c r="S405" s="2059">
        <v>-598.60000000000116</v>
      </c>
      <c r="T405" s="2029">
        <v>58.490000000000101</v>
      </c>
      <c r="U405" s="2029">
        <v>90.109999999999943</v>
      </c>
      <c r="V405" s="2059">
        <v>-59.860000000000113</v>
      </c>
      <c r="W405" s="2060">
        <v>54.5</v>
      </c>
      <c r="X405" s="2061">
        <v>90</v>
      </c>
      <c r="Y405" s="2062">
        <v>55.6</v>
      </c>
      <c r="Z405" s="2060">
        <v>112.8</v>
      </c>
      <c r="AA405" s="2061">
        <v>121.1</v>
      </c>
      <c r="AB405" s="2062">
        <v>108</v>
      </c>
      <c r="AC405" s="2061"/>
      <c r="AE405" s="2027">
        <v>50</v>
      </c>
      <c r="AG405" s="2028"/>
      <c r="AH405" s="2028"/>
      <c r="AI405" s="2027">
        <v>6</v>
      </c>
    </row>
    <row r="406" spans="1:35" s="2027" customFormat="1">
      <c r="B406" s="2028"/>
      <c r="C406" s="2027">
        <v>7</v>
      </c>
      <c r="D406" s="2066"/>
      <c r="E406" s="2055">
        <v>119.15</v>
      </c>
      <c r="F406" s="2055">
        <v>121.39</v>
      </c>
      <c r="G406" s="2055">
        <v>122.77</v>
      </c>
      <c r="H406" s="2055">
        <v>121.86</v>
      </c>
      <c r="I406" s="2055">
        <v>122.24</v>
      </c>
      <c r="J406" s="2056">
        <v>122.46</v>
      </c>
      <c r="K406" s="2055">
        <v>100.41</v>
      </c>
      <c r="L406" s="2055">
        <v>99.43</v>
      </c>
      <c r="M406" s="2056">
        <v>98.56</v>
      </c>
      <c r="N406" s="2057">
        <v>28.6</v>
      </c>
      <c r="O406" s="2057">
        <v>33.299999999999997</v>
      </c>
      <c r="P406" s="2058">
        <v>50</v>
      </c>
      <c r="Q406" s="2029">
        <v>563.50000000000102</v>
      </c>
      <c r="R406" s="2029">
        <v>884.39999999999941</v>
      </c>
      <c r="S406" s="2059">
        <v>-598.60000000000116</v>
      </c>
      <c r="T406" s="2029">
        <v>56.350000000000101</v>
      </c>
      <c r="U406" s="2029">
        <v>88.439999999999941</v>
      </c>
      <c r="V406" s="2059">
        <v>-59.860000000000113</v>
      </c>
      <c r="W406" s="2060">
        <v>54.5</v>
      </c>
      <c r="X406" s="2061">
        <v>50</v>
      </c>
      <c r="Y406" s="2062">
        <v>55.6</v>
      </c>
      <c r="Z406" s="2060">
        <v>112.8</v>
      </c>
      <c r="AA406" s="2061">
        <v>120.4</v>
      </c>
      <c r="AB406" s="2062">
        <v>107.7</v>
      </c>
      <c r="AC406" s="2061"/>
      <c r="AE406" s="2027">
        <v>50</v>
      </c>
      <c r="AG406" s="2028"/>
      <c r="AH406" s="2028"/>
      <c r="AI406" s="2027">
        <v>7</v>
      </c>
    </row>
    <row r="407" spans="1:35" s="2027" customFormat="1">
      <c r="B407" s="2028"/>
      <c r="C407" s="2027">
        <v>8</v>
      </c>
      <c r="D407" s="2066"/>
      <c r="E407" s="2055">
        <v>123.66</v>
      </c>
      <c r="F407" s="2055">
        <v>121.8</v>
      </c>
      <c r="G407" s="2055">
        <v>122.7</v>
      </c>
      <c r="H407" s="2055">
        <v>124.01</v>
      </c>
      <c r="I407" s="2055">
        <v>122.68</v>
      </c>
      <c r="J407" s="2056">
        <v>122.91</v>
      </c>
      <c r="K407" s="2055">
        <v>100.83</v>
      </c>
      <c r="L407" s="2055">
        <v>100.05</v>
      </c>
      <c r="M407" s="2056">
        <v>99.03</v>
      </c>
      <c r="N407" s="2057">
        <v>71.400000000000006</v>
      </c>
      <c r="O407" s="2057">
        <v>66.7</v>
      </c>
      <c r="P407" s="2058">
        <v>66.7</v>
      </c>
      <c r="Q407" s="2029">
        <v>584.900000000001</v>
      </c>
      <c r="R407" s="2029">
        <v>901.09999999999945</v>
      </c>
      <c r="S407" s="2059">
        <v>-581.90000000000111</v>
      </c>
      <c r="T407" s="2029">
        <v>58.490000000000101</v>
      </c>
      <c r="U407" s="2029">
        <v>90.109999999999943</v>
      </c>
      <c r="V407" s="2059">
        <v>-58.190000000000111</v>
      </c>
      <c r="W407" s="2060">
        <v>86.4</v>
      </c>
      <c r="X407" s="2061">
        <v>80</v>
      </c>
      <c r="Y407" s="2062">
        <v>55.6</v>
      </c>
      <c r="Z407" s="2060">
        <v>113.9</v>
      </c>
      <c r="AA407" s="2061">
        <v>122</v>
      </c>
      <c r="AB407" s="2062">
        <v>108.4</v>
      </c>
      <c r="AC407" s="2061"/>
      <c r="AE407" s="2027">
        <v>50</v>
      </c>
      <c r="AG407" s="2028"/>
      <c r="AH407" s="2028"/>
      <c r="AI407" s="2027">
        <v>8</v>
      </c>
    </row>
    <row r="408" spans="1:35" s="2027" customFormat="1">
      <c r="B408" s="2028"/>
      <c r="C408" s="2027">
        <v>9</v>
      </c>
      <c r="D408" s="2066"/>
      <c r="E408" s="2055">
        <v>123.55</v>
      </c>
      <c r="F408" s="2055">
        <v>122.12</v>
      </c>
      <c r="G408" s="2055">
        <v>122.36</v>
      </c>
      <c r="H408" s="2055">
        <v>122.58</v>
      </c>
      <c r="I408" s="2055">
        <v>122.82</v>
      </c>
      <c r="J408" s="2056">
        <v>122.66</v>
      </c>
      <c r="K408" s="2055">
        <v>101.13</v>
      </c>
      <c r="L408" s="2055">
        <v>100.79</v>
      </c>
      <c r="M408" s="2056">
        <v>99.63</v>
      </c>
      <c r="N408" s="2057">
        <v>57.1</v>
      </c>
      <c r="O408" s="2057">
        <v>55.6</v>
      </c>
      <c r="P408" s="2058">
        <v>66.7</v>
      </c>
      <c r="Q408" s="2029">
        <v>592.00000000000102</v>
      </c>
      <c r="R408" s="2029">
        <v>906.69999999999948</v>
      </c>
      <c r="S408" s="2059">
        <v>-565.20000000000107</v>
      </c>
      <c r="T408" s="2029">
        <v>59.200000000000102</v>
      </c>
      <c r="U408" s="2029">
        <v>90.669999999999945</v>
      </c>
      <c r="V408" s="2059">
        <v>-56.52000000000011</v>
      </c>
      <c r="W408" s="2060">
        <v>63.6</v>
      </c>
      <c r="X408" s="2061">
        <v>50</v>
      </c>
      <c r="Y408" s="2062">
        <v>77.8</v>
      </c>
      <c r="Z408" s="2060">
        <v>113.5</v>
      </c>
      <c r="AA408" s="2061">
        <v>121</v>
      </c>
      <c r="AB408" s="2062">
        <v>108.9</v>
      </c>
      <c r="AC408" s="2061"/>
      <c r="AE408" s="2027">
        <v>50</v>
      </c>
      <c r="AG408" s="2028"/>
      <c r="AH408" s="2028"/>
      <c r="AI408" s="2027">
        <v>9</v>
      </c>
    </row>
    <row r="409" spans="1:35" s="2027" customFormat="1">
      <c r="B409" s="2028"/>
      <c r="C409" s="2027">
        <v>10</v>
      </c>
      <c r="D409" s="2066"/>
      <c r="E409" s="2055">
        <v>121.38</v>
      </c>
      <c r="F409" s="2055">
        <v>122.86</v>
      </c>
      <c r="G409" s="2055">
        <v>122.24</v>
      </c>
      <c r="H409" s="2055">
        <v>123.12</v>
      </c>
      <c r="I409" s="2055">
        <v>123.24</v>
      </c>
      <c r="J409" s="2056">
        <v>122.75</v>
      </c>
      <c r="K409" s="2055">
        <v>100.47</v>
      </c>
      <c r="L409" s="2055">
        <v>100.81</v>
      </c>
      <c r="M409" s="2056">
        <v>100.06</v>
      </c>
      <c r="N409" s="2057">
        <v>57.1</v>
      </c>
      <c r="O409" s="2057">
        <v>66.7</v>
      </c>
      <c r="P409" s="2058">
        <v>44.4</v>
      </c>
      <c r="Q409" s="2029">
        <v>599.10000000000105</v>
      </c>
      <c r="R409" s="2029">
        <v>923.39999999999952</v>
      </c>
      <c r="S409" s="2059">
        <v>-570.80000000000109</v>
      </c>
      <c r="T409" s="2029">
        <v>59.910000000000103</v>
      </c>
      <c r="U409" s="2029">
        <v>92.339999999999947</v>
      </c>
      <c r="V409" s="2059">
        <v>-57.080000000000112</v>
      </c>
      <c r="W409" s="2060">
        <v>63.6</v>
      </c>
      <c r="X409" s="2061">
        <v>70</v>
      </c>
      <c r="Y409" s="2062">
        <v>94.4</v>
      </c>
      <c r="Z409" s="2060">
        <v>113.3</v>
      </c>
      <c r="AA409" s="2061">
        <v>121.2</v>
      </c>
      <c r="AB409" s="2062">
        <v>109.9</v>
      </c>
      <c r="AC409" s="2061"/>
      <c r="AE409" s="2027">
        <v>50</v>
      </c>
      <c r="AG409" s="2028"/>
      <c r="AH409" s="2028"/>
      <c r="AI409" s="2027">
        <v>10</v>
      </c>
    </row>
    <row r="410" spans="1:35" s="2027" customFormat="1">
      <c r="B410" s="2028"/>
      <c r="C410" s="2027">
        <v>11</v>
      </c>
      <c r="D410" s="2066"/>
      <c r="E410" s="2055">
        <v>121.78</v>
      </c>
      <c r="F410" s="2055">
        <v>122.24</v>
      </c>
      <c r="G410" s="2055">
        <v>122.08</v>
      </c>
      <c r="H410" s="2055">
        <v>125.71</v>
      </c>
      <c r="I410" s="2055">
        <v>123.8</v>
      </c>
      <c r="J410" s="2056">
        <v>123.46</v>
      </c>
      <c r="K410" s="2055">
        <v>100.42</v>
      </c>
      <c r="L410" s="2055">
        <v>100.67</v>
      </c>
      <c r="M410" s="2056">
        <v>100.16</v>
      </c>
      <c r="N410" s="2057">
        <v>42.9</v>
      </c>
      <c r="O410" s="2057">
        <v>77.8</v>
      </c>
      <c r="P410" s="2058">
        <v>44.4</v>
      </c>
      <c r="Q410" s="2029">
        <v>592.00000000000102</v>
      </c>
      <c r="R410" s="2029">
        <v>951.19999999999948</v>
      </c>
      <c r="S410" s="2059">
        <v>-576.40000000000111</v>
      </c>
      <c r="T410" s="2029">
        <v>59.200000000000102</v>
      </c>
      <c r="U410" s="2029">
        <v>95.119999999999948</v>
      </c>
      <c r="V410" s="2059">
        <v>-57.640000000000114</v>
      </c>
      <c r="W410" s="2060">
        <v>68.2</v>
      </c>
      <c r="X410" s="2061">
        <v>80</v>
      </c>
      <c r="Y410" s="2062">
        <v>100</v>
      </c>
      <c r="Z410" s="2060">
        <v>114.6</v>
      </c>
      <c r="AA410" s="2061">
        <v>122.8</v>
      </c>
      <c r="AB410" s="2062">
        <v>110.1</v>
      </c>
      <c r="AC410" s="2061"/>
      <c r="AE410" s="2027">
        <v>50</v>
      </c>
      <c r="AG410" s="2028"/>
      <c r="AH410" s="2028"/>
      <c r="AI410" s="2027">
        <v>11</v>
      </c>
    </row>
    <row r="411" spans="1:35" s="2027" customFormat="1">
      <c r="B411" s="2028"/>
      <c r="C411" s="2027">
        <v>12</v>
      </c>
      <c r="D411" s="2066"/>
      <c r="E411" s="2055">
        <v>122.7</v>
      </c>
      <c r="F411" s="2055">
        <v>121.95</v>
      </c>
      <c r="G411" s="2055">
        <v>122.11</v>
      </c>
      <c r="H411" s="2055">
        <v>125.19</v>
      </c>
      <c r="I411" s="2055">
        <v>124.67</v>
      </c>
      <c r="J411" s="2056">
        <v>124.12</v>
      </c>
      <c r="K411" s="2055">
        <v>100.57</v>
      </c>
      <c r="L411" s="2055">
        <v>100.49</v>
      </c>
      <c r="M411" s="2056">
        <v>100.39</v>
      </c>
      <c r="N411" s="2057">
        <v>71.400000000000006</v>
      </c>
      <c r="O411" s="2057">
        <v>77.8</v>
      </c>
      <c r="P411" s="2058">
        <v>55.6</v>
      </c>
      <c r="Q411" s="2029">
        <v>613.400000000001</v>
      </c>
      <c r="R411" s="2029">
        <v>978.99999999999943</v>
      </c>
      <c r="S411" s="2059">
        <v>-570.80000000000109</v>
      </c>
      <c r="T411" s="2029">
        <v>61.340000000000103</v>
      </c>
      <c r="U411" s="2029">
        <v>97.899999999999949</v>
      </c>
      <c r="V411" s="2059">
        <v>-57.080000000000112</v>
      </c>
      <c r="W411" s="2060">
        <v>45.5</v>
      </c>
      <c r="X411" s="2061">
        <v>100</v>
      </c>
      <c r="Y411" s="2062">
        <v>88.9</v>
      </c>
      <c r="Z411" s="2060">
        <v>113.7</v>
      </c>
      <c r="AA411" s="2061">
        <v>124.2</v>
      </c>
      <c r="AB411" s="2062">
        <v>110.5</v>
      </c>
      <c r="AC411" s="2061"/>
      <c r="AE411" s="2027">
        <v>50</v>
      </c>
      <c r="AG411" s="2028"/>
      <c r="AH411" s="2028"/>
      <c r="AI411" s="2027">
        <v>12</v>
      </c>
    </row>
    <row r="412" spans="1:35" s="2027" customFormat="1" ht="26.25" customHeight="1">
      <c r="A412" s="2027">
        <v>2018</v>
      </c>
      <c r="B412" s="2028" t="s">
        <v>50</v>
      </c>
      <c r="C412" s="2027">
        <v>1</v>
      </c>
      <c r="D412" s="2066"/>
      <c r="E412" s="2055">
        <v>111.55</v>
      </c>
      <c r="F412" s="2055">
        <v>118.68</v>
      </c>
      <c r="G412" s="2055">
        <v>120.54</v>
      </c>
      <c r="H412" s="2055">
        <v>125.51</v>
      </c>
      <c r="I412" s="2055">
        <v>125.47</v>
      </c>
      <c r="J412" s="2056">
        <v>124.42</v>
      </c>
      <c r="K412" s="2055">
        <v>99.55</v>
      </c>
      <c r="L412" s="2055">
        <v>100.18</v>
      </c>
      <c r="M412" s="2056">
        <v>100.48</v>
      </c>
      <c r="N412" s="2057">
        <v>28.6</v>
      </c>
      <c r="O412" s="2057">
        <v>66.7</v>
      </c>
      <c r="P412" s="2058">
        <v>44.4</v>
      </c>
      <c r="Q412" s="2029">
        <v>592.00000000000102</v>
      </c>
      <c r="R412" s="2029">
        <v>995.69999999999948</v>
      </c>
      <c r="S412" s="2059">
        <v>-576.40000000000111</v>
      </c>
      <c r="T412" s="2029">
        <v>59.200000000000102</v>
      </c>
      <c r="U412" s="2029">
        <v>99.569999999999951</v>
      </c>
      <c r="V412" s="2059">
        <v>-57.640000000000114</v>
      </c>
      <c r="W412" s="2060">
        <v>45.5</v>
      </c>
      <c r="X412" s="2061">
        <v>50</v>
      </c>
      <c r="Y412" s="2062">
        <v>50</v>
      </c>
      <c r="Z412" s="2060">
        <v>112.9</v>
      </c>
      <c r="AA412" s="2061">
        <v>122.3</v>
      </c>
      <c r="AB412" s="2062">
        <v>110</v>
      </c>
      <c r="AC412" s="2061"/>
      <c r="AE412" s="2027">
        <v>50</v>
      </c>
      <c r="AG412" s="2064" t="s">
        <v>949</v>
      </c>
      <c r="AH412" s="2028"/>
      <c r="AI412" s="2027">
        <v>1</v>
      </c>
    </row>
    <row r="413" spans="1:35" s="2027" customFormat="1">
      <c r="B413" s="2028"/>
      <c r="C413" s="2027">
        <v>2</v>
      </c>
      <c r="D413" s="2066"/>
      <c r="E413" s="2055">
        <v>113.99</v>
      </c>
      <c r="F413" s="2055">
        <v>116.08</v>
      </c>
      <c r="G413" s="2055">
        <v>119.8</v>
      </c>
      <c r="H413" s="2055">
        <v>123.81</v>
      </c>
      <c r="I413" s="2055">
        <v>124.84</v>
      </c>
      <c r="J413" s="2056">
        <v>124.67</v>
      </c>
      <c r="K413" s="2055">
        <v>102.16</v>
      </c>
      <c r="L413" s="2055">
        <v>100.76</v>
      </c>
      <c r="M413" s="2056">
        <v>100.73</v>
      </c>
      <c r="N413" s="2057">
        <v>42.9</v>
      </c>
      <c r="O413" s="2057">
        <v>33.299999999999997</v>
      </c>
      <c r="P413" s="2058">
        <v>55.6</v>
      </c>
      <c r="Q413" s="2029">
        <v>584.900000000001</v>
      </c>
      <c r="R413" s="2029">
        <v>978.99999999999943</v>
      </c>
      <c r="S413" s="2059">
        <v>-570.80000000000109</v>
      </c>
      <c r="T413" s="2029">
        <v>58.490000000000101</v>
      </c>
      <c r="U413" s="2029">
        <v>97.899999999999949</v>
      </c>
      <c r="V413" s="2059">
        <v>-57.080000000000112</v>
      </c>
      <c r="W413" s="2060">
        <v>36.4</v>
      </c>
      <c r="X413" s="2061">
        <v>30</v>
      </c>
      <c r="Y413" s="2062">
        <v>72.2</v>
      </c>
      <c r="Z413" s="2060">
        <v>113</v>
      </c>
      <c r="AA413" s="2061">
        <v>122</v>
      </c>
      <c r="AB413" s="2062">
        <v>110.5</v>
      </c>
      <c r="AC413" s="2061"/>
      <c r="AE413" s="2027">
        <v>50</v>
      </c>
      <c r="AG413" s="2028"/>
      <c r="AH413" s="2028"/>
      <c r="AI413" s="2027">
        <v>2</v>
      </c>
    </row>
    <row r="414" spans="1:35" s="2027" customFormat="1">
      <c r="B414" s="2028"/>
      <c r="C414" s="2027">
        <v>3</v>
      </c>
      <c r="D414" s="2066"/>
      <c r="E414" s="2055">
        <v>114.59</v>
      </c>
      <c r="F414" s="2055">
        <v>113.38</v>
      </c>
      <c r="G414" s="2055">
        <v>118.51</v>
      </c>
      <c r="H414" s="2055">
        <v>128.19</v>
      </c>
      <c r="I414" s="2055">
        <v>125.84</v>
      </c>
      <c r="J414" s="2056">
        <v>125.68</v>
      </c>
      <c r="K414" s="2055">
        <v>100.92</v>
      </c>
      <c r="L414" s="2055">
        <v>100.88</v>
      </c>
      <c r="M414" s="2056">
        <v>100.75</v>
      </c>
      <c r="N414" s="2057">
        <v>21.4</v>
      </c>
      <c r="O414" s="2057">
        <v>55.6</v>
      </c>
      <c r="P414" s="2058">
        <v>55.6</v>
      </c>
      <c r="Q414" s="2029">
        <v>556.30000000000098</v>
      </c>
      <c r="R414" s="2029">
        <v>984.59999999999945</v>
      </c>
      <c r="S414" s="2059">
        <v>-565.20000000000107</v>
      </c>
      <c r="T414" s="2029">
        <v>55.630000000000095</v>
      </c>
      <c r="U414" s="2029">
        <v>98.459999999999951</v>
      </c>
      <c r="V414" s="2059">
        <v>-56.52000000000011</v>
      </c>
      <c r="W414" s="2060">
        <v>18.2</v>
      </c>
      <c r="X414" s="2061">
        <v>30</v>
      </c>
      <c r="Y414" s="2062">
        <v>61.1</v>
      </c>
      <c r="Z414" s="2060">
        <v>112</v>
      </c>
      <c r="AA414" s="2061">
        <v>122.4</v>
      </c>
      <c r="AB414" s="2062">
        <v>110.4</v>
      </c>
      <c r="AC414" s="2061"/>
      <c r="AE414" s="2027">
        <v>50</v>
      </c>
      <c r="AG414" s="2028"/>
      <c r="AH414" s="2028"/>
      <c r="AI414" s="2027">
        <v>3</v>
      </c>
    </row>
    <row r="415" spans="1:35" s="2027" customFormat="1">
      <c r="B415" s="2028"/>
      <c r="C415" s="2027">
        <v>4</v>
      </c>
      <c r="D415" s="2066"/>
      <c r="E415" s="2055">
        <v>116.42</v>
      </c>
      <c r="F415" s="2055">
        <v>115</v>
      </c>
      <c r="G415" s="2055">
        <v>117.49</v>
      </c>
      <c r="H415" s="2055">
        <v>127.97</v>
      </c>
      <c r="I415" s="2055">
        <v>126.66</v>
      </c>
      <c r="J415" s="2056">
        <v>126.13</v>
      </c>
      <c r="K415" s="2055">
        <v>104.68</v>
      </c>
      <c r="L415" s="2055">
        <v>102.59</v>
      </c>
      <c r="M415" s="2056">
        <v>101.25</v>
      </c>
      <c r="N415" s="2057">
        <v>85.7</v>
      </c>
      <c r="O415" s="2057">
        <v>66.7</v>
      </c>
      <c r="P415" s="2058">
        <v>66.7</v>
      </c>
      <c r="Q415" s="2029">
        <v>592.00000000000102</v>
      </c>
      <c r="R415" s="2029">
        <v>1001.2999999999995</v>
      </c>
      <c r="S415" s="2059">
        <v>-548.50000000000102</v>
      </c>
      <c r="T415" s="2029">
        <v>59.200000000000102</v>
      </c>
      <c r="U415" s="2029">
        <v>100.12999999999995</v>
      </c>
      <c r="V415" s="2059">
        <v>-54.850000000000101</v>
      </c>
      <c r="W415" s="2060">
        <v>50</v>
      </c>
      <c r="X415" s="2061">
        <v>65</v>
      </c>
      <c r="Y415" s="2062">
        <v>55.6</v>
      </c>
      <c r="Z415" s="2060">
        <v>113.3</v>
      </c>
      <c r="AA415" s="2061">
        <v>122.8</v>
      </c>
      <c r="AB415" s="2062">
        <v>110.2</v>
      </c>
      <c r="AC415" s="2061"/>
      <c r="AE415" s="2027">
        <v>50</v>
      </c>
      <c r="AG415" s="2028"/>
      <c r="AH415" s="2028"/>
      <c r="AI415" s="2027">
        <v>4</v>
      </c>
    </row>
    <row r="416" spans="1:35" s="2027" customFormat="1">
      <c r="B416" s="2028"/>
      <c r="C416" s="2027">
        <v>5</v>
      </c>
      <c r="D416" s="2066"/>
      <c r="E416" s="2055">
        <v>118.9</v>
      </c>
      <c r="F416" s="2055">
        <v>116.64</v>
      </c>
      <c r="G416" s="2055">
        <v>117.13</v>
      </c>
      <c r="H416" s="2055">
        <v>126.44</v>
      </c>
      <c r="I416" s="2055">
        <v>127.53</v>
      </c>
      <c r="J416" s="2056">
        <v>126.38</v>
      </c>
      <c r="K416" s="2055">
        <v>102</v>
      </c>
      <c r="L416" s="2055">
        <v>102.53</v>
      </c>
      <c r="M416" s="2056">
        <v>101.47</v>
      </c>
      <c r="N416" s="2057">
        <v>85.7</v>
      </c>
      <c r="O416" s="2057">
        <v>72.2</v>
      </c>
      <c r="P416" s="2058">
        <v>44.4</v>
      </c>
      <c r="Q416" s="2029">
        <v>627.70000000000107</v>
      </c>
      <c r="R416" s="2029">
        <v>1023.4999999999995</v>
      </c>
      <c r="S416" s="2059">
        <v>-554.10000000000105</v>
      </c>
      <c r="T416" s="2029">
        <v>62.77000000000011</v>
      </c>
      <c r="U416" s="2029">
        <v>102.34999999999995</v>
      </c>
      <c r="V416" s="2059">
        <v>-55.410000000000103</v>
      </c>
      <c r="W416" s="2060">
        <v>72.7</v>
      </c>
      <c r="X416" s="2061">
        <v>80</v>
      </c>
      <c r="Y416" s="2062">
        <v>55.6</v>
      </c>
      <c r="Z416" s="2060">
        <v>113.6</v>
      </c>
      <c r="AA416" s="2061">
        <v>122.7</v>
      </c>
      <c r="AB416" s="2062">
        <v>110.9</v>
      </c>
      <c r="AC416" s="2061"/>
      <c r="AE416" s="2027">
        <v>50</v>
      </c>
      <c r="AG416" s="2028"/>
      <c r="AH416" s="2028"/>
      <c r="AI416" s="2027">
        <v>5</v>
      </c>
    </row>
    <row r="417" spans="1:38" s="2027" customFormat="1">
      <c r="B417" s="2028"/>
      <c r="C417" s="2027">
        <v>6</v>
      </c>
      <c r="D417" s="2066"/>
      <c r="E417" s="2055">
        <v>120.69</v>
      </c>
      <c r="F417" s="2055">
        <v>118.67</v>
      </c>
      <c r="G417" s="2055">
        <v>116.98</v>
      </c>
      <c r="H417" s="2055">
        <v>127.04</v>
      </c>
      <c r="I417" s="2055">
        <v>127.15</v>
      </c>
      <c r="J417" s="2056">
        <v>126.69</v>
      </c>
      <c r="K417" s="2055">
        <v>101.67</v>
      </c>
      <c r="L417" s="2055">
        <v>102.78</v>
      </c>
      <c r="M417" s="2056">
        <v>101.65</v>
      </c>
      <c r="N417" s="2057">
        <v>57.1</v>
      </c>
      <c r="O417" s="2057">
        <v>55.6</v>
      </c>
      <c r="P417" s="2058">
        <v>33.299999999999997</v>
      </c>
      <c r="Q417" s="2029">
        <v>634.80000000000109</v>
      </c>
      <c r="R417" s="2029">
        <v>1029.0999999999995</v>
      </c>
      <c r="S417" s="2059">
        <v>-570.80000000000109</v>
      </c>
      <c r="T417" s="2029">
        <v>63.480000000000111</v>
      </c>
      <c r="U417" s="2029">
        <v>102.90999999999994</v>
      </c>
      <c r="V417" s="2059">
        <v>-57.080000000000112</v>
      </c>
      <c r="W417" s="2060">
        <v>59.1</v>
      </c>
      <c r="X417" s="2061">
        <v>60</v>
      </c>
      <c r="Y417" s="2062">
        <v>55.6</v>
      </c>
      <c r="Z417" s="2060">
        <v>112.3</v>
      </c>
      <c r="AA417" s="2061">
        <v>122.3</v>
      </c>
      <c r="AB417" s="2062">
        <v>110.8</v>
      </c>
      <c r="AC417" s="2061"/>
      <c r="AE417" s="2027">
        <v>50</v>
      </c>
      <c r="AG417" s="2028"/>
      <c r="AH417" s="2028"/>
      <c r="AI417" s="2027">
        <v>6</v>
      </c>
    </row>
    <row r="418" spans="1:38" s="2027" customFormat="1">
      <c r="B418" s="2028"/>
      <c r="C418" s="2027">
        <v>7</v>
      </c>
      <c r="D418" s="2066"/>
      <c r="E418" s="2055">
        <v>116.14</v>
      </c>
      <c r="F418" s="2055">
        <v>118.58</v>
      </c>
      <c r="G418" s="2055">
        <v>116.04</v>
      </c>
      <c r="H418" s="2055">
        <v>127.34</v>
      </c>
      <c r="I418" s="2055">
        <v>126.94</v>
      </c>
      <c r="J418" s="2056">
        <v>127.4</v>
      </c>
      <c r="K418" s="2055">
        <v>102.63</v>
      </c>
      <c r="L418" s="2055">
        <v>102.1</v>
      </c>
      <c r="M418" s="2056">
        <v>101.94</v>
      </c>
      <c r="N418" s="2057">
        <v>71.400000000000006</v>
      </c>
      <c r="O418" s="2057">
        <v>44.4</v>
      </c>
      <c r="P418" s="2058">
        <v>22.2</v>
      </c>
      <c r="Q418" s="2029">
        <v>656.20000000000107</v>
      </c>
      <c r="R418" s="2029">
        <v>1023.4999999999994</v>
      </c>
      <c r="S418" s="2059">
        <v>-598.60000000000105</v>
      </c>
      <c r="T418" s="2029">
        <v>65.620000000000104</v>
      </c>
      <c r="U418" s="2029">
        <v>102.34999999999994</v>
      </c>
      <c r="V418" s="2059">
        <v>-59.860000000000106</v>
      </c>
      <c r="W418" s="2060">
        <v>4.5</v>
      </c>
      <c r="X418" s="2061">
        <v>25</v>
      </c>
      <c r="Y418" s="2062">
        <v>33.299999999999997</v>
      </c>
      <c r="Z418" s="2060">
        <v>111.3</v>
      </c>
      <c r="AA418" s="2061">
        <v>121.6</v>
      </c>
      <c r="AB418" s="2062">
        <v>110</v>
      </c>
      <c r="AC418" s="2061"/>
      <c r="AE418" s="2027">
        <v>50</v>
      </c>
      <c r="AG418" s="2028"/>
      <c r="AH418" s="2028"/>
      <c r="AI418" s="2027">
        <v>7</v>
      </c>
    </row>
    <row r="419" spans="1:38" s="2027" customFormat="1">
      <c r="B419" s="2028"/>
      <c r="C419" s="2027">
        <v>8</v>
      </c>
      <c r="D419" s="2066"/>
      <c r="E419" s="2055">
        <v>117.15</v>
      </c>
      <c r="F419" s="2055">
        <v>117.99</v>
      </c>
      <c r="G419" s="2055">
        <v>116.84</v>
      </c>
      <c r="H419" s="2055">
        <v>128.19</v>
      </c>
      <c r="I419" s="2055">
        <v>127.52</v>
      </c>
      <c r="J419" s="2056">
        <v>127.4</v>
      </c>
      <c r="K419" s="2055">
        <v>101.65</v>
      </c>
      <c r="L419" s="2055">
        <v>101.98</v>
      </c>
      <c r="M419" s="2056">
        <v>102.24</v>
      </c>
      <c r="N419" s="2057">
        <v>57.1</v>
      </c>
      <c r="O419" s="2057">
        <v>66.7</v>
      </c>
      <c r="P419" s="2058">
        <v>22.2</v>
      </c>
      <c r="Q419" s="2029">
        <v>663.30000000000109</v>
      </c>
      <c r="R419" s="2029">
        <v>1040.1999999999994</v>
      </c>
      <c r="S419" s="2059">
        <v>-626.400000000001</v>
      </c>
      <c r="T419" s="2029">
        <v>66.330000000000112</v>
      </c>
      <c r="U419" s="2029">
        <v>104.01999999999994</v>
      </c>
      <c r="V419" s="2059">
        <v>-62.6400000000001</v>
      </c>
      <c r="W419" s="2060">
        <v>27.3</v>
      </c>
      <c r="X419" s="2061">
        <v>30</v>
      </c>
      <c r="Y419" s="2062">
        <v>38.9</v>
      </c>
      <c r="Z419" s="2060">
        <v>111.6</v>
      </c>
      <c r="AA419" s="2061">
        <v>121.9</v>
      </c>
      <c r="AB419" s="2062">
        <v>110.5</v>
      </c>
      <c r="AC419" s="2061"/>
      <c r="AE419" s="2027">
        <v>50</v>
      </c>
      <c r="AG419" s="2028"/>
      <c r="AH419" s="2028"/>
      <c r="AI419" s="2027">
        <v>8</v>
      </c>
    </row>
    <row r="420" spans="1:38" s="2027" customFormat="1">
      <c r="B420" s="2028"/>
      <c r="C420" s="2027">
        <v>9</v>
      </c>
      <c r="D420" s="2066"/>
      <c r="E420" s="2055">
        <v>113.25</v>
      </c>
      <c r="F420" s="2055">
        <v>115.51</v>
      </c>
      <c r="G420" s="2055">
        <v>116.73</v>
      </c>
      <c r="H420" s="2055">
        <v>123.84</v>
      </c>
      <c r="I420" s="2055">
        <v>126.46</v>
      </c>
      <c r="J420" s="2056">
        <v>126.57</v>
      </c>
      <c r="K420" s="2055">
        <v>103.54</v>
      </c>
      <c r="L420" s="2055">
        <v>102.61</v>
      </c>
      <c r="M420" s="2056">
        <v>102.44</v>
      </c>
      <c r="N420" s="2057">
        <v>28.6</v>
      </c>
      <c r="O420" s="2057">
        <v>33.299999999999997</v>
      </c>
      <c r="P420" s="2058">
        <v>55.6</v>
      </c>
      <c r="Q420" s="2029">
        <v>641.90000000000111</v>
      </c>
      <c r="R420" s="2029">
        <v>1023.4999999999993</v>
      </c>
      <c r="S420" s="2059">
        <v>-620.80000000000098</v>
      </c>
      <c r="T420" s="2029">
        <v>64.190000000000111</v>
      </c>
      <c r="U420" s="2029">
        <v>102.34999999999994</v>
      </c>
      <c r="V420" s="2059">
        <v>-62.080000000000098</v>
      </c>
      <c r="W420" s="2060">
        <v>27.3</v>
      </c>
      <c r="X420" s="2061">
        <v>20</v>
      </c>
      <c r="Y420" s="2062">
        <v>55.6</v>
      </c>
      <c r="Z420" s="2060">
        <v>111</v>
      </c>
      <c r="AA420" s="2061">
        <v>119.8</v>
      </c>
      <c r="AB420" s="2062">
        <v>109.8</v>
      </c>
      <c r="AC420" s="2061"/>
      <c r="AE420" s="2027">
        <v>50</v>
      </c>
      <c r="AG420" s="2028"/>
      <c r="AH420" s="2028"/>
      <c r="AI420" s="2027">
        <v>9</v>
      </c>
    </row>
    <row r="421" spans="1:38" s="2027" customFormat="1">
      <c r="B421" s="2028"/>
      <c r="C421" s="2027">
        <v>10</v>
      </c>
      <c r="D421" s="2066"/>
      <c r="E421" s="2055">
        <v>115.09</v>
      </c>
      <c r="F421" s="2055">
        <v>115.16</v>
      </c>
      <c r="G421" s="2055">
        <v>116.81</v>
      </c>
      <c r="H421" s="2055">
        <v>129.47</v>
      </c>
      <c r="I421" s="2055">
        <v>127.17</v>
      </c>
      <c r="J421" s="2056">
        <v>127.18</v>
      </c>
      <c r="K421" s="2055">
        <v>105.59</v>
      </c>
      <c r="L421" s="2055">
        <v>103.59</v>
      </c>
      <c r="M421" s="2056">
        <v>103.11</v>
      </c>
      <c r="N421" s="2057">
        <v>57.1</v>
      </c>
      <c r="O421" s="2057">
        <v>88.9</v>
      </c>
      <c r="P421" s="2058">
        <v>66.7</v>
      </c>
      <c r="Q421" s="2029">
        <v>649.00000000000114</v>
      </c>
      <c r="R421" s="2029">
        <v>1062.3999999999994</v>
      </c>
      <c r="S421" s="2059">
        <v>-604.10000000000093</v>
      </c>
      <c r="T421" s="2029">
        <v>64.900000000000119</v>
      </c>
      <c r="U421" s="2029">
        <v>106.23999999999994</v>
      </c>
      <c r="V421" s="2059">
        <v>-60.410000000000096</v>
      </c>
      <c r="W421" s="2060">
        <v>36.4</v>
      </c>
      <c r="X421" s="2061">
        <v>85</v>
      </c>
      <c r="Y421" s="2062">
        <v>55.6</v>
      </c>
      <c r="Z421" s="2060">
        <v>110.8</v>
      </c>
      <c r="AA421" s="2061">
        <v>121.7</v>
      </c>
      <c r="AB421" s="2062">
        <v>109.6</v>
      </c>
      <c r="AC421" s="2061"/>
      <c r="AE421" s="2027">
        <v>50</v>
      </c>
      <c r="AG421" s="2028"/>
      <c r="AH421" s="2028"/>
      <c r="AI421" s="2027">
        <v>10</v>
      </c>
    </row>
    <row r="422" spans="1:38" s="2027" customFormat="1">
      <c r="B422" s="2028"/>
      <c r="C422" s="2027">
        <v>11</v>
      </c>
      <c r="D422" s="2066"/>
      <c r="E422" s="2055">
        <v>113.03</v>
      </c>
      <c r="F422" s="2055">
        <v>113.79</v>
      </c>
      <c r="G422" s="2055">
        <v>116.32</v>
      </c>
      <c r="H422" s="2055">
        <v>126.38</v>
      </c>
      <c r="I422" s="2055">
        <v>126.56</v>
      </c>
      <c r="J422" s="2056">
        <v>127.04</v>
      </c>
      <c r="K422" s="2055">
        <v>102.05</v>
      </c>
      <c r="L422" s="2055">
        <v>103.73</v>
      </c>
      <c r="M422" s="2056">
        <v>102.73</v>
      </c>
      <c r="N422" s="2057">
        <v>28.6</v>
      </c>
      <c r="O422" s="2057">
        <v>38.9</v>
      </c>
      <c r="P422" s="2058">
        <v>55.6</v>
      </c>
      <c r="Q422" s="2029">
        <v>627.60000000000116</v>
      </c>
      <c r="R422" s="2029">
        <v>1051.2999999999995</v>
      </c>
      <c r="S422" s="2059">
        <v>-598.50000000000091</v>
      </c>
      <c r="T422" s="2029">
        <v>62.760000000000119</v>
      </c>
      <c r="U422" s="2029">
        <v>105.12999999999995</v>
      </c>
      <c r="V422" s="2059">
        <v>-59.850000000000094</v>
      </c>
      <c r="W422" s="2060">
        <v>36.4</v>
      </c>
      <c r="X422" s="2061">
        <v>25</v>
      </c>
      <c r="Y422" s="2062">
        <v>50</v>
      </c>
      <c r="Z422" s="2060">
        <v>110.4</v>
      </c>
      <c r="AA422" s="2061">
        <v>119.9</v>
      </c>
      <c r="AB422" s="2062">
        <v>109.9</v>
      </c>
      <c r="AC422" s="2061"/>
      <c r="AE422" s="2027">
        <v>50</v>
      </c>
      <c r="AG422" s="2028"/>
      <c r="AH422" s="2028"/>
      <c r="AI422" s="2027">
        <v>11</v>
      </c>
      <c r="AJ422" s="2027" t="s">
        <v>29</v>
      </c>
      <c r="AL422" s="2053"/>
    </row>
    <row r="423" spans="1:38" s="2027" customFormat="1">
      <c r="B423" s="2028"/>
      <c r="C423" s="2027">
        <v>12</v>
      </c>
      <c r="D423" s="2066"/>
      <c r="E423" s="2055">
        <v>111.44</v>
      </c>
      <c r="F423" s="2055">
        <v>113.19</v>
      </c>
      <c r="G423" s="2055">
        <v>115.26</v>
      </c>
      <c r="H423" s="2055">
        <v>124.25</v>
      </c>
      <c r="I423" s="2055">
        <v>126.7</v>
      </c>
      <c r="J423" s="2056">
        <v>126.43</v>
      </c>
      <c r="K423" s="2055">
        <v>101.18</v>
      </c>
      <c r="L423" s="2055">
        <v>102.94</v>
      </c>
      <c r="M423" s="2056">
        <v>102.62</v>
      </c>
      <c r="N423" s="2057">
        <v>57.1</v>
      </c>
      <c r="O423" s="2057">
        <v>50</v>
      </c>
      <c r="P423" s="2058">
        <v>33.299999999999997</v>
      </c>
      <c r="Q423" s="2029">
        <v>634.70000000000118</v>
      </c>
      <c r="R423" s="2029">
        <v>1051.2999999999995</v>
      </c>
      <c r="S423" s="2059">
        <v>-615.20000000000095</v>
      </c>
      <c r="T423" s="2029">
        <v>63.47000000000012</v>
      </c>
      <c r="U423" s="2029">
        <v>105.12999999999995</v>
      </c>
      <c r="V423" s="2059">
        <v>-61.520000000000095</v>
      </c>
      <c r="W423" s="2060">
        <v>27.3</v>
      </c>
      <c r="X423" s="2061">
        <v>50</v>
      </c>
      <c r="Y423" s="2062">
        <v>50</v>
      </c>
      <c r="Z423" s="2060">
        <v>108.8</v>
      </c>
      <c r="AA423" s="2061">
        <v>119</v>
      </c>
      <c r="AB423" s="2062">
        <v>109.3</v>
      </c>
      <c r="AC423" s="2061"/>
      <c r="AE423" s="2027">
        <v>50</v>
      </c>
      <c r="AG423" s="2028"/>
      <c r="AH423" s="2028"/>
      <c r="AI423" s="2027">
        <v>12</v>
      </c>
      <c r="AL423" s="2053">
        <v>159.5</v>
      </c>
    </row>
    <row r="424" spans="1:38" s="2027" customFormat="1" ht="26.25" customHeight="1">
      <c r="A424" s="2027">
        <v>2019</v>
      </c>
      <c r="B424" s="2028" t="s">
        <v>51</v>
      </c>
      <c r="C424" s="2027">
        <v>1</v>
      </c>
      <c r="D424" s="2066"/>
      <c r="E424" s="2055">
        <v>107.23</v>
      </c>
      <c r="F424" s="2055">
        <v>110.57</v>
      </c>
      <c r="G424" s="2055">
        <v>113.33</v>
      </c>
      <c r="H424" s="2055">
        <v>121.04</v>
      </c>
      <c r="I424" s="2055">
        <v>123.89</v>
      </c>
      <c r="J424" s="2056">
        <v>125</v>
      </c>
      <c r="K424" s="2055">
        <v>101.63</v>
      </c>
      <c r="L424" s="2055">
        <v>101.62</v>
      </c>
      <c r="M424" s="2056">
        <v>102.61</v>
      </c>
      <c r="N424" s="2057">
        <v>14.3</v>
      </c>
      <c r="O424" s="2057">
        <v>11.1</v>
      </c>
      <c r="P424" s="2058">
        <v>38.9</v>
      </c>
      <c r="Q424" s="2029">
        <v>599.00000000000114</v>
      </c>
      <c r="R424" s="2029">
        <v>1012.3999999999995</v>
      </c>
      <c r="S424" s="2059">
        <v>-626.30000000000098</v>
      </c>
      <c r="T424" s="2029">
        <v>59.900000000000112</v>
      </c>
      <c r="U424" s="2029">
        <v>101.23999999999995</v>
      </c>
      <c r="V424" s="2059">
        <v>-62.630000000000095</v>
      </c>
      <c r="W424" s="2060">
        <v>27.3</v>
      </c>
      <c r="X424" s="2061">
        <v>25</v>
      </c>
      <c r="Y424" s="2062">
        <v>61.1</v>
      </c>
      <c r="Z424" s="2060">
        <v>108.2</v>
      </c>
      <c r="AA424" s="2061">
        <v>117.4</v>
      </c>
      <c r="AB424" s="2062">
        <v>110.1</v>
      </c>
      <c r="AC424" s="2061"/>
      <c r="AE424" s="2027">
        <v>50</v>
      </c>
      <c r="AG424" s="2064" t="s">
        <v>950</v>
      </c>
      <c r="AH424" s="2028"/>
      <c r="AI424" s="2027">
        <v>1</v>
      </c>
      <c r="AL424" s="2053">
        <v>159.5</v>
      </c>
    </row>
    <row r="425" spans="1:38" s="2027" customFormat="1">
      <c r="B425" s="2028"/>
      <c r="C425" s="2027">
        <v>2</v>
      </c>
      <c r="D425" s="2066"/>
      <c r="E425" s="2055">
        <v>112.62</v>
      </c>
      <c r="F425" s="2055">
        <v>110.43</v>
      </c>
      <c r="G425" s="2055">
        <v>112.83</v>
      </c>
      <c r="H425" s="2055">
        <v>123.97</v>
      </c>
      <c r="I425" s="2055">
        <v>123.09</v>
      </c>
      <c r="J425" s="2056">
        <v>125.02</v>
      </c>
      <c r="K425" s="2055">
        <v>102.16</v>
      </c>
      <c r="L425" s="2055">
        <v>101.66</v>
      </c>
      <c r="M425" s="2056">
        <v>102.54</v>
      </c>
      <c r="N425" s="2057">
        <v>28.6</v>
      </c>
      <c r="O425" s="2057">
        <v>22.2</v>
      </c>
      <c r="P425" s="2058">
        <v>44.4</v>
      </c>
      <c r="Q425" s="2029">
        <v>577.60000000000116</v>
      </c>
      <c r="R425" s="2029">
        <v>984.59999999999957</v>
      </c>
      <c r="S425" s="2059">
        <v>-631.900000000001</v>
      </c>
      <c r="T425" s="2029">
        <v>57.760000000000119</v>
      </c>
      <c r="U425" s="2029">
        <v>98.459999999999951</v>
      </c>
      <c r="V425" s="2059">
        <v>-63.190000000000097</v>
      </c>
      <c r="W425" s="2060">
        <v>36.4</v>
      </c>
      <c r="X425" s="2061">
        <v>25</v>
      </c>
      <c r="Y425" s="2062">
        <v>66.7</v>
      </c>
      <c r="Z425" s="2060">
        <v>109</v>
      </c>
      <c r="AA425" s="2061">
        <v>119.5</v>
      </c>
      <c r="AB425" s="2062">
        <v>110.4</v>
      </c>
      <c r="AC425" s="2061"/>
      <c r="AE425" s="2027">
        <v>50</v>
      </c>
      <c r="AG425" s="2028"/>
      <c r="AH425" s="2028"/>
      <c r="AI425" s="2027">
        <v>2</v>
      </c>
      <c r="AL425" s="2053">
        <v>159.5</v>
      </c>
    </row>
    <row r="426" spans="1:38" s="2027" customFormat="1">
      <c r="B426" s="2028"/>
      <c r="C426" s="2027">
        <v>3</v>
      </c>
      <c r="D426" s="2066"/>
      <c r="E426" s="2055">
        <v>104.67</v>
      </c>
      <c r="F426" s="2055">
        <v>108.17</v>
      </c>
      <c r="G426" s="2055">
        <v>111.05</v>
      </c>
      <c r="H426" s="2055">
        <v>121.05</v>
      </c>
      <c r="I426" s="2055">
        <v>122.02</v>
      </c>
      <c r="J426" s="2056">
        <v>123.34</v>
      </c>
      <c r="K426" s="2055">
        <v>103.34</v>
      </c>
      <c r="L426" s="2055">
        <v>102.38</v>
      </c>
      <c r="M426" s="2056">
        <v>102.78</v>
      </c>
      <c r="N426" s="2057">
        <v>28.6</v>
      </c>
      <c r="O426" s="2057">
        <v>33.299999999999997</v>
      </c>
      <c r="P426" s="2058">
        <v>61.1</v>
      </c>
      <c r="Q426" s="2029">
        <v>556.20000000000118</v>
      </c>
      <c r="R426" s="2029">
        <v>967.89999999999952</v>
      </c>
      <c r="S426" s="2059">
        <v>-620.80000000000098</v>
      </c>
      <c r="T426" s="2029">
        <v>55.620000000000118</v>
      </c>
      <c r="U426" s="2029">
        <v>96.789999999999949</v>
      </c>
      <c r="V426" s="2059">
        <v>-62.080000000000098</v>
      </c>
      <c r="W426" s="2060">
        <v>50</v>
      </c>
      <c r="X426" s="2061">
        <v>40</v>
      </c>
      <c r="Y426" s="2062">
        <v>66.7</v>
      </c>
      <c r="Z426" s="2060">
        <v>108.2</v>
      </c>
      <c r="AA426" s="2061">
        <v>119.3</v>
      </c>
      <c r="AB426" s="2062">
        <v>109.8</v>
      </c>
      <c r="AC426" s="2061"/>
      <c r="AE426" s="2027">
        <v>50</v>
      </c>
      <c r="AG426" s="2028"/>
      <c r="AH426" s="2028"/>
      <c r="AI426" s="2027">
        <v>3</v>
      </c>
      <c r="AL426" s="2053">
        <v>159.5</v>
      </c>
    </row>
    <row r="427" spans="1:38" s="2027" customFormat="1">
      <c r="B427" s="2028"/>
      <c r="C427" s="2027">
        <v>4</v>
      </c>
      <c r="D427" s="2066"/>
      <c r="E427" s="2055">
        <v>110.13</v>
      </c>
      <c r="F427" s="2055">
        <v>109.14</v>
      </c>
      <c r="G427" s="2055">
        <v>110.6</v>
      </c>
      <c r="H427" s="2055">
        <v>121.05</v>
      </c>
      <c r="I427" s="2055">
        <v>122.02</v>
      </c>
      <c r="J427" s="2056">
        <v>122.27</v>
      </c>
      <c r="K427" s="2055">
        <v>102.81</v>
      </c>
      <c r="L427" s="2055">
        <v>102.77</v>
      </c>
      <c r="M427" s="2056">
        <v>102.68</v>
      </c>
      <c r="N427" s="2057">
        <v>71.400000000000006</v>
      </c>
      <c r="O427" s="2057">
        <v>55.6</v>
      </c>
      <c r="P427" s="2058">
        <v>44.4</v>
      </c>
      <c r="Q427" s="2029">
        <v>577.60000000000116</v>
      </c>
      <c r="R427" s="2029">
        <v>973.49999999999955</v>
      </c>
      <c r="S427" s="2059">
        <v>-626.400000000001</v>
      </c>
      <c r="T427" s="2029">
        <v>57.760000000000119</v>
      </c>
      <c r="U427" s="2029">
        <v>97.349999999999952</v>
      </c>
      <c r="V427" s="2059">
        <v>-62.6400000000001</v>
      </c>
      <c r="W427" s="2060">
        <v>45.5</v>
      </c>
      <c r="X427" s="2061">
        <v>65</v>
      </c>
      <c r="Y427" s="2062">
        <v>55.6</v>
      </c>
      <c r="Z427" s="2060">
        <v>107.6</v>
      </c>
      <c r="AA427" s="2061">
        <v>118.7</v>
      </c>
      <c r="AB427" s="2062">
        <v>110.2</v>
      </c>
      <c r="AC427" s="2061"/>
      <c r="AE427" s="2027">
        <v>50</v>
      </c>
      <c r="AG427" s="2028"/>
      <c r="AH427" s="2028"/>
      <c r="AI427" s="2027">
        <v>4</v>
      </c>
      <c r="AL427" s="2053">
        <v>159.5</v>
      </c>
    </row>
    <row r="428" spans="1:38" s="2027" customFormat="1">
      <c r="B428" s="2028" t="s">
        <v>52</v>
      </c>
      <c r="C428" s="2027">
        <v>5</v>
      </c>
      <c r="D428" s="2066"/>
      <c r="E428" s="2055">
        <v>110.39</v>
      </c>
      <c r="F428" s="2055">
        <v>108.4</v>
      </c>
      <c r="G428" s="2055">
        <v>109.93</v>
      </c>
      <c r="H428" s="2055">
        <v>124.94</v>
      </c>
      <c r="I428" s="2055">
        <v>122.35</v>
      </c>
      <c r="J428" s="2056">
        <v>122.41</v>
      </c>
      <c r="K428" s="2055">
        <v>104.58</v>
      </c>
      <c r="L428" s="2055">
        <v>103.58</v>
      </c>
      <c r="M428" s="2056">
        <v>102.54</v>
      </c>
      <c r="N428" s="2057">
        <v>14.3</v>
      </c>
      <c r="O428" s="2057">
        <v>55.6</v>
      </c>
      <c r="P428" s="2058">
        <v>66.7</v>
      </c>
      <c r="Q428" s="2029">
        <v>541.90000000000111</v>
      </c>
      <c r="R428" s="2029">
        <v>979.09999999999957</v>
      </c>
      <c r="S428" s="2059">
        <v>-609.70000000000095</v>
      </c>
      <c r="T428" s="2029">
        <v>54.190000000000111</v>
      </c>
      <c r="U428" s="2029">
        <v>97.909999999999954</v>
      </c>
      <c r="V428" s="2059">
        <v>-60.970000000000098</v>
      </c>
      <c r="W428" s="2060">
        <v>27.3</v>
      </c>
      <c r="X428" s="2061">
        <v>60</v>
      </c>
      <c r="Y428" s="2062">
        <v>77.8</v>
      </c>
      <c r="Z428" s="2060">
        <v>107.2</v>
      </c>
      <c r="AA428" s="2061">
        <v>119</v>
      </c>
      <c r="AB428" s="2062">
        <v>110.8</v>
      </c>
      <c r="AC428" s="2061"/>
      <c r="AE428" s="2027">
        <v>50</v>
      </c>
      <c r="AG428" s="2028"/>
      <c r="AH428" s="2028"/>
      <c r="AI428" s="2027">
        <v>5</v>
      </c>
      <c r="AL428" s="2053">
        <v>159.5</v>
      </c>
    </row>
    <row r="429" spans="1:38" s="2027" customFormat="1">
      <c r="B429" s="2028"/>
      <c r="C429" s="2027">
        <v>6</v>
      </c>
      <c r="D429" s="2066"/>
      <c r="E429" s="2055">
        <v>108.77</v>
      </c>
      <c r="F429" s="2055">
        <v>109.76</v>
      </c>
      <c r="G429" s="2055">
        <v>109.32</v>
      </c>
      <c r="H429" s="2055">
        <v>121.39</v>
      </c>
      <c r="I429" s="2055">
        <v>122.46</v>
      </c>
      <c r="J429" s="2056">
        <v>122.48</v>
      </c>
      <c r="K429" s="2055">
        <v>106.79</v>
      </c>
      <c r="L429" s="2055">
        <v>104.73</v>
      </c>
      <c r="M429" s="2056">
        <v>103.21</v>
      </c>
      <c r="N429" s="2057">
        <v>71.400000000000006</v>
      </c>
      <c r="O429" s="2057">
        <v>55.6</v>
      </c>
      <c r="P429" s="2058">
        <v>55.6</v>
      </c>
      <c r="Q429" s="2029">
        <v>563.30000000000109</v>
      </c>
      <c r="R429" s="2029">
        <v>984.69999999999959</v>
      </c>
      <c r="S429" s="2059">
        <v>-604.10000000000093</v>
      </c>
      <c r="T429" s="2029">
        <v>56.330000000000112</v>
      </c>
      <c r="U429" s="2029">
        <v>98.469999999999956</v>
      </c>
      <c r="V429" s="2059">
        <v>-60.410000000000096</v>
      </c>
      <c r="W429" s="2060">
        <v>9.1</v>
      </c>
      <c r="X429" s="2061">
        <v>25</v>
      </c>
      <c r="Y429" s="2062">
        <v>66.7</v>
      </c>
      <c r="Z429" s="2060">
        <v>105.9</v>
      </c>
      <c r="AA429" s="2061">
        <v>116.5</v>
      </c>
      <c r="AB429" s="2062">
        <v>110.4</v>
      </c>
      <c r="AC429" s="2061"/>
      <c r="AE429" s="2027">
        <v>50</v>
      </c>
      <c r="AG429" s="2028"/>
      <c r="AH429" s="2028"/>
      <c r="AI429" s="2027">
        <v>6</v>
      </c>
      <c r="AL429" s="2053">
        <v>159.5</v>
      </c>
    </row>
    <row r="430" spans="1:38" s="2027" customFormat="1">
      <c r="B430" s="2028"/>
      <c r="C430" s="2027">
        <v>7</v>
      </c>
      <c r="D430" s="2066"/>
      <c r="E430" s="2055">
        <v>107.5</v>
      </c>
      <c r="F430" s="2055">
        <v>108.89</v>
      </c>
      <c r="G430" s="2055">
        <v>108.76</v>
      </c>
      <c r="H430" s="2055">
        <v>124.15</v>
      </c>
      <c r="I430" s="2055">
        <v>123.49</v>
      </c>
      <c r="J430" s="2056">
        <v>122.52</v>
      </c>
      <c r="K430" s="2055">
        <v>105.67</v>
      </c>
      <c r="L430" s="2055">
        <v>105.68</v>
      </c>
      <c r="M430" s="2056">
        <v>103.85</v>
      </c>
      <c r="N430" s="2057">
        <v>57.1</v>
      </c>
      <c r="O430" s="2057">
        <v>55.6</v>
      </c>
      <c r="P430" s="2058">
        <v>77.8</v>
      </c>
      <c r="Q430" s="2029">
        <v>570.40000000000111</v>
      </c>
      <c r="R430" s="2029">
        <v>990.29999999999961</v>
      </c>
      <c r="S430" s="2059">
        <v>-576.30000000000098</v>
      </c>
      <c r="T430" s="2029">
        <v>57.040000000000113</v>
      </c>
      <c r="U430" s="2029">
        <v>99.029999999999959</v>
      </c>
      <c r="V430" s="2059">
        <v>-57.630000000000095</v>
      </c>
      <c r="W430" s="2060">
        <v>0</v>
      </c>
      <c r="X430" s="2061">
        <v>60</v>
      </c>
      <c r="Y430" s="2062">
        <v>66.7</v>
      </c>
      <c r="Z430" s="2060">
        <v>105.2</v>
      </c>
      <c r="AA430" s="2061">
        <v>116.5</v>
      </c>
      <c r="AB430" s="2062">
        <v>110.5</v>
      </c>
      <c r="AC430" s="2061"/>
      <c r="AE430" s="2027">
        <v>50</v>
      </c>
      <c r="AG430" s="2028"/>
      <c r="AH430" s="2028"/>
      <c r="AI430" s="2027">
        <v>7</v>
      </c>
      <c r="AL430" s="2053">
        <v>159.5</v>
      </c>
    </row>
    <row r="431" spans="1:38" s="2027" customFormat="1">
      <c r="B431" s="2028"/>
      <c r="C431" s="2027">
        <v>8</v>
      </c>
      <c r="D431" s="2066"/>
      <c r="E431" s="2055">
        <v>100.32</v>
      </c>
      <c r="F431" s="2055">
        <v>105.53</v>
      </c>
      <c r="G431" s="2055">
        <v>107.77</v>
      </c>
      <c r="H431" s="2055">
        <v>115.58</v>
      </c>
      <c r="I431" s="2055">
        <v>120.37</v>
      </c>
      <c r="J431" s="2056">
        <v>121.42</v>
      </c>
      <c r="K431" s="2055">
        <v>104.72</v>
      </c>
      <c r="L431" s="2055">
        <v>105.73</v>
      </c>
      <c r="M431" s="2056">
        <v>104.3</v>
      </c>
      <c r="N431" s="2057">
        <v>14.3</v>
      </c>
      <c r="O431" s="2057">
        <v>11.1</v>
      </c>
      <c r="P431" s="2058">
        <v>38.9</v>
      </c>
      <c r="Q431" s="2029">
        <v>534.70000000000107</v>
      </c>
      <c r="R431" s="2029">
        <v>951.39999999999964</v>
      </c>
      <c r="S431" s="2059">
        <v>-587.400000000001</v>
      </c>
      <c r="T431" s="2029">
        <v>53.470000000000105</v>
      </c>
      <c r="U431" s="2029">
        <v>95.139999999999958</v>
      </c>
      <c r="V431" s="2059">
        <v>-58.740000000000101</v>
      </c>
      <c r="W431" s="2060">
        <v>18.2</v>
      </c>
      <c r="X431" s="2061">
        <v>30</v>
      </c>
      <c r="Y431" s="2062">
        <v>44.4</v>
      </c>
      <c r="Z431" s="2060">
        <v>104.2</v>
      </c>
      <c r="AA431" s="2061">
        <v>116.1</v>
      </c>
      <c r="AB431" s="2062">
        <v>110.4</v>
      </c>
      <c r="AC431" s="2061"/>
      <c r="AE431" s="2027">
        <v>50</v>
      </c>
      <c r="AG431" s="2028"/>
      <c r="AH431" s="2028"/>
      <c r="AI431" s="2027">
        <v>8</v>
      </c>
      <c r="AL431" s="2053">
        <v>159.5</v>
      </c>
    </row>
    <row r="432" spans="1:38" s="2027" customFormat="1">
      <c r="B432" s="2028"/>
      <c r="C432" s="2027">
        <v>9</v>
      </c>
      <c r="D432" s="2066"/>
      <c r="E432" s="2055">
        <v>106.32</v>
      </c>
      <c r="F432" s="2055">
        <v>104.71</v>
      </c>
      <c r="G432" s="2055">
        <v>106.87</v>
      </c>
      <c r="H432" s="2055">
        <v>119.2</v>
      </c>
      <c r="I432" s="2055">
        <v>119.64</v>
      </c>
      <c r="J432" s="2056">
        <v>121.05</v>
      </c>
      <c r="K432" s="2055">
        <v>104.21</v>
      </c>
      <c r="L432" s="2055">
        <v>104.87</v>
      </c>
      <c r="M432" s="2056">
        <v>104.59</v>
      </c>
      <c r="N432" s="2057">
        <v>71.400000000000006</v>
      </c>
      <c r="O432" s="2057">
        <v>33.299999999999997</v>
      </c>
      <c r="P432" s="2058">
        <v>22.2</v>
      </c>
      <c r="Q432" s="2029">
        <v>556.10000000000105</v>
      </c>
      <c r="R432" s="2029">
        <v>934.69999999999959</v>
      </c>
      <c r="S432" s="2059">
        <v>-615.20000000000095</v>
      </c>
      <c r="T432" s="2029">
        <v>55.610000000000106</v>
      </c>
      <c r="U432" s="2029">
        <v>93.469999999999956</v>
      </c>
      <c r="V432" s="2059">
        <v>-61.520000000000095</v>
      </c>
      <c r="W432" s="2060">
        <v>27.3</v>
      </c>
      <c r="X432" s="2061">
        <v>50</v>
      </c>
      <c r="Y432" s="2062">
        <v>55.6</v>
      </c>
      <c r="Z432" s="2060">
        <v>103.7</v>
      </c>
      <c r="AA432" s="2061">
        <v>117.5</v>
      </c>
      <c r="AB432" s="2062">
        <v>110.2</v>
      </c>
      <c r="AC432" s="2061"/>
      <c r="AE432" s="2027">
        <v>50</v>
      </c>
      <c r="AG432" s="2028"/>
      <c r="AH432" s="2028"/>
      <c r="AI432" s="2027">
        <v>9</v>
      </c>
      <c r="AL432" s="2053">
        <v>159.5</v>
      </c>
    </row>
    <row r="433" spans="1:38" s="2027" customFormat="1">
      <c r="B433" s="2028"/>
      <c r="C433" s="2027">
        <v>10</v>
      </c>
      <c r="D433" s="2066"/>
      <c r="E433" s="2055">
        <v>98.54</v>
      </c>
      <c r="F433" s="2055">
        <v>101.73</v>
      </c>
      <c r="G433" s="2055">
        <v>106</v>
      </c>
      <c r="H433" s="2055">
        <v>115.33</v>
      </c>
      <c r="I433" s="2055">
        <v>116.7</v>
      </c>
      <c r="J433" s="2056">
        <v>119.13</v>
      </c>
      <c r="K433" s="2055">
        <v>103.77</v>
      </c>
      <c r="L433" s="2055">
        <v>104.23</v>
      </c>
      <c r="M433" s="2056">
        <v>104.65</v>
      </c>
      <c r="N433" s="2057">
        <v>14.3</v>
      </c>
      <c r="O433" s="2057">
        <v>11.1</v>
      </c>
      <c r="P433" s="2058">
        <v>44.4</v>
      </c>
      <c r="Q433" s="2029">
        <v>520.400000000001</v>
      </c>
      <c r="R433" s="2029">
        <v>895.79999999999961</v>
      </c>
      <c r="S433" s="2059">
        <v>-620.80000000000098</v>
      </c>
      <c r="T433" s="2029">
        <v>52.040000000000099</v>
      </c>
      <c r="U433" s="2029">
        <v>89.579999999999956</v>
      </c>
      <c r="V433" s="2059">
        <v>-62.080000000000098</v>
      </c>
      <c r="W433" s="2060">
        <v>18.2</v>
      </c>
      <c r="X433" s="2061">
        <v>5</v>
      </c>
      <c r="Y433" s="2062">
        <v>22.2</v>
      </c>
      <c r="Z433" s="2060">
        <v>102.9</v>
      </c>
      <c r="AA433" s="2061">
        <v>112.2</v>
      </c>
      <c r="AB433" s="2062">
        <v>108.9</v>
      </c>
      <c r="AC433" s="2061"/>
      <c r="AE433" s="2027">
        <v>50</v>
      </c>
      <c r="AG433" s="2028"/>
      <c r="AH433" s="2028"/>
      <c r="AI433" s="2027">
        <v>10</v>
      </c>
      <c r="AL433" s="2053">
        <v>159.5</v>
      </c>
    </row>
    <row r="434" spans="1:38" s="2027" customFormat="1">
      <c r="B434" s="2028"/>
      <c r="C434" s="2027">
        <v>11</v>
      </c>
      <c r="D434" s="2066"/>
      <c r="E434" s="2055">
        <v>103.36</v>
      </c>
      <c r="F434" s="2055">
        <v>102.74</v>
      </c>
      <c r="G434" s="2055">
        <v>105.03</v>
      </c>
      <c r="H434" s="2055">
        <v>112.75</v>
      </c>
      <c r="I434" s="2055">
        <v>115.76</v>
      </c>
      <c r="J434" s="2056">
        <v>117.4</v>
      </c>
      <c r="K434" s="2055">
        <v>104</v>
      </c>
      <c r="L434" s="2055">
        <v>103.99</v>
      </c>
      <c r="M434" s="2056">
        <v>104.82</v>
      </c>
      <c r="N434" s="2057">
        <v>42.9</v>
      </c>
      <c r="O434" s="2057">
        <v>0</v>
      </c>
      <c r="P434" s="2058">
        <v>38.9</v>
      </c>
      <c r="Q434" s="2029">
        <v>513.30000000000098</v>
      </c>
      <c r="R434" s="2029">
        <v>845.79999999999961</v>
      </c>
      <c r="S434" s="2059">
        <v>-631.900000000001</v>
      </c>
      <c r="T434" s="2029">
        <v>51.330000000000098</v>
      </c>
      <c r="U434" s="2029">
        <v>84.579999999999956</v>
      </c>
      <c r="V434" s="2059">
        <v>-63.190000000000097</v>
      </c>
      <c r="W434" s="2060">
        <v>36.4</v>
      </c>
      <c r="X434" s="2061">
        <v>0</v>
      </c>
      <c r="Y434" s="2062">
        <v>16.7</v>
      </c>
      <c r="Z434" s="2060">
        <v>102.6</v>
      </c>
      <c r="AA434" s="2061">
        <v>111.5</v>
      </c>
      <c r="AB434" s="2062">
        <v>108.8</v>
      </c>
      <c r="AC434" s="2061"/>
      <c r="AE434" s="2027">
        <v>50</v>
      </c>
      <c r="AG434" s="2028"/>
      <c r="AH434" s="2028"/>
      <c r="AI434" s="2027">
        <v>11</v>
      </c>
      <c r="AL434" s="2053">
        <v>159.5</v>
      </c>
    </row>
    <row r="435" spans="1:38" s="2027" customFormat="1">
      <c r="B435" s="2028"/>
      <c r="C435" s="2027">
        <v>12</v>
      </c>
      <c r="D435" s="2066"/>
      <c r="E435" s="2055">
        <v>105.68</v>
      </c>
      <c r="F435" s="2055">
        <v>102.53</v>
      </c>
      <c r="G435" s="2055">
        <v>104.36</v>
      </c>
      <c r="H435" s="2055">
        <v>117.63</v>
      </c>
      <c r="I435" s="2055">
        <v>115.24</v>
      </c>
      <c r="J435" s="2056">
        <v>116.1</v>
      </c>
      <c r="K435" s="2055">
        <v>106.15</v>
      </c>
      <c r="L435" s="2055">
        <v>104.64</v>
      </c>
      <c r="M435" s="2056">
        <v>105.04</v>
      </c>
      <c r="N435" s="2057">
        <v>28.6</v>
      </c>
      <c r="O435" s="2057">
        <v>33.299999999999997</v>
      </c>
      <c r="P435" s="2058">
        <v>55.6</v>
      </c>
      <c r="Q435" s="2029">
        <v>491.900000000001</v>
      </c>
      <c r="R435" s="2029">
        <v>829.09999999999957</v>
      </c>
      <c r="S435" s="2059">
        <v>-626.30000000000098</v>
      </c>
      <c r="T435" s="2029">
        <v>49.190000000000097</v>
      </c>
      <c r="U435" s="2029">
        <v>82.909999999999954</v>
      </c>
      <c r="V435" s="2059">
        <v>-62.630000000000095</v>
      </c>
      <c r="W435" s="2060">
        <v>45.5</v>
      </c>
      <c r="X435" s="2061">
        <v>10</v>
      </c>
      <c r="Y435" s="2062">
        <v>33.299999999999997</v>
      </c>
      <c r="Z435" s="2060">
        <v>103.6</v>
      </c>
      <c r="AA435" s="2061">
        <v>111.5</v>
      </c>
      <c r="AB435" s="2062">
        <v>108.3</v>
      </c>
      <c r="AC435" s="2061"/>
      <c r="AE435" s="2027">
        <v>50</v>
      </c>
      <c r="AG435" s="2028"/>
      <c r="AH435" s="2028"/>
      <c r="AI435" s="2027">
        <v>12</v>
      </c>
      <c r="AL435" s="2053">
        <v>159.5</v>
      </c>
    </row>
    <row r="436" spans="1:38" s="2027" customFormat="1" ht="27" customHeight="1">
      <c r="A436" s="2027">
        <v>2020</v>
      </c>
      <c r="B436" s="2028" t="s">
        <v>53</v>
      </c>
      <c r="C436" s="2027">
        <v>1</v>
      </c>
      <c r="D436" s="2066"/>
      <c r="E436" s="2055">
        <v>106.66</v>
      </c>
      <c r="F436" s="2055">
        <v>105.23</v>
      </c>
      <c r="G436" s="2055">
        <v>104.05</v>
      </c>
      <c r="H436" s="2055">
        <v>114.68</v>
      </c>
      <c r="I436" s="2055">
        <v>115.02</v>
      </c>
      <c r="J436" s="2056">
        <v>115.92</v>
      </c>
      <c r="K436" s="2055">
        <v>107.15</v>
      </c>
      <c r="L436" s="2055">
        <v>105.77</v>
      </c>
      <c r="M436" s="2056">
        <v>105.1</v>
      </c>
      <c r="N436" s="2057">
        <v>85.7</v>
      </c>
      <c r="O436" s="2057">
        <v>66.7</v>
      </c>
      <c r="P436" s="2058">
        <v>55.6</v>
      </c>
      <c r="Q436" s="2029">
        <v>527.60000000000105</v>
      </c>
      <c r="R436" s="2029">
        <v>845.79999999999961</v>
      </c>
      <c r="S436" s="2059">
        <v>-620.70000000000095</v>
      </c>
      <c r="T436" s="2029">
        <v>52.760000000000105</v>
      </c>
      <c r="U436" s="2029">
        <v>84.579999999999956</v>
      </c>
      <c r="V436" s="2059">
        <v>-62.070000000000093</v>
      </c>
      <c r="W436" s="2060">
        <v>36.4</v>
      </c>
      <c r="X436" s="2061">
        <v>50</v>
      </c>
      <c r="Y436" s="2062">
        <v>55.6</v>
      </c>
      <c r="Z436" s="2060">
        <v>102.2</v>
      </c>
      <c r="AA436" s="2061">
        <v>110.4</v>
      </c>
      <c r="AB436" s="2062">
        <v>107.6</v>
      </c>
      <c r="AC436" s="2061"/>
      <c r="AE436" s="2027">
        <v>50</v>
      </c>
      <c r="AG436" s="2064" t="s">
        <v>951</v>
      </c>
      <c r="AH436" s="2028"/>
      <c r="AI436" s="2027">
        <v>1</v>
      </c>
      <c r="AL436" s="2053">
        <v>159.5</v>
      </c>
    </row>
    <row r="437" spans="1:38" s="2027" customFormat="1">
      <c r="B437" s="2028"/>
      <c r="C437" s="2027">
        <v>2</v>
      </c>
      <c r="D437" s="2066"/>
      <c r="E437" s="2055">
        <v>102.24</v>
      </c>
      <c r="F437" s="2055">
        <v>104.86</v>
      </c>
      <c r="G437" s="2055">
        <v>103.3</v>
      </c>
      <c r="H437" s="2055">
        <v>110.26</v>
      </c>
      <c r="I437" s="2055">
        <v>114.19</v>
      </c>
      <c r="J437" s="2056">
        <v>114.13</v>
      </c>
      <c r="K437" s="2055">
        <v>106.67</v>
      </c>
      <c r="L437" s="2055">
        <v>106.66</v>
      </c>
      <c r="M437" s="2056">
        <v>105.24</v>
      </c>
      <c r="N437" s="2057">
        <v>50</v>
      </c>
      <c r="O437" s="2057">
        <v>44.4</v>
      </c>
      <c r="P437" s="2058">
        <v>77.8</v>
      </c>
      <c r="Q437" s="2029">
        <v>527.60000000000105</v>
      </c>
      <c r="R437" s="2029">
        <v>840.19999999999959</v>
      </c>
      <c r="S437" s="2059">
        <v>-592.900000000001</v>
      </c>
      <c r="T437" s="2029">
        <v>52.760000000000105</v>
      </c>
      <c r="U437" s="2029">
        <v>84.019999999999953</v>
      </c>
      <c r="V437" s="2059">
        <v>-59.290000000000099</v>
      </c>
      <c r="W437" s="2060">
        <v>54.5</v>
      </c>
      <c r="X437" s="2061">
        <v>50</v>
      </c>
      <c r="Y437" s="2062">
        <v>33.299999999999997</v>
      </c>
      <c r="Z437" s="2060">
        <v>104.1</v>
      </c>
      <c r="AA437" s="2061">
        <v>108.8</v>
      </c>
      <c r="AB437" s="2062">
        <v>107.1</v>
      </c>
      <c r="AC437" s="2061"/>
      <c r="AE437" s="2027">
        <v>50</v>
      </c>
      <c r="AG437" s="2028"/>
      <c r="AH437" s="2028"/>
      <c r="AI437" s="2027">
        <v>2</v>
      </c>
      <c r="AL437" s="2053">
        <v>159.5</v>
      </c>
    </row>
    <row r="438" spans="1:38" s="2027" customFormat="1">
      <c r="B438" s="2028"/>
      <c r="C438" s="2027">
        <v>3</v>
      </c>
      <c r="D438" s="2066"/>
      <c r="E438" s="2055">
        <v>103.64</v>
      </c>
      <c r="F438" s="2055">
        <v>104.18</v>
      </c>
      <c r="G438" s="2055">
        <v>103.78</v>
      </c>
      <c r="H438" s="2055">
        <v>109.06</v>
      </c>
      <c r="I438" s="2055">
        <v>111.33</v>
      </c>
      <c r="J438" s="2056">
        <v>112.88</v>
      </c>
      <c r="K438" s="2055">
        <v>105.66</v>
      </c>
      <c r="L438" s="2055">
        <v>106.49</v>
      </c>
      <c r="M438" s="2056">
        <v>105.37</v>
      </c>
      <c r="N438" s="2057">
        <v>42.9</v>
      </c>
      <c r="O438" s="2057">
        <v>33.299999999999997</v>
      </c>
      <c r="P438" s="2058">
        <v>55.6</v>
      </c>
      <c r="Q438" s="2029">
        <v>520.50000000000102</v>
      </c>
      <c r="R438" s="2029">
        <v>823.49999999999955</v>
      </c>
      <c r="S438" s="2059">
        <v>-587.30000000000098</v>
      </c>
      <c r="T438" s="2029">
        <v>52.050000000000104</v>
      </c>
      <c r="U438" s="2029">
        <v>82.349999999999952</v>
      </c>
      <c r="V438" s="2059">
        <v>-58.730000000000096</v>
      </c>
      <c r="W438" s="2060">
        <v>18.2</v>
      </c>
      <c r="X438" s="2061">
        <v>0</v>
      </c>
      <c r="Y438" s="2062">
        <v>11.1</v>
      </c>
      <c r="Z438" s="2060">
        <v>95.7</v>
      </c>
      <c r="AA438" s="2061">
        <v>106.1</v>
      </c>
      <c r="AB438" s="2062">
        <v>106.1</v>
      </c>
      <c r="AC438" s="2061"/>
      <c r="AE438" s="2027">
        <v>50</v>
      </c>
      <c r="AG438" s="2028"/>
      <c r="AH438" s="2028"/>
      <c r="AI438" s="2027">
        <v>3</v>
      </c>
      <c r="AL438" s="2053">
        <v>159.5</v>
      </c>
    </row>
    <row r="439" spans="1:38" s="2027" customFormat="1">
      <c r="B439" s="2028"/>
      <c r="C439" s="2027">
        <v>4</v>
      </c>
      <c r="D439" s="2066"/>
      <c r="E439" s="2055">
        <v>85.51</v>
      </c>
      <c r="F439" s="2055">
        <v>97.13</v>
      </c>
      <c r="G439" s="2055">
        <v>100.8</v>
      </c>
      <c r="H439" s="2055">
        <v>94.37</v>
      </c>
      <c r="I439" s="2055">
        <v>104.56</v>
      </c>
      <c r="J439" s="2056">
        <v>109.2</v>
      </c>
      <c r="K439" s="2055">
        <v>104.98</v>
      </c>
      <c r="L439" s="2055">
        <v>105.77</v>
      </c>
      <c r="M439" s="2056">
        <v>105.48</v>
      </c>
      <c r="N439" s="2057">
        <v>0</v>
      </c>
      <c r="O439" s="2057">
        <v>11.1</v>
      </c>
      <c r="P439" s="2058">
        <v>55.6</v>
      </c>
      <c r="Q439" s="2029">
        <v>470.50000000000102</v>
      </c>
      <c r="R439" s="2029">
        <v>784.59999999999957</v>
      </c>
      <c r="S439" s="2059">
        <v>-581.70000000000095</v>
      </c>
      <c r="T439" s="2029">
        <v>47.050000000000104</v>
      </c>
      <c r="U439" s="2029">
        <v>78.459999999999951</v>
      </c>
      <c r="V439" s="2059">
        <v>-58.170000000000094</v>
      </c>
      <c r="W439" s="2060">
        <v>9.1</v>
      </c>
      <c r="X439" s="2061">
        <v>0</v>
      </c>
      <c r="Y439" s="2062">
        <v>11.1</v>
      </c>
      <c r="Z439" s="2060">
        <v>88.2</v>
      </c>
      <c r="AA439" s="2061">
        <v>94.4</v>
      </c>
      <c r="AB439" s="2062">
        <v>102.3</v>
      </c>
      <c r="AC439" s="2061"/>
      <c r="AE439" s="2027">
        <v>50</v>
      </c>
      <c r="AG439" s="2028"/>
      <c r="AH439" s="2028"/>
      <c r="AI439" s="2027">
        <v>4</v>
      </c>
      <c r="AL439" s="2053">
        <v>159.5</v>
      </c>
    </row>
    <row r="440" spans="1:38" s="2027" customFormat="1">
      <c r="B440" s="2028"/>
      <c r="C440" s="2027">
        <v>5</v>
      </c>
      <c r="D440" s="2066"/>
      <c r="E440" s="2055">
        <v>80.680000000000007</v>
      </c>
      <c r="F440" s="2055">
        <v>89.94</v>
      </c>
      <c r="G440" s="2055">
        <v>98.25</v>
      </c>
      <c r="H440" s="2055">
        <v>92.37</v>
      </c>
      <c r="I440" s="2055">
        <v>98.6</v>
      </c>
      <c r="J440" s="2056">
        <v>104.15</v>
      </c>
      <c r="K440" s="2055">
        <v>100.42</v>
      </c>
      <c r="L440" s="2055">
        <v>103.69</v>
      </c>
      <c r="M440" s="2056">
        <v>105</v>
      </c>
      <c r="N440" s="2057">
        <v>28.6</v>
      </c>
      <c r="O440" s="2057">
        <v>11.1</v>
      </c>
      <c r="P440" s="2058">
        <v>22.2</v>
      </c>
      <c r="Q440" s="2029">
        <v>449.10000000000105</v>
      </c>
      <c r="R440" s="2029">
        <v>745.69999999999959</v>
      </c>
      <c r="S440" s="2059">
        <v>-609.50000000000091</v>
      </c>
      <c r="T440" s="2029">
        <v>44.910000000000103</v>
      </c>
      <c r="U440" s="2029">
        <v>74.569999999999965</v>
      </c>
      <c r="V440" s="2059">
        <v>-60.950000000000088</v>
      </c>
      <c r="W440" s="2060">
        <v>9.1</v>
      </c>
      <c r="X440" s="2061">
        <v>0</v>
      </c>
      <c r="Y440" s="2062">
        <v>5.6</v>
      </c>
      <c r="Z440" s="2060">
        <v>88.8</v>
      </c>
      <c r="AA440" s="2061">
        <v>87.1</v>
      </c>
      <c r="AB440" s="2062">
        <v>98.1</v>
      </c>
      <c r="AC440" s="2061"/>
      <c r="AE440" s="2027">
        <v>50</v>
      </c>
      <c r="AG440" s="2028"/>
      <c r="AH440" s="2028"/>
      <c r="AI440" s="2027">
        <v>5</v>
      </c>
      <c r="AL440" s="2053">
        <v>159.5</v>
      </c>
    </row>
    <row r="441" spans="1:38" s="2027" customFormat="1">
      <c r="B441" s="2028"/>
      <c r="C441" s="2027">
        <v>6</v>
      </c>
      <c r="D441" s="2066"/>
      <c r="E441" s="2055">
        <v>88.65</v>
      </c>
      <c r="F441" s="2055">
        <v>84.95</v>
      </c>
      <c r="G441" s="2055">
        <v>96.15</v>
      </c>
      <c r="H441" s="2055">
        <v>93.89</v>
      </c>
      <c r="I441" s="2055">
        <v>93.54</v>
      </c>
      <c r="J441" s="2056">
        <v>99.99</v>
      </c>
      <c r="K441" s="2055">
        <v>100.76</v>
      </c>
      <c r="L441" s="2055">
        <v>102.05</v>
      </c>
      <c r="M441" s="2056">
        <v>104.54</v>
      </c>
      <c r="N441" s="2057">
        <v>14.3</v>
      </c>
      <c r="O441" s="2057">
        <v>11.1</v>
      </c>
      <c r="P441" s="2058">
        <v>33.299999999999997</v>
      </c>
      <c r="Q441" s="2029">
        <v>413.40000000000106</v>
      </c>
      <c r="R441" s="2029">
        <v>706.79999999999961</v>
      </c>
      <c r="S441" s="2059">
        <v>-626.20000000000095</v>
      </c>
      <c r="T441" s="2029">
        <v>41.340000000000103</v>
      </c>
      <c r="U441" s="2029">
        <v>70.679999999999964</v>
      </c>
      <c r="V441" s="2059">
        <v>-62.620000000000097</v>
      </c>
      <c r="W441" s="2060">
        <v>18.2</v>
      </c>
      <c r="X441" s="2061">
        <v>10</v>
      </c>
      <c r="Y441" s="2062">
        <v>22.2</v>
      </c>
      <c r="Z441" s="2060">
        <v>93.9</v>
      </c>
      <c r="AA441" s="2061">
        <v>89.9</v>
      </c>
      <c r="AB441" s="2062">
        <v>97.7</v>
      </c>
      <c r="AC441" s="2061"/>
      <c r="AE441" s="2027">
        <v>50</v>
      </c>
      <c r="AG441" s="2028"/>
      <c r="AH441" s="2028"/>
      <c r="AI441" s="2027">
        <v>6</v>
      </c>
      <c r="AL441" s="2053"/>
    </row>
    <row r="442" spans="1:38" s="2027" customFormat="1">
      <c r="B442" s="2028"/>
      <c r="C442" s="2027">
        <v>7</v>
      </c>
      <c r="D442" s="2066"/>
      <c r="E442" s="2055">
        <v>94.21</v>
      </c>
      <c r="F442" s="2055">
        <v>87.85</v>
      </c>
      <c r="G442" s="2055">
        <v>94.51</v>
      </c>
      <c r="H442" s="2055">
        <v>94.42</v>
      </c>
      <c r="I442" s="2055">
        <v>93.56</v>
      </c>
      <c r="J442" s="2056">
        <v>96.82</v>
      </c>
      <c r="K442" s="2055">
        <v>101.08</v>
      </c>
      <c r="L442" s="2055">
        <v>100.75</v>
      </c>
      <c r="M442" s="2056">
        <v>103.82</v>
      </c>
      <c r="N442" s="2057">
        <v>71.400000000000006</v>
      </c>
      <c r="O442" s="2057">
        <v>55.6</v>
      </c>
      <c r="P442" s="2058">
        <v>44.4</v>
      </c>
      <c r="Q442" s="2029">
        <v>434.80000000000109</v>
      </c>
      <c r="R442" s="2029">
        <v>712.39999999999964</v>
      </c>
      <c r="S442" s="2059">
        <v>-631.80000000000098</v>
      </c>
      <c r="T442" s="2029">
        <v>43.480000000000111</v>
      </c>
      <c r="U442" s="2029">
        <v>71.239999999999966</v>
      </c>
      <c r="V442" s="2059">
        <v>-63.180000000000099</v>
      </c>
      <c r="W442" s="2060">
        <v>72.7</v>
      </c>
      <c r="X442" s="2061">
        <v>80</v>
      </c>
      <c r="Y442" s="2062">
        <v>44.4</v>
      </c>
      <c r="Z442" s="2060">
        <v>97.4</v>
      </c>
      <c r="AA442" s="2061">
        <v>95.2</v>
      </c>
      <c r="AB442" s="2062">
        <v>97.3</v>
      </c>
      <c r="AC442" s="2061"/>
      <c r="AE442" s="2027">
        <v>50</v>
      </c>
      <c r="AG442" s="2028"/>
      <c r="AH442" s="2028"/>
      <c r="AI442" s="2027">
        <v>7</v>
      </c>
      <c r="AL442" s="2053"/>
    </row>
    <row r="443" spans="1:38" s="2027" customFormat="1">
      <c r="B443" s="2028"/>
      <c r="C443" s="2027">
        <v>8</v>
      </c>
      <c r="D443" s="2066"/>
      <c r="E443" s="2055">
        <v>98.76</v>
      </c>
      <c r="F443" s="2055">
        <v>93.87</v>
      </c>
      <c r="G443" s="2055">
        <v>93.38</v>
      </c>
      <c r="H443" s="2055">
        <v>97.81</v>
      </c>
      <c r="I443" s="2055">
        <v>95.37</v>
      </c>
      <c r="J443" s="2056">
        <v>94.57</v>
      </c>
      <c r="K443" s="2055">
        <v>98.62</v>
      </c>
      <c r="L443" s="2055">
        <v>100.15</v>
      </c>
      <c r="M443" s="2056">
        <v>102.6</v>
      </c>
      <c r="N443" s="2057">
        <v>71.400000000000006</v>
      </c>
      <c r="O443" s="2057">
        <v>77.8</v>
      </c>
      <c r="P443" s="2058">
        <v>55.6</v>
      </c>
      <c r="Q443" s="2029">
        <v>456.20000000000107</v>
      </c>
      <c r="R443" s="2029">
        <v>740.19999999999959</v>
      </c>
      <c r="S443" s="2059">
        <v>-626.20000000000095</v>
      </c>
      <c r="T443" s="2029">
        <v>45.620000000000104</v>
      </c>
      <c r="U443" s="2029">
        <v>74.019999999999953</v>
      </c>
      <c r="V443" s="2059">
        <v>-62.620000000000097</v>
      </c>
      <c r="W443" s="2060">
        <v>100</v>
      </c>
      <c r="X443" s="2061">
        <v>80</v>
      </c>
      <c r="Y443" s="2062">
        <v>55.6</v>
      </c>
      <c r="Z443" s="2060">
        <v>100</v>
      </c>
      <c r="AA443" s="2061">
        <v>96.8</v>
      </c>
      <c r="AB443" s="2062">
        <v>97</v>
      </c>
      <c r="AC443" s="2061"/>
      <c r="AE443" s="2027">
        <v>50</v>
      </c>
      <c r="AG443" s="2028"/>
      <c r="AH443" s="2028"/>
      <c r="AI443" s="2027">
        <v>8</v>
      </c>
      <c r="AL443" s="2053"/>
    </row>
    <row r="444" spans="1:38" s="2027" customFormat="1">
      <c r="B444" s="2028"/>
      <c r="C444" s="2027">
        <v>9</v>
      </c>
      <c r="D444" s="2066"/>
      <c r="E444" s="2055">
        <v>109.37</v>
      </c>
      <c r="F444" s="2055">
        <v>100.78</v>
      </c>
      <c r="G444" s="2055">
        <v>94.4</v>
      </c>
      <c r="H444" s="2055">
        <v>94.96</v>
      </c>
      <c r="I444" s="2055">
        <v>95.73</v>
      </c>
      <c r="J444" s="2056">
        <v>94.69</v>
      </c>
      <c r="K444" s="2055">
        <v>94.65</v>
      </c>
      <c r="L444" s="2055">
        <v>98.12</v>
      </c>
      <c r="M444" s="2056">
        <v>100.88</v>
      </c>
      <c r="N444" s="2057">
        <v>100</v>
      </c>
      <c r="O444" s="2057">
        <v>66.7</v>
      </c>
      <c r="P444" s="2058">
        <v>27.8</v>
      </c>
      <c r="Q444" s="2029">
        <v>506.20000000000107</v>
      </c>
      <c r="R444" s="2029">
        <v>756.89999999999964</v>
      </c>
      <c r="S444" s="2059">
        <v>-648.400000000001</v>
      </c>
      <c r="T444" s="2029">
        <v>50.620000000000104</v>
      </c>
      <c r="U444" s="2029">
        <v>75.689999999999969</v>
      </c>
      <c r="V444" s="2059">
        <v>-64.840000000000103</v>
      </c>
      <c r="W444" s="2060">
        <v>90.9</v>
      </c>
      <c r="X444" s="2061">
        <v>70</v>
      </c>
      <c r="Y444" s="2062">
        <v>44.4</v>
      </c>
      <c r="Z444" s="2060">
        <v>104.6</v>
      </c>
      <c r="AA444" s="2061">
        <v>99.6</v>
      </c>
      <c r="AB444" s="2062">
        <v>97.1</v>
      </c>
      <c r="AC444" s="2061"/>
      <c r="AE444" s="2027">
        <v>50</v>
      </c>
      <c r="AG444" s="2028"/>
      <c r="AH444" s="2028"/>
      <c r="AI444" s="2027">
        <v>9</v>
      </c>
      <c r="AL444" s="2053"/>
    </row>
    <row r="445" spans="1:38" s="2027" customFormat="1">
      <c r="B445" s="2028"/>
      <c r="C445" s="2027">
        <v>10</v>
      </c>
      <c r="D445" s="2066"/>
      <c r="E445" s="2055">
        <v>108.55</v>
      </c>
      <c r="F445" s="2055">
        <v>105.56</v>
      </c>
      <c r="G445" s="2055">
        <v>95.1</v>
      </c>
      <c r="H445" s="2055">
        <v>99.66</v>
      </c>
      <c r="I445" s="2055">
        <v>97.48</v>
      </c>
      <c r="J445" s="2056">
        <v>96.15</v>
      </c>
      <c r="K445" s="2055">
        <v>93.47</v>
      </c>
      <c r="L445" s="2055">
        <v>95.58</v>
      </c>
      <c r="M445" s="2056">
        <v>99.14</v>
      </c>
      <c r="N445" s="2057">
        <v>85.7</v>
      </c>
      <c r="O445" s="2057">
        <v>88.9</v>
      </c>
      <c r="P445" s="2058">
        <v>33.299999999999997</v>
      </c>
      <c r="Q445" s="2029">
        <v>541.90000000000111</v>
      </c>
      <c r="R445" s="2029">
        <v>795.79999999999961</v>
      </c>
      <c r="S445" s="2059">
        <v>-665.10000000000105</v>
      </c>
      <c r="T445" s="2029">
        <v>54.190000000000111</v>
      </c>
      <c r="U445" s="2029">
        <v>79.579999999999956</v>
      </c>
      <c r="V445" s="2059">
        <v>-66.510000000000105</v>
      </c>
      <c r="W445" s="2060">
        <v>90.9</v>
      </c>
      <c r="X445" s="2061">
        <v>90</v>
      </c>
      <c r="Y445" s="2062">
        <v>33.299999999999997</v>
      </c>
      <c r="Z445" s="2060">
        <v>106.4</v>
      </c>
      <c r="AA445" s="2061">
        <v>103.5</v>
      </c>
      <c r="AB445" s="2062">
        <v>96.7</v>
      </c>
      <c r="AC445" s="2061"/>
      <c r="AE445" s="2027">
        <v>50</v>
      </c>
      <c r="AG445" s="2028"/>
      <c r="AH445" s="2028"/>
      <c r="AI445" s="2027">
        <v>10</v>
      </c>
      <c r="AL445" s="2053"/>
    </row>
    <row r="446" spans="1:38" s="2027" customFormat="1">
      <c r="B446" s="2028"/>
      <c r="C446" s="2027">
        <v>11</v>
      </c>
      <c r="D446" s="2066"/>
      <c r="E446" s="2055">
        <v>108.41</v>
      </c>
      <c r="F446" s="2055">
        <v>108.78</v>
      </c>
      <c r="G446" s="2055">
        <v>98.38</v>
      </c>
      <c r="H446" s="2055">
        <v>98.63</v>
      </c>
      <c r="I446" s="2055">
        <v>97.75</v>
      </c>
      <c r="J446" s="2056">
        <v>97.1</v>
      </c>
      <c r="K446" s="2055">
        <v>93.97</v>
      </c>
      <c r="L446" s="2055">
        <v>94.03</v>
      </c>
      <c r="M446" s="2056">
        <v>97.57</v>
      </c>
      <c r="N446" s="2057">
        <v>100</v>
      </c>
      <c r="O446" s="2057">
        <v>61.1</v>
      </c>
      <c r="P446" s="2058">
        <v>33.299999999999997</v>
      </c>
      <c r="Q446" s="2029">
        <v>591.90000000000111</v>
      </c>
      <c r="R446" s="2029">
        <v>806.89999999999964</v>
      </c>
      <c r="S446" s="2059">
        <v>-681.80000000000109</v>
      </c>
      <c r="T446" s="2029">
        <v>59.190000000000111</v>
      </c>
      <c r="U446" s="2029">
        <v>80.689999999999969</v>
      </c>
      <c r="V446" s="2059">
        <v>-68.180000000000106</v>
      </c>
      <c r="W446" s="2060">
        <v>100</v>
      </c>
      <c r="X446" s="2061">
        <v>95</v>
      </c>
      <c r="Y446" s="2062">
        <v>44.4</v>
      </c>
      <c r="Z446" s="2060">
        <v>109.1</v>
      </c>
      <c r="AA446" s="2061">
        <v>104</v>
      </c>
      <c r="AB446" s="2062">
        <v>96.6</v>
      </c>
      <c r="AC446" s="2061"/>
      <c r="AE446" s="2027">
        <v>50</v>
      </c>
      <c r="AG446" s="2028"/>
      <c r="AH446" s="2028"/>
      <c r="AI446" s="2027">
        <v>11</v>
      </c>
      <c r="AL446" s="2053"/>
    </row>
    <row r="447" spans="1:38" s="2027" customFormat="1">
      <c r="B447" s="2028"/>
      <c r="C447" s="2027">
        <v>12</v>
      </c>
      <c r="D447" s="2066"/>
      <c r="E447" s="2055">
        <v>113.32</v>
      </c>
      <c r="F447" s="2055">
        <v>110.09</v>
      </c>
      <c r="G447" s="2055">
        <v>103.04</v>
      </c>
      <c r="H447" s="2055">
        <v>99.89</v>
      </c>
      <c r="I447" s="2055">
        <v>99.39</v>
      </c>
      <c r="J447" s="2056">
        <v>98.19</v>
      </c>
      <c r="K447" s="2055">
        <v>92.56</v>
      </c>
      <c r="L447" s="2055">
        <v>93.33</v>
      </c>
      <c r="M447" s="2056">
        <v>96.44</v>
      </c>
      <c r="N447" s="2057">
        <v>64.3</v>
      </c>
      <c r="O447" s="2057">
        <v>83.3</v>
      </c>
      <c r="P447" s="2058">
        <v>33.299999999999997</v>
      </c>
      <c r="Q447" s="2029">
        <v>606.20000000000107</v>
      </c>
      <c r="R447" s="2029">
        <v>840.19999999999959</v>
      </c>
      <c r="S447" s="2059">
        <v>-698.50000000000114</v>
      </c>
      <c r="T447" s="2029">
        <v>60.620000000000104</v>
      </c>
      <c r="U447" s="2029">
        <v>84.019999999999953</v>
      </c>
      <c r="V447" s="2059">
        <v>-69.850000000000108</v>
      </c>
      <c r="W447" s="2060">
        <v>72.7</v>
      </c>
      <c r="X447" s="2061">
        <v>80</v>
      </c>
      <c r="Y447" s="2062">
        <v>33.299999999999997</v>
      </c>
      <c r="Z447" s="2060">
        <v>109.6</v>
      </c>
      <c r="AA447" s="2061">
        <v>104.1</v>
      </c>
      <c r="AB447" s="2062">
        <v>96.4</v>
      </c>
      <c r="AC447" s="2061"/>
      <c r="AE447" s="2027">
        <v>50</v>
      </c>
      <c r="AG447" s="2028"/>
      <c r="AH447" s="2028"/>
      <c r="AI447" s="2027">
        <v>12</v>
      </c>
      <c r="AL447" s="2053"/>
    </row>
    <row r="448" spans="1:38" s="2027" customFormat="1" ht="24" customHeight="1">
      <c r="A448" s="2027">
        <v>2021</v>
      </c>
      <c r="B448" s="2028" t="s">
        <v>54</v>
      </c>
      <c r="C448" s="2027">
        <v>1</v>
      </c>
      <c r="D448" s="2066"/>
      <c r="E448" s="2055">
        <v>113.59</v>
      </c>
      <c r="F448" s="2055">
        <v>111.77</v>
      </c>
      <c r="G448" s="2055">
        <v>106.6</v>
      </c>
      <c r="H448" s="2055">
        <v>100.46</v>
      </c>
      <c r="I448" s="2055">
        <v>99.66</v>
      </c>
      <c r="J448" s="2056">
        <v>98.72</v>
      </c>
      <c r="K448" s="2055">
        <v>92.65</v>
      </c>
      <c r="L448" s="2055">
        <v>93.06</v>
      </c>
      <c r="M448" s="2056">
        <v>95.29</v>
      </c>
      <c r="N448" s="2057">
        <v>71.400000000000006</v>
      </c>
      <c r="O448" s="2057">
        <v>55.6</v>
      </c>
      <c r="P448" s="2058">
        <v>66.7</v>
      </c>
      <c r="Q448" s="2029">
        <v>627.60000000000105</v>
      </c>
      <c r="R448" s="2029">
        <v>845.79999999999961</v>
      </c>
      <c r="S448" s="2059">
        <v>-681.80000000000109</v>
      </c>
      <c r="T448" s="2029">
        <v>62.760000000000105</v>
      </c>
      <c r="U448" s="2029">
        <v>84.579999999999956</v>
      </c>
      <c r="V448" s="2059">
        <v>-68.180000000000106</v>
      </c>
      <c r="W448" s="2060">
        <v>90.9</v>
      </c>
      <c r="X448" s="2061">
        <v>90</v>
      </c>
      <c r="Y448" s="2062">
        <v>50</v>
      </c>
      <c r="Z448" s="2060">
        <v>110.9</v>
      </c>
      <c r="AA448" s="2061">
        <v>106.9</v>
      </c>
      <c r="AB448" s="2062">
        <v>97</v>
      </c>
      <c r="AC448" s="2061"/>
      <c r="AE448" s="2027">
        <v>50</v>
      </c>
      <c r="AG448" s="2064" t="s">
        <v>952</v>
      </c>
      <c r="AH448" s="2028"/>
      <c r="AI448" s="2027">
        <v>1</v>
      </c>
      <c r="AL448" s="2053"/>
    </row>
    <row r="449" spans="1:38" s="2027" customFormat="1">
      <c r="B449" s="2028"/>
      <c r="C449" s="2027">
        <v>2</v>
      </c>
      <c r="D449" s="2066"/>
      <c r="E449" s="2055">
        <v>116.9</v>
      </c>
      <c r="F449" s="2055">
        <v>114.6</v>
      </c>
      <c r="G449" s="2055">
        <v>109.84</v>
      </c>
      <c r="H449" s="2055">
        <v>99.35</v>
      </c>
      <c r="I449" s="2055">
        <v>99.9</v>
      </c>
      <c r="J449" s="2056">
        <v>99.6</v>
      </c>
      <c r="K449" s="2055">
        <v>91.23</v>
      </c>
      <c r="L449" s="2055">
        <v>92.15</v>
      </c>
      <c r="M449" s="2056">
        <v>93.88</v>
      </c>
      <c r="N449" s="2057">
        <v>71.400000000000006</v>
      </c>
      <c r="O449" s="2057">
        <v>61.1</v>
      </c>
      <c r="P449" s="2058">
        <v>44.4</v>
      </c>
      <c r="Q449" s="2029">
        <v>649.00000000000102</v>
      </c>
      <c r="R449" s="2029">
        <v>856.89999999999964</v>
      </c>
      <c r="S449" s="2059">
        <v>-687.40000000000111</v>
      </c>
      <c r="T449" s="2029">
        <v>64.900000000000105</v>
      </c>
      <c r="U449" s="2029">
        <v>85.689999999999969</v>
      </c>
      <c r="V449" s="2059">
        <v>-68.740000000000109</v>
      </c>
      <c r="W449" s="2060">
        <v>81.8</v>
      </c>
      <c r="X449" s="2061">
        <v>65</v>
      </c>
      <c r="Y449" s="2062">
        <v>72.2</v>
      </c>
      <c r="Z449" s="2060">
        <v>112.4</v>
      </c>
      <c r="AA449" s="2061">
        <v>106.3</v>
      </c>
      <c r="AB449" s="2062">
        <v>97.1</v>
      </c>
      <c r="AC449" s="2061"/>
      <c r="AE449" s="2027">
        <v>50</v>
      </c>
      <c r="AG449" s="2028"/>
      <c r="AH449" s="2028"/>
      <c r="AI449" s="2027">
        <v>2</v>
      </c>
      <c r="AL449" s="2053"/>
    </row>
    <row r="450" spans="1:38" s="2027" customFormat="1">
      <c r="B450" s="2028"/>
      <c r="C450" s="2027">
        <v>3</v>
      </c>
      <c r="D450" s="2066"/>
      <c r="E450" s="2055">
        <v>121.37</v>
      </c>
      <c r="F450" s="2055">
        <v>117.29</v>
      </c>
      <c r="G450" s="2055">
        <v>113.07</v>
      </c>
      <c r="H450" s="2055">
        <v>102.99</v>
      </c>
      <c r="I450" s="2055">
        <v>100.93</v>
      </c>
      <c r="J450" s="2056">
        <v>100.26</v>
      </c>
      <c r="K450" s="2055">
        <v>91.16</v>
      </c>
      <c r="L450" s="2055">
        <v>91.68</v>
      </c>
      <c r="M450" s="2056">
        <v>92.81</v>
      </c>
      <c r="N450" s="2057">
        <v>57.1</v>
      </c>
      <c r="O450" s="2057">
        <v>77.8</v>
      </c>
      <c r="P450" s="2058">
        <v>44.4</v>
      </c>
      <c r="Q450" s="2029">
        <v>656.10000000000105</v>
      </c>
      <c r="R450" s="2029">
        <v>884.69999999999959</v>
      </c>
      <c r="S450" s="2059">
        <v>-693.00000000000114</v>
      </c>
      <c r="T450" s="2029">
        <v>65.610000000000099</v>
      </c>
      <c r="U450" s="2029">
        <v>88.469999999999956</v>
      </c>
      <c r="V450" s="2059">
        <v>-69.300000000000111</v>
      </c>
      <c r="W450" s="2060">
        <v>90.9</v>
      </c>
      <c r="X450" s="2061">
        <v>100</v>
      </c>
      <c r="Y450" s="2062">
        <v>100</v>
      </c>
      <c r="Z450" s="2060">
        <v>115.2</v>
      </c>
      <c r="AA450" s="2061">
        <v>108.9</v>
      </c>
      <c r="AB450" s="2062">
        <v>99.4</v>
      </c>
      <c r="AC450" s="2061"/>
      <c r="AE450" s="2027">
        <v>50</v>
      </c>
      <c r="AG450" s="2028"/>
      <c r="AH450" s="2028"/>
      <c r="AI450" s="2027">
        <v>3</v>
      </c>
      <c r="AL450" s="2053"/>
    </row>
    <row r="451" spans="1:38" s="2027" customFormat="1">
      <c r="B451" s="2028"/>
      <c r="C451" s="2027">
        <v>4</v>
      </c>
      <c r="D451" s="2066"/>
      <c r="E451" s="2055">
        <v>126.74</v>
      </c>
      <c r="F451" s="2055">
        <v>121.67</v>
      </c>
      <c r="G451" s="2055">
        <v>115.55</v>
      </c>
      <c r="H451" s="2055">
        <v>107.15</v>
      </c>
      <c r="I451" s="2055">
        <v>103.16</v>
      </c>
      <c r="J451" s="2056">
        <v>101.97</v>
      </c>
      <c r="K451" s="2055">
        <v>93.39</v>
      </c>
      <c r="L451" s="2055">
        <v>91.93</v>
      </c>
      <c r="M451" s="2056">
        <v>92.63</v>
      </c>
      <c r="N451" s="2057">
        <v>85.7</v>
      </c>
      <c r="O451" s="2057">
        <v>72.2</v>
      </c>
      <c r="P451" s="2058">
        <v>61.1</v>
      </c>
      <c r="Q451" s="2029">
        <v>691.80000000000109</v>
      </c>
      <c r="R451" s="2029">
        <v>906.89999999999964</v>
      </c>
      <c r="S451" s="2059">
        <v>-681.90000000000111</v>
      </c>
      <c r="T451" s="2029">
        <v>69.180000000000106</v>
      </c>
      <c r="U451" s="2029">
        <v>90.689999999999969</v>
      </c>
      <c r="V451" s="2059">
        <v>-68.190000000000111</v>
      </c>
      <c r="W451" s="2060">
        <v>63.6</v>
      </c>
      <c r="X451" s="2061">
        <v>75</v>
      </c>
      <c r="Y451" s="2062">
        <v>88.9</v>
      </c>
      <c r="Z451" s="2060">
        <v>115.1</v>
      </c>
      <c r="AA451" s="2061">
        <v>111.1</v>
      </c>
      <c r="AB451" s="2062">
        <v>99.5</v>
      </c>
      <c r="AC451" s="2061"/>
      <c r="AE451" s="2027">
        <v>50</v>
      </c>
      <c r="AG451" s="2028"/>
      <c r="AH451" s="2028"/>
      <c r="AI451" s="2027">
        <v>4</v>
      </c>
      <c r="AL451" s="2053"/>
    </row>
    <row r="452" spans="1:38" s="2027" customFormat="1">
      <c r="B452" s="2028"/>
      <c r="C452" s="2027">
        <v>5</v>
      </c>
      <c r="D452" s="2066"/>
      <c r="E452" s="2055">
        <v>125.47</v>
      </c>
      <c r="F452" s="2055">
        <v>124.53</v>
      </c>
      <c r="G452" s="2055">
        <v>117.97</v>
      </c>
      <c r="H452" s="2055">
        <v>102.71</v>
      </c>
      <c r="I452" s="2055">
        <v>104.28</v>
      </c>
      <c r="J452" s="2056">
        <v>102.53</v>
      </c>
      <c r="K452" s="2055">
        <v>93.46</v>
      </c>
      <c r="L452" s="2055">
        <v>92.67</v>
      </c>
      <c r="M452" s="2056">
        <v>92.63</v>
      </c>
      <c r="N452" s="2057">
        <v>71.400000000000006</v>
      </c>
      <c r="O452" s="2057">
        <v>88.9</v>
      </c>
      <c r="P452" s="2058">
        <v>66.7</v>
      </c>
      <c r="Q452" s="2029">
        <v>713.20000000000107</v>
      </c>
      <c r="R452" s="2029">
        <v>945.79999999999961</v>
      </c>
      <c r="S452" s="2059">
        <v>-665.20000000000107</v>
      </c>
      <c r="T452" s="2029">
        <v>71.320000000000107</v>
      </c>
      <c r="U452" s="2029">
        <v>94.579999999999956</v>
      </c>
      <c r="V452" s="2059">
        <v>-66.52000000000011</v>
      </c>
      <c r="W452" s="2060">
        <v>72.7</v>
      </c>
      <c r="X452" s="2061">
        <v>50</v>
      </c>
      <c r="Y452" s="2062">
        <v>88.9</v>
      </c>
      <c r="Z452" s="2060">
        <v>115.8</v>
      </c>
      <c r="AA452" s="2061">
        <v>109.6</v>
      </c>
      <c r="AB452" s="2062">
        <v>99.7</v>
      </c>
      <c r="AC452" s="2061"/>
      <c r="AE452" s="2027">
        <v>50</v>
      </c>
      <c r="AG452" s="2028"/>
      <c r="AH452" s="2028"/>
      <c r="AI452" s="2027">
        <v>5</v>
      </c>
      <c r="AL452" s="2053"/>
    </row>
    <row r="453" spans="1:38" s="2027" customFormat="1">
      <c r="B453" s="2028"/>
      <c r="C453" s="2027">
        <v>6</v>
      </c>
      <c r="D453" s="2066"/>
      <c r="E453" s="2055">
        <v>123.96</v>
      </c>
      <c r="F453" s="2055">
        <v>125.39</v>
      </c>
      <c r="G453" s="2055">
        <v>120.19</v>
      </c>
      <c r="H453" s="2055">
        <v>103.53</v>
      </c>
      <c r="I453" s="2055">
        <v>104.46</v>
      </c>
      <c r="J453" s="2056">
        <v>103.15</v>
      </c>
      <c r="K453" s="2055">
        <v>93.26</v>
      </c>
      <c r="L453" s="2055">
        <v>93.37</v>
      </c>
      <c r="M453" s="2056">
        <v>92.53</v>
      </c>
      <c r="N453" s="2057">
        <v>57.1</v>
      </c>
      <c r="O453" s="2057">
        <v>55.6</v>
      </c>
      <c r="P453" s="2058">
        <v>44.4</v>
      </c>
      <c r="Q453" s="2029">
        <v>720.30000000000109</v>
      </c>
      <c r="R453" s="2029">
        <v>951.39999999999964</v>
      </c>
      <c r="S453" s="2059">
        <v>-670.80000000000109</v>
      </c>
      <c r="T453" s="2029">
        <v>72.030000000000115</v>
      </c>
      <c r="U453" s="2029">
        <v>95.139999999999958</v>
      </c>
      <c r="V453" s="2059">
        <v>-67.080000000000112</v>
      </c>
      <c r="W453" s="2060">
        <v>72.7</v>
      </c>
      <c r="X453" s="2061">
        <v>50</v>
      </c>
      <c r="Y453" s="2062">
        <v>55.6</v>
      </c>
      <c r="Z453" s="2060">
        <v>116.9</v>
      </c>
      <c r="AA453" s="2061">
        <v>110.1</v>
      </c>
      <c r="AB453" s="2062">
        <v>100.1</v>
      </c>
      <c r="AC453" s="2061"/>
      <c r="AE453" s="2027">
        <v>50</v>
      </c>
      <c r="AG453" s="2028"/>
      <c r="AH453" s="2028"/>
      <c r="AI453" s="2027">
        <v>6</v>
      </c>
      <c r="AL453" s="2053"/>
    </row>
    <row r="454" spans="1:38" s="2027" customFormat="1">
      <c r="B454" s="2028"/>
      <c r="C454" s="2027">
        <v>7</v>
      </c>
      <c r="D454" s="2066"/>
      <c r="E454" s="2055">
        <v>124.28</v>
      </c>
      <c r="F454" s="2055">
        <v>124.57</v>
      </c>
      <c r="G454" s="2055">
        <v>121.76</v>
      </c>
      <c r="H454" s="2055">
        <v>103.52</v>
      </c>
      <c r="I454" s="2055">
        <v>103.25</v>
      </c>
      <c r="J454" s="2056">
        <v>103.98</v>
      </c>
      <c r="K454" s="2055">
        <v>93.68</v>
      </c>
      <c r="L454" s="2055">
        <v>93.47</v>
      </c>
      <c r="M454" s="2056">
        <v>92.69</v>
      </c>
      <c r="N454" s="2057">
        <v>57.1</v>
      </c>
      <c r="O454" s="2057">
        <v>22.2</v>
      </c>
      <c r="P454" s="2058">
        <v>38.9</v>
      </c>
      <c r="Q454" s="2029">
        <v>727.40000000000111</v>
      </c>
      <c r="R454" s="2029">
        <v>923.59999999999968</v>
      </c>
      <c r="S454" s="2059">
        <v>-681.90000000000111</v>
      </c>
      <c r="T454" s="2029">
        <v>72.740000000000109</v>
      </c>
      <c r="U454" s="2029">
        <v>92.359999999999971</v>
      </c>
      <c r="V454" s="2059">
        <v>-68.190000000000111</v>
      </c>
      <c r="W454" s="2060">
        <v>72.7</v>
      </c>
      <c r="X454" s="2061">
        <v>40</v>
      </c>
      <c r="Y454" s="2062">
        <v>61.1</v>
      </c>
      <c r="Z454" s="2060">
        <v>117.1</v>
      </c>
      <c r="AA454" s="2061">
        <v>109.6</v>
      </c>
      <c r="AB454" s="2062">
        <v>100.8</v>
      </c>
      <c r="AC454" s="2061"/>
      <c r="AE454" s="2027">
        <v>50</v>
      </c>
      <c r="AG454" s="2028"/>
      <c r="AH454" s="2028"/>
      <c r="AI454" s="2027">
        <v>7</v>
      </c>
      <c r="AL454" s="2053"/>
    </row>
    <row r="455" spans="1:38" s="2027" customFormat="1">
      <c r="B455" s="2028"/>
      <c r="C455" s="2027">
        <v>8</v>
      </c>
      <c r="D455" s="2066"/>
      <c r="E455" s="2055">
        <v>120.88</v>
      </c>
      <c r="F455" s="2055">
        <v>123.04</v>
      </c>
      <c r="G455" s="2055">
        <v>122.8</v>
      </c>
      <c r="H455" s="2055">
        <v>98.73</v>
      </c>
      <c r="I455" s="2055">
        <v>101.93</v>
      </c>
      <c r="J455" s="2056">
        <v>103.13</v>
      </c>
      <c r="K455" s="2055">
        <v>92.22</v>
      </c>
      <c r="L455" s="2055">
        <v>93.05</v>
      </c>
      <c r="M455" s="2056">
        <v>92.63</v>
      </c>
      <c r="N455" s="2057">
        <v>28.6</v>
      </c>
      <c r="O455" s="2057">
        <v>22.2</v>
      </c>
      <c r="P455" s="2058">
        <v>55.6</v>
      </c>
      <c r="Q455" s="2029">
        <v>706.00000000000114</v>
      </c>
      <c r="R455" s="2029">
        <v>895.79999999999973</v>
      </c>
      <c r="S455" s="2059">
        <v>-676.30000000000109</v>
      </c>
      <c r="T455" s="2029">
        <v>70.600000000000108</v>
      </c>
      <c r="U455" s="2029">
        <v>89.57999999999997</v>
      </c>
      <c r="V455" s="2059">
        <v>-67.630000000000109</v>
      </c>
      <c r="W455" s="2060">
        <v>54.5</v>
      </c>
      <c r="X455" s="2061">
        <v>10</v>
      </c>
      <c r="Y455" s="2062">
        <v>55.6</v>
      </c>
      <c r="Z455" s="2060">
        <v>114.8</v>
      </c>
      <c r="AA455" s="2061">
        <v>107</v>
      </c>
      <c r="AB455" s="2062">
        <v>99.7</v>
      </c>
      <c r="AC455" s="2061"/>
      <c r="AE455" s="2027">
        <v>50</v>
      </c>
      <c r="AG455" s="2028"/>
      <c r="AH455" s="2028"/>
      <c r="AI455" s="2027">
        <v>8</v>
      </c>
      <c r="AL455" s="2053"/>
    </row>
    <row r="456" spans="1:38" s="2027" customFormat="1">
      <c r="B456" s="2028"/>
      <c r="C456" s="2027">
        <v>9</v>
      </c>
      <c r="D456" s="2066"/>
      <c r="E456" s="2055">
        <v>115.82</v>
      </c>
      <c r="F456" s="2055">
        <v>120.33</v>
      </c>
      <c r="G456" s="2055">
        <v>122.65</v>
      </c>
      <c r="H456" s="2055">
        <v>101.37</v>
      </c>
      <c r="I456" s="2055">
        <v>101.21</v>
      </c>
      <c r="J456" s="2056">
        <v>101.97</v>
      </c>
      <c r="K456" s="2055">
        <v>93.79</v>
      </c>
      <c r="L456" s="2055">
        <v>93.23</v>
      </c>
      <c r="M456" s="2056">
        <v>92.99</v>
      </c>
      <c r="N456" s="2057">
        <v>42.9</v>
      </c>
      <c r="O456" s="2057">
        <v>38.9</v>
      </c>
      <c r="P456" s="2058">
        <v>55.6</v>
      </c>
      <c r="Q456" s="2029">
        <v>698.90000000000111</v>
      </c>
      <c r="R456" s="2029">
        <v>884.6999999999997</v>
      </c>
      <c r="S456" s="2059">
        <v>-670.70000000000107</v>
      </c>
      <c r="T456" s="2029">
        <v>69.890000000000114</v>
      </c>
      <c r="U456" s="2029">
        <v>88.46999999999997</v>
      </c>
      <c r="V456" s="2059">
        <v>-67.070000000000107</v>
      </c>
      <c r="W456" s="2060">
        <v>45.5</v>
      </c>
      <c r="X456" s="2061">
        <v>10</v>
      </c>
      <c r="Y456" s="2062">
        <v>33.299999999999997</v>
      </c>
      <c r="Z456" s="2060">
        <v>113.2</v>
      </c>
      <c r="AA456" s="2061">
        <v>105</v>
      </c>
      <c r="AB456" s="2062">
        <v>99.3</v>
      </c>
      <c r="AC456" s="2061"/>
      <c r="AE456" s="2027">
        <v>50</v>
      </c>
      <c r="AG456" s="2028"/>
      <c r="AH456" s="2028"/>
      <c r="AI456" s="2027">
        <v>9</v>
      </c>
      <c r="AL456" s="2053"/>
    </row>
    <row r="457" spans="1:38" s="2027" customFormat="1">
      <c r="B457" s="2028"/>
      <c r="C457" s="2027">
        <v>10</v>
      </c>
      <c r="D457" s="2066"/>
      <c r="E457" s="2055">
        <v>118.52</v>
      </c>
      <c r="F457" s="2055">
        <v>118.41</v>
      </c>
      <c r="G457" s="2055">
        <v>122.24</v>
      </c>
      <c r="H457" s="2055">
        <v>102.45</v>
      </c>
      <c r="I457" s="2055">
        <v>100.85</v>
      </c>
      <c r="J457" s="2056">
        <v>101.92</v>
      </c>
      <c r="K457" s="2055">
        <v>95.53</v>
      </c>
      <c r="L457" s="2055">
        <v>93.85</v>
      </c>
      <c r="M457" s="2056">
        <v>93.62</v>
      </c>
      <c r="N457" s="2057">
        <v>57.1</v>
      </c>
      <c r="O457" s="2057">
        <v>66.7</v>
      </c>
      <c r="P457" s="2058">
        <v>88.9</v>
      </c>
      <c r="Q457" s="2029">
        <v>706.00000000000114</v>
      </c>
      <c r="R457" s="2029">
        <v>901.39999999999975</v>
      </c>
      <c r="S457" s="2059">
        <v>-631.80000000000109</v>
      </c>
      <c r="T457" s="2029">
        <v>70.600000000000108</v>
      </c>
      <c r="U457" s="2029">
        <v>90.139999999999972</v>
      </c>
      <c r="V457" s="2059">
        <v>-63.180000000000106</v>
      </c>
      <c r="W457" s="2060">
        <v>36.4</v>
      </c>
      <c r="X457" s="2061">
        <v>20</v>
      </c>
      <c r="Y457" s="2062">
        <v>33.299999999999997</v>
      </c>
      <c r="Z457" s="2060">
        <v>113.9</v>
      </c>
      <c r="AA457" s="2061">
        <v>106.9</v>
      </c>
      <c r="AB457" s="2062">
        <v>99.3</v>
      </c>
      <c r="AC457" s="2061"/>
      <c r="AE457" s="2027">
        <v>50</v>
      </c>
      <c r="AG457" s="2028"/>
      <c r="AH457" s="2028"/>
      <c r="AI457" s="2027">
        <v>10</v>
      </c>
      <c r="AL457" s="2053"/>
    </row>
    <row r="458" spans="1:38" s="2027" customFormat="1">
      <c r="B458" s="2028"/>
      <c r="C458" s="2027">
        <v>11</v>
      </c>
      <c r="D458" s="2066"/>
      <c r="E458" s="2055">
        <v>119.95</v>
      </c>
      <c r="F458" s="2055">
        <v>118.1</v>
      </c>
      <c r="G458" s="2055">
        <v>121.27</v>
      </c>
      <c r="H458" s="2055">
        <v>101.57</v>
      </c>
      <c r="I458" s="2055">
        <v>101.8</v>
      </c>
      <c r="J458" s="2056">
        <v>101.53</v>
      </c>
      <c r="K458" s="2055">
        <v>95.25</v>
      </c>
      <c r="L458" s="2055">
        <v>94.86</v>
      </c>
      <c r="M458" s="2056">
        <v>93.88</v>
      </c>
      <c r="N458" s="2057">
        <v>42.9</v>
      </c>
      <c r="O458" s="2057">
        <v>77.8</v>
      </c>
      <c r="P458" s="2058">
        <v>77.8</v>
      </c>
      <c r="Q458" s="2029">
        <v>698.90000000000111</v>
      </c>
      <c r="R458" s="2029">
        <v>929.1999999999997</v>
      </c>
      <c r="S458" s="2059">
        <v>-604.00000000000114</v>
      </c>
      <c r="T458" s="2029">
        <v>69.890000000000114</v>
      </c>
      <c r="U458" s="2029">
        <v>92.919999999999973</v>
      </c>
      <c r="V458" s="2059">
        <v>-60.400000000000112</v>
      </c>
      <c r="W458" s="2060">
        <v>45.5</v>
      </c>
      <c r="X458" s="2061">
        <v>90</v>
      </c>
      <c r="Y458" s="2062">
        <v>44.4</v>
      </c>
      <c r="Z458" s="2060">
        <v>115.9</v>
      </c>
      <c r="AA458" s="2061">
        <v>111.6</v>
      </c>
      <c r="AB458" s="2062">
        <v>99.7</v>
      </c>
      <c r="AC458" s="2061"/>
      <c r="AE458" s="2027">
        <v>50</v>
      </c>
      <c r="AG458" s="2028"/>
      <c r="AH458" s="2028"/>
      <c r="AI458" s="2027">
        <v>11</v>
      </c>
      <c r="AL458" s="2053"/>
    </row>
    <row r="459" spans="1:38" s="2027" customFormat="1">
      <c r="B459" s="2028"/>
      <c r="C459" s="2027">
        <v>12</v>
      </c>
      <c r="D459" s="2066"/>
      <c r="E459" s="2055">
        <v>119.91</v>
      </c>
      <c r="F459" s="2055">
        <v>119.46</v>
      </c>
      <c r="G459" s="2055">
        <v>120.47</v>
      </c>
      <c r="H459" s="2055">
        <v>99.9</v>
      </c>
      <c r="I459" s="2055">
        <v>101.31</v>
      </c>
      <c r="J459" s="2056">
        <v>100.8</v>
      </c>
      <c r="K459" s="2055">
        <v>94.68</v>
      </c>
      <c r="L459" s="2055">
        <v>95.15</v>
      </c>
      <c r="M459" s="2056">
        <v>94.06</v>
      </c>
      <c r="N459" s="2057">
        <v>42.9</v>
      </c>
      <c r="O459" s="2057">
        <v>50</v>
      </c>
      <c r="P459" s="2058">
        <v>55.6</v>
      </c>
      <c r="Q459" s="2029">
        <v>691.80000000000109</v>
      </c>
      <c r="R459" s="2029">
        <v>929.1999999999997</v>
      </c>
      <c r="S459" s="2059">
        <v>-598.40000000000111</v>
      </c>
      <c r="T459" s="2029">
        <v>69.180000000000106</v>
      </c>
      <c r="U459" s="2029">
        <v>92.919999999999973</v>
      </c>
      <c r="V459" s="2059">
        <v>-59.84000000000011</v>
      </c>
      <c r="W459" s="2060">
        <v>72.7</v>
      </c>
      <c r="X459" s="2061">
        <v>90</v>
      </c>
      <c r="Y459" s="2062">
        <v>72.2</v>
      </c>
      <c r="Z459" s="2060">
        <v>116.5</v>
      </c>
      <c r="AA459" s="2061">
        <v>111.5</v>
      </c>
      <c r="AB459" s="2062">
        <v>100.5</v>
      </c>
      <c r="AC459" s="2061"/>
      <c r="AE459" s="2027">
        <v>50</v>
      </c>
      <c r="AG459" s="2028"/>
      <c r="AH459" s="2028"/>
      <c r="AI459" s="2027">
        <v>12</v>
      </c>
      <c r="AL459" s="2053"/>
    </row>
    <row r="460" spans="1:38" s="2027" customFormat="1" ht="26">
      <c r="A460" s="2027">
        <v>2022</v>
      </c>
      <c r="B460" s="2028" t="s">
        <v>55</v>
      </c>
      <c r="C460" s="2027">
        <v>1</v>
      </c>
      <c r="D460" s="2066"/>
      <c r="E460" s="2055">
        <v>121.29</v>
      </c>
      <c r="F460" s="2055">
        <v>120.38</v>
      </c>
      <c r="G460" s="2055">
        <v>120.09</v>
      </c>
      <c r="H460" s="2055">
        <v>102.87</v>
      </c>
      <c r="I460" s="2055">
        <v>101.45</v>
      </c>
      <c r="J460" s="2056">
        <v>101.63</v>
      </c>
      <c r="K460" s="2055">
        <v>96.02</v>
      </c>
      <c r="L460" s="2055">
        <v>95.32</v>
      </c>
      <c r="M460" s="2056">
        <v>94.45</v>
      </c>
      <c r="N460" s="2057">
        <v>57.1</v>
      </c>
      <c r="O460" s="2057">
        <v>44.4</v>
      </c>
      <c r="P460" s="2058">
        <v>44.4</v>
      </c>
      <c r="Q460" s="2029">
        <v>698.90000000000111</v>
      </c>
      <c r="R460" s="2029">
        <v>923.59999999999968</v>
      </c>
      <c r="S460" s="2059">
        <v>-604.00000000000114</v>
      </c>
      <c r="T460" s="2029">
        <v>69.890000000000114</v>
      </c>
      <c r="U460" s="2029">
        <v>92.359999999999971</v>
      </c>
      <c r="V460" s="2059">
        <v>-60.400000000000112</v>
      </c>
      <c r="W460" s="2060">
        <v>54.5</v>
      </c>
      <c r="X460" s="2061">
        <v>90</v>
      </c>
      <c r="Y460" s="2062">
        <v>66.7</v>
      </c>
      <c r="Z460" s="2060">
        <v>114.9</v>
      </c>
      <c r="AA460" s="2061">
        <v>111.1</v>
      </c>
      <c r="AB460" s="2062">
        <v>99.7</v>
      </c>
      <c r="AC460" s="2061"/>
      <c r="AE460" s="2027">
        <v>50</v>
      </c>
      <c r="AG460" s="2064" t="s">
        <v>953</v>
      </c>
      <c r="AH460" s="2028"/>
      <c r="AI460" s="2027">
        <v>1</v>
      </c>
      <c r="AL460" s="2053"/>
    </row>
    <row r="461" spans="1:38" s="2027" customFormat="1">
      <c r="B461" s="2028"/>
      <c r="C461" s="2027">
        <v>2</v>
      </c>
      <c r="D461" s="2066"/>
      <c r="E461" s="2055">
        <v>116.6</v>
      </c>
      <c r="F461" s="2055">
        <v>119.27</v>
      </c>
      <c r="G461" s="2055">
        <v>119</v>
      </c>
      <c r="H461" s="2055">
        <v>103.19</v>
      </c>
      <c r="I461" s="2055">
        <v>101.99</v>
      </c>
      <c r="J461" s="2056">
        <v>102</v>
      </c>
      <c r="K461" s="2055">
        <v>97.33</v>
      </c>
      <c r="L461" s="2055">
        <v>96.01</v>
      </c>
      <c r="M461" s="2056">
        <v>94.97</v>
      </c>
      <c r="N461" s="2057">
        <v>28.6</v>
      </c>
      <c r="O461" s="2057">
        <v>66.7</v>
      </c>
      <c r="P461" s="2058">
        <v>66.7</v>
      </c>
      <c r="Q461" s="2029">
        <v>677.50000000000114</v>
      </c>
      <c r="R461" s="2029">
        <v>940.29999999999973</v>
      </c>
      <c r="S461" s="2059">
        <v>-587.30000000000109</v>
      </c>
      <c r="T461" s="2029">
        <v>67.750000000000114</v>
      </c>
      <c r="U461" s="2029">
        <v>94.029999999999973</v>
      </c>
      <c r="V461" s="2059">
        <v>-58.730000000000111</v>
      </c>
      <c r="W461" s="2060">
        <v>36.4</v>
      </c>
      <c r="X461" s="2061">
        <v>30</v>
      </c>
      <c r="Y461" s="2062">
        <v>77.8</v>
      </c>
      <c r="Z461" s="2060">
        <v>113.8</v>
      </c>
      <c r="AA461" s="2061">
        <v>111.8</v>
      </c>
      <c r="AB461" s="2062">
        <v>100.4</v>
      </c>
      <c r="AC461" s="2061"/>
      <c r="AE461" s="2027">
        <v>50</v>
      </c>
      <c r="AG461" s="2028"/>
      <c r="AH461" s="2028"/>
      <c r="AI461" s="2027">
        <v>2</v>
      </c>
      <c r="AL461" s="2053"/>
    </row>
    <row r="462" spans="1:38" s="2027" customFormat="1">
      <c r="B462" s="2028"/>
      <c r="C462" s="2027">
        <v>3</v>
      </c>
      <c r="D462" s="2066"/>
      <c r="E462" s="2055">
        <v>123.72</v>
      </c>
      <c r="F462" s="2055">
        <v>120.54</v>
      </c>
      <c r="G462" s="2055">
        <v>119.4</v>
      </c>
      <c r="H462" s="2055">
        <v>104.16</v>
      </c>
      <c r="I462" s="2055">
        <v>103.41</v>
      </c>
      <c r="J462" s="2056">
        <v>102.34</v>
      </c>
      <c r="K462" s="2055">
        <v>97.91</v>
      </c>
      <c r="L462" s="2055">
        <v>97.09</v>
      </c>
      <c r="M462" s="2056">
        <v>95.79</v>
      </c>
      <c r="N462" s="2057">
        <v>85.7</v>
      </c>
      <c r="O462" s="2057">
        <v>66.7</v>
      </c>
      <c r="P462" s="2058">
        <v>88.9</v>
      </c>
      <c r="Q462" s="2029">
        <v>713.20000000000118</v>
      </c>
      <c r="R462" s="2029">
        <v>956.99999999999977</v>
      </c>
      <c r="S462" s="2059">
        <v>-548.40000000000111</v>
      </c>
      <c r="T462" s="2029">
        <v>71.320000000000121</v>
      </c>
      <c r="U462" s="2029">
        <v>95.699999999999974</v>
      </c>
      <c r="V462" s="2059">
        <v>-54.84000000000011</v>
      </c>
      <c r="W462" s="2060">
        <v>36.4</v>
      </c>
      <c r="X462" s="2061">
        <v>40</v>
      </c>
      <c r="Y462" s="2062">
        <v>55.6</v>
      </c>
      <c r="Z462" s="2060">
        <v>114.1</v>
      </c>
      <c r="AA462" s="2061">
        <v>112.1</v>
      </c>
      <c r="AB462" s="2062">
        <v>100.6</v>
      </c>
      <c r="AC462" s="2061"/>
      <c r="AE462" s="2027">
        <v>50</v>
      </c>
      <c r="AG462" s="2028"/>
      <c r="AH462" s="2028"/>
      <c r="AI462" s="2027">
        <v>3</v>
      </c>
      <c r="AL462" s="2053"/>
    </row>
    <row r="463" spans="1:38" s="2027" customFormat="1">
      <c r="B463" s="2028"/>
      <c r="C463" s="2027">
        <v>4</v>
      </c>
      <c r="D463" s="2066"/>
      <c r="E463" s="2055">
        <v>124.47</v>
      </c>
      <c r="F463" s="2055">
        <v>121.6</v>
      </c>
      <c r="G463" s="2055">
        <v>120.64</v>
      </c>
      <c r="H463" s="2055">
        <v>104.68</v>
      </c>
      <c r="I463" s="2055">
        <v>104.01</v>
      </c>
      <c r="J463" s="2056">
        <v>102.96</v>
      </c>
      <c r="K463" s="2055">
        <v>98.75</v>
      </c>
      <c r="L463" s="2055">
        <v>98</v>
      </c>
      <c r="M463" s="2056">
        <v>96.5</v>
      </c>
      <c r="N463" s="2057">
        <v>57.1</v>
      </c>
      <c r="O463" s="2057">
        <v>77.8</v>
      </c>
      <c r="P463" s="2058">
        <v>88.9</v>
      </c>
      <c r="Q463" s="2029">
        <v>720.30000000000121</v>
      </c>
      <c r="R463" s="2029">
        <v>984.79999999999973</v>
      </c>
      <c r="S463" s="2059">
        <v>-509.50000000000114</v>
      </c>
      <c r="T463" s="2029">
        <v>72.030000000000115</v>
      </c>
      <c r="U463" s="2029">
        <v>98.479999999999976</v>
      </c>
      <c r="V463" s="2059">
        <v>-50.950000000000117</v>
      </c>
      <c r="W463" s="2060">
        <v>45.5</v>
      </c>
      <c r="X463" s="2061">
        <v>80</v>
      </c>
      <c r="Y463" s="2062">
        <v>61.1</v>
      </c>
      <c r="Z463" s="2060">
        <v>114.7</v>
      </c>
      <c r="AA463" s="2061">
        <v>112.2</v>
      </c>
      <c r="AB463" s="2062">
        <v>101.7</v>
      </c>
      <c r="AC463" s="2061"/>
      <c r="AE463" s="2027">
        <v>50</v>
      </c>
      <c r="AG463" s="2028"/>
      <c r="AH463" s="2028"/>
      <c r="AI463" s="2027">
        <v>4</v>
      </c>
      <c r="AL463" s="2053"/>
    </row>
    <row r="464" spans="1:38" s="2027" customFormat="1">
      <c r="B464" s="2028"/>
      <c r="C464" s="2027">
        <v>5</v>
      </c>
      <c r="D464" s="2066"/>
      <c r="E464" s="2055">
        <v>114.46</v>
      </c>
      <c r="F464" s="2055">
        <v>120.88</v>
      </c>
      <c r="G464" s="2055">
        <v>120.06</v>
      </c>
      <c r="H464" s="2055">
        <v>107.26</v>
      </c>
      <c r="I464" s="2055">
        <v>105.37</v>
      </c>
      <c r="J464" s="2056">
        <v>104.43</v>
      </c>
      <c r="K464" s="2055">
        <v>97.5</v>
      </c>
      <c r="L464" s="2055">
        <v>98.05</v>
      </c>
      <c r="M464" s="2056">
        <v>96.78</v>
      </c>
      <c r="N464" s="2057">
        <v>57.1</v>
      </c>
      <c r="O464" s="2057">
        <v>66.7</v>
      </c>
      <c r="P464" s="2058">
        <v>44.4</v>
      </c>
      <c r="Q464" s="2029">
        <v>727.40000000000123</v>
      </c>
      <c r="R464" s="2029">
        <v>1001.4999999999998</v>
      </c>
      <c r="S464" s="2059">
        <v>-515.10000000000116</v>
      </c>
      <c r="T464" s="2029">
        <v>72.740000000000123</v>
      </c>
      <c r="U464" s="2029">
        <v>100.14999999999998</v>
      </c>
      <c r="V464" s="2059">
        <v>-51.510000000000119</v>
      </c>
      <c r="W464" s="2060">
        <v>36.4</v>
      </c>
      <c r="X464" s="2061">
        <v>60</v>
      </c>
      <c r="Y464" s="2062">
        <v>55.6</v>
      </c>
      <c r="Z464" s="2060">
        <v>113.6</v>
      </c>
      <c r="AA464" s="2061">
        <v>111.6</v>
      </c>
      <c r="AB464" s="2062">
        <v>101.1</v>
      </c>
      <c r="AC464" s="2061"/>
      <c r="AE464" s="2027">
        <v>50</v>
      </c>
      <c r="AG464" s="2028"/>
      <c r="AH464" s="2028"/>
      <c r="AI464" s="2027">
        <v>5</v>
      </c>
      <c r="AL464" s="2053"/>
    </row>
    <row r="465" spans="1:38" s="2027" customFormat="1">
      <c r="B465" s="2028"/>
      <c r="C465" s="2027">
        <v>6</v>
      </c>
      <c r="D465" s="2066"/>
      <c r="E465" s="2055">
        <v>118.14</v>
      </c>
      <c r="F465" s="2055">
        <v>119.02</v>
      </c>
      <c r="G465" s="2055">
        <v>119.8</v>
      </c>
      <c r="H465" s="2055">
        <v>107.65</v>
      </c>
      <c r="I465" s="2055">
        <v>106.53</v>
      </c>
      <c r="J465" s="2056">
        <v>105.39</v>
      </c>
      <c r="K465" s="2055">
        <v>95.89</v>
      </c>
      <c r="L465" s="2055">
        <v>97.38</v>
      </c>
      <c r="M465" s="2056">
        <v>96.87</v>
      </c>
      <c r="N465" s="2057">
        <v>42.9</v>
      </c>
      <c r="O465" s="2057">
        <v>55.6</v>
      </c>
      <c r="P465" s="2058">
        <v>44.4</v>
      </c>
      <c r="Q465" s="2029">
        <v>720.30000000000121</v>
      </c>
      <c r="R465" s="2029">
        <v>1007.0999999999998</v>
      </c>
      <c r="S465" s="2059">
        <v>-520.70000000000118</v>
      </c>
      <c r="T465" s="2029">
        <v>72.030000000000115</v>
      </c>
      <c r="U465" s="2029">
        <v>100.70999999999998</v>
      </c>
      <c r="V465" s="2059">
        <v>-52.070000000000121</v>
      </c>
      <c r="W465" s="2060">
        <v>45.5</v>
      </c>
      <c r="X465" s="2061">
        <v>60</v>
      </c>
      <c r="Y465" s="2062">
        <v>55.6</v>
      </c>
      <c r="Z465" s="2060">
        <v>113.4</v>
      </c>
      <c r="AA465" s="2061">
        <v>113.3</v>
      </c>
      <c r="AB465" s="2062">
        <v>102.4</v>
      </c>
      <c r="AC465" s="2061"/>
      <c r="AE465" s="2027">
        <v>50</v>
      </c>
      <c r="AG465" s="2028"/>
      <c r="AH465" s="2028"/>
      <c r="AI465" s="2027">
        <v>6</v>
      </c>
      <c r="AL465" s="2053"/>
    </row>
    <row r="466" spans="1:38" s="2027" customFormat="1">
      <c r="B466" s="2028"/>
      <c r="C466" s="2027">
        <v>7</v>
      </c>
      <c r="D466" s="2066"/>
      <c r="E466" s="2055">
        <v>113.74</v>
      </c>
      <c r="F466" s="2055">
        <v>115.45</v>
      </c>
      <c r="G466" s="2055">
        <v>118.92</v>
      </c>
      <c r="H466" s="2055">
        <v>108.46</v>
      </c>
      <c r="I466" s="2055">
        <v>107.79</v>
      </c>
      <c r="J466" s="2056">
        <v>106.44</v>
      </c>
      <c r="K466" s="2055">
        <v>99.38</v>
      </c>
      <c r="L466" s="2055">
        <v>97.59</v>
      </c>
      <c r="M466" s="2056">
        <v>97.54</v>
      </c>
      <c r="N466" s="2057">
        <v>42.9</v>
      </c>
      <c r="O466" s="2057">
        <v>66.7</v>
      </c>
      <c r="P466" s="2058">
        <v>55.6</v>
      </c>
      <c r="Q466" s="2029">
        <v>713.20000000000118</v>
      </c>
      <c r="R466" s="2029">
        <v>1023.7999999999998</v>
      </c>
      <c r="S466" s="2059">
        <v>-515.10000000000116</v>
      </c>
      <c r="T466" s="2029">
        <v>71.320000000000121</v>
      </c>
      <c r="U466" s="2029">
        <v>102.37999999999998</v>
      </c>
      <c r="V466" s="2059">
        <v>-51.510000000000119</v>
      </c>
      <c r="W466" s="2060">
        <v>31.8</v>
      </c>
      <c r="X466" s="2061">
        <v>50</v>
      </c>
      <c r="Y466" s="2062">
        <v>66.7</v>
      </c>
      <c r="Z466" s="2060">
        <v>112.6</v>
      </c>
      <c r="AA466" s="2061">
        <v>113.8</v>
      </c>
      <c r="AB466" s="2062">
        <v>102.5</v>
      </c>
      <c r="AC466" s="2061"/>
      <c r="AE466" s="2027">
        <v>50</v>
      </c>
      <c r="AG466" s="2028"/>
      <c r="AH466" s="2028"/>
      <c r="AI466" s="2027">
        <v>7</v>
      </c>
      <c r="AL466" s="2053"/>
    </row>
    <row r="467" spans="1:38" s="2027" customFormat="1">
      <c r="B467" s="2028"/>
      <c r="C467" s="2027">
        <v>8</v>
      </c>
      <c r="D467" s="2066"/>
      <c r="E467" s="2055">
        <v>112.55</v>
      </c>
      <c r="F467" s="2055">
        <v>114.81</v>
      </c>
      <c r="G467" s="2055">
        <v>117.67</v>
      </c>
      <c r="H467" s="2055">
        <v>110.38</v>
      </c>
      <c r="I467" s="2055">
        <v>108.83</v>
      </c>
      <c r="J467" s="2056">
        <v>107.69</v>
      </c>
      <c r="K467" s="2055">
        <v>99.63</v>
      </c>
      <c r="L467" s="2055">
        <v>98.3</v>
      </c>
      <c r="M467" s="2056">
        <v>98.06</v>
      </c>
      <c r="N467" s="2057">
        <v>57.1</v>
      </c>
      <c r="O467" s="2057">
        <v>66.7</v>
      </c>
      <c r="P467" s="2058">
        <v>55.6</v>
      </c>
      <c r="Q467" s="2029">
        <v>720.30000000000121</v>
      </c>
      <c r="R467" s="2029">
        <v>1040.4999999999998</v>
      </c>
      <c r="S467" s="2059">
        <v>-509.50000000000114</v>
      </c>
      <c r="T467" s="2029">
        <v>72.030000000000115</v>
      </c>
      <c r="U467" s="2029">
        <v>104.04999999999998</v>
      </c>
      <c r="V467" s="2059">
        <v>-50.950000000000117</v>
      </c>
      <c r="W467" s="2060">
        <v>63.6</v>
      </c>
      <c r="X467" s="2061">
        <v>70</v>
      </c>
      <c r="Y467" s="2062">
        <v>94.4</v>
      </c>
      <c r="Z467" s="2060">
        <v>114.1</v>
      </c>
      <c r="AA467" s="2061">
        <v>115</v>
      </c>
      <c r="AB467" s="2062">
        <v>103.7</v>
      </c>
      <c r="AC467" s="2061"/>
      <c r="AE467" s="2027">
        <v>50</v>
      </c>
      <c r="AG467" s="2028"/>
      <c r="AH467" s="2028"/>
      <c r="AI467" s="2027">
        <v>8</v>
      </c>
      <c r="AL467" s="2053"/>
    </row>
    <row r="468" spans="1:38" s="2027" customFormat="1">
      <c r="B468" s="2028"/>
      <c r="C468" s="2027">
        <v>9</v>
      </c>
      <c r="D468" s="2066"/>
      <c r="E468" s="2055">
        <v>109.22</v>
      </c>
      <c r="F468" s="2055">
        <v>111.84</v>
      </c>
      <c r="G468" s="2055">
        <v>116.61</v>
      </c>
      <c r="H468" s="2055">
        <v>109.81</v>
      </c>
      <c r="I468" s="2055">
        <v>109.55</v>
      </c>
      <c r="J468" s="2056">
        <v>108.71</v>
      </c>
      <c r="K468" s="2055">
        <v>100.64</v>
      </c>
      <c r="L468" s="2055">
        <v>99.88</v>
      </c>
      <c r="M468" s="2056">
        <v>98.53</v>
      </c>
      <c r="N468" s="2057">
        <v>28.6</v>
      </c>
      <c r="O468" s="2057">
        <v>77.8</v>
      </c>
      <c r="P468" s="2058">
        <v>72.2</v>
      </c>
      <c r="Q468" s="2029">
        <v>698.90000000000123</v>
      </c>
      <c r="R468" s="2029">
        <v>1068.2999999999997</v>
      </c>
      <c r="S468" s="2059">
        <v>-487.30000000000115</v>
      </c>
      <c r="T468" s="2029">
        <v>69.890000000000128</v>
      </c>
      <c r="U468" s="2029">
        <v>106.82999999999997</v>
      </c>
      <c r="V468" s="2059">
        <v>-48.730000000000118</v>
      </c>
      <c r="W468" s="2060">
        <v>31.8</v>
      </c>
      <c r="X468" s="2061">
        <v>60</v>
      </c>
      <c r="Y468" s="2062">
        <v>55.6</v>
      </c>
      <c r="Z468" s="2060">
        <v>111.7</v>
      </c>
      <c r="AA468" s="2061">
        <v>114.5</v>
      </c>
      <c r="AB468" s="2062">
        <v>104.1</v>
      </c>
      <c r="AC468" s="2061"/>
      <c r="AE468" s="2027">
        <v>50</v>
      </c>
      <c r="AG468" s="2028"/>
      <c r="AH468" s="2028"/>
      <c r="AI468" s="2027">
        <v>9</v>
      </c>
      <c r="AL468" s="2053"/>
    </row>
    <row r="469" spans="1:38" s="2027" customFormat="1">
      <c r="B469" s="2028"/>
      <c r="C469" s="2027">
        <v>10</v>
      </c>
      <c r="D469" s="2066"/>
      <c r="E469" s="2055">
        <v>108.71</v>
      </c>
      <c r="F469" s="2055">
        <v>110.16</v>
      </c>
      <c r="G469" s="2055">
        <v>114.47</v>
      </c>
      <c r="H469" s="2055">
        <v>110.27</v>
      </c>
      <c r="I469" s="2055">
        <v>110.15</v>
      </c>
      <c r="J469" s="2056">
        <v>109.31</v>
      </c>
      <c r="K469" s="2055">
        <v>101.31</v>
      </c>
      <c r="L469" s="2055">
        <v>100.53</v>
      </c>
      <c r="M469" s="2056">
        <v>99.01</v>
      </c>
      <c r="N469" s="2057">
        <v>28.6</v>
      </c>
      <c r="O469" s="2057">
        <v>55.6</v>
      </c>
      <c r="P469" s="2058">
        <v>66.7</v>
      </c>
      <c r="Q469" s="2029">
        <v>677.50000000000125</v>
      </c>
      <c r="R469" s="2029">
        <v>1073.8999999999996</v>
      </c>
      <c r="S469" s="2059">
        <v>-470.60000000000116</v>
      </c>
      <c r="T469" s="2029">
        <v>67.750000000000128</v>
      </c>
      <c r="U469" s="2029">
        <v>107.38999999999996</v>
      </c>
      <c r="V469" s="2059">
        <v>-47.060000000000116</v>
      </c>
      <c r="W469" s="2060">
        <v>45.5</v>
      </c>
      <c r="X469" s="2061">
        <v>40</v>
      </c>
      <c r="Y469" s="2062">
        <v>77.8</v>
      </c>
      <c r="Z469" s="2060">
        <v>111.5</v>
      </c>
      <c r="AA469" s="2061">
        <v>113.9</v>
      </c>
      <c r="AB469" s="2062">
        <v>104.2</v>
      </c>
      <c r="AC469" s="2061"/>
      <c r="AE469" s="2027">
        <v>50</v>
      </c>
      <c r="AG469" s="2028"/>
      <c r="AH469" s="2028"/>
      <c r="AI469" s="2027">
        <v>10</v>
      </c>
      <c r="AL469" s="2053"/>
    </row>
    <row r="470" spans="1:38" s="2027" customFormat="1">
      <c r="B470" s="2028"/>
      <c r="C470" s="2027">
        <v>11</v>
      </c>
      <c r="D470" s="2066"/>
      <c r="E470" s="2055">
        <v>109.94</v>
      </c>
      <c r="F470" s="2055">
        <v>109.29</v>
      </c>
      <c r="G470" s="2055">
        <v>112.39</v>
      </c>
      <c r="H470" s="2055">
        <v>112.18</v>
      </c>
      <c r="I470" s="2055">
        <v>110.75</v>
      </c>
      <c r="J470" s="2056">
        <v>110.22</v>
      </c>
      <c r="K470" s="2055">
        <v>100.66</v>
      </c>
      <c r="L470" s="2055">
        <v>100.87</v>
      </c>
      <c r="M470" s="2056">
        <v>99.29</v>
      </c>
      <c r="N470" s="2057">
        <v>57.1</v>
      </c>
      <c r="O470" s="2057">
        <v>66.7</v>
      </c>
      <c r="P470" s="2058">
        <v>55.6</v>
      </c>
      <c r="Q470" s="2029">
        <v>684.60000000000127</v>
      </c>
      <c r="R470" s="2029">
        <v>1090.5999999999997</v>
      </c>
      <c r="S470" s="2059">
        <v>-465.00000000000114</v>
      </c>
      <c r="T470" s="2029">
        <v>68.460000000000122</v>
      </c>
      <c r="U470" s="2029">
        <v>109.05999999999997</v>
      </c>
      <c r="V470" s="2059">
        <v>-46.500000000000114</v>
      </c>
      <c r="W470" s="2067">
        <v>36.4</v>
      </c>
      <c r="X470" s="2068">
        <v>40</v>
      </c>
      <c r="Y470" s="2069">
        <v>61.1</v>
      </c>
      <c r="Z470" s="2060">
        <v>111</v>
      </c>
      <c r="AA470" s="2061">
        <v>113.9</v>
      </c>
      <c r="AB470" s="2062">
        <v>104.7</v>
      </c>
      <c r="AC470" s="2068"/>
      <c r="AE470" s="2027">
        <v>50</v>
      </c>
      <c r="AG470" s="2028"/>
      <c r="AH470" s="2028"/>
      <c r="AI470" s="2027">
        <v>11</v>
      </c>
      <c r="AL470" s="2053"/>
    </row>
    <row r="471" spans="1:38" s="2027" customFormat="1">
      <c r="B471" s="2028"/>
      <c r="C471" s="2027">
        <v>12</v>
      </c>
      <c r="D471" s="2066"/>
      <c r="E471" s="2055">
        <v>106.23</v>
      </c>
      <c r="F471" s="2055">
        <v>108.29</v>
      </c>
      <c r="G471" s="2055">
        <v>111.22</v>
      </c>
      <c r="H471" s="2055">
        <v>112.16</v>
      </c>
      <c r="I471" s="2055">
        <v>111.54</v>
      </c>
      <c r="J471" s="2056">
        <v>110.96</v>
      </c>
      <c r="K471" s="2055">
        <v>102.37</v>
      </c>
      <c r="L471" s="2055">
        <v>101.45</v>
      </c>
      <c r="M471" s="2056">
        <v>99.98</v>
      </c>
      <c r="N471" s="2057">
        <v>42.9</v>
      </c>
      <c r="O471" s="2057">
        <v>44.4</v>
      </c>
      <c r="P471" s="2058">
        <v>66.7</v>
      </c>
      <c r="Q471" s="2029">
        <v>677.50000000000125</v>
      </c>
      <c r="R471" s="2029">
        <v>1084.9999999999998</v>
      </c>
      <c r="S471" s="2059">
        <v>-448.30000000000115</v>
      </c>
      <c r="T471" s="2029">
        <v>67.750000000000128</v>
      </c>
      <c r="U471" s="2029">
        <v>108.49999999999997</v>
      </c>
      <c r="V471" s="2059">
        <v>-44.830000000000112</v>
      </c>
      <c r="W471" s="2067">
        <v>45.5</v>
      </c>
      <c r="X471" s="2068">
        <v>30</v>
      </c>
      <c r="Y471" s="2069">
        <v>66.7</v>
      </c>
      <c r="Z471" s="2060">
        <v>109.9</v>
      </c>
      <c r="AA471" s="2061">
        <v>113.3</v>
      </c>
      <c r="AB471" s="2062">
        <v>104.4</v>
      </c>
      <c r="AC471" s="2068"/>
      <c r="AE471" s="2027">
        <v>50</v>
      </c>
      <c r="AG471" s="2028"/>
      <c r="AH471" s="2028"/>
      <c r="AI471" s="2027">
        <v>12</v>
      </c>
      <c r="AL471" s="2053"/>
    </row>
    <row r="472" spans="1:38" s="2027" customFormat="1" ht="26">
      <c r="A472" s="2027">
        <v>2023</v>
      </c>
      <c r="B472" s="2028" t="s">
        <v>57</v>
      </c>
      <c r="C472" s="2027">
        <v>1</v>
      </c>
      <c r="D472" s="2066"/>
      <c r="E472" s="2055">
        <v>104.19</v>
      </c>
      <c r="F472" s="2055">
        <v>106.79</v>
      </c>
      <c r="G472" s="2055">
        <v>109.23</v>
      </c>
      <c r="H472" s="2055">
        <v>107.3</v>
      </c>
      <c r="I472" s="2055">
        <v>110.55</v>
      </c>
      <c r="J472" s="2056">
        <v>110.34</v>
      </c>
      <c r="K472" s="2055">
        <v>102.9</v>
      </c>
      <c r="L472" s="2055">
        <v>101.98</v>
      </c>
      <c r="M472" s="2056">
        <v>100.98</v>
      </c>
      <c r="N472" s="2057">
        <v>28.6</v>
      </c>
      <c r="O472" s="2057">
        <v>27.8</v>
      </c>
      <c r="P472" s="2058">
        <v>55.6</v>
      </c>
      <c r="Q472" s="2029">
        <v>656.10000000000127</v>
      </c>
      <c r="R472" s="2029">
        <v>1062.7999999999997</v>
      </c>
      <c r="S472" s="2059">
        <v>-442.70000000000113</v>
      </c>
      <c r="T472" s="2029">
        <v>65.610000000000127</v>
      </c>
      <c r="U472" s="2029">
        <v>106.27999999999997</v>
      </c>
      <c r="V472" s="2059">
        <v>-44.27000000000011</v>
      </c>
      <c r="W472" s="2067">
        <v>45.5</v>
      </c>
      <c r="X472" s="2068">
        <v>50</v>
      </c>
      <c r="Y472" s="2069">
        <v>77.8</v>
      </c>
      <c r="Z472" s="2060">
        <v>109.1</v>
      </c>
      <c r="AA472" s="2061">
        <v>112.9</v>
      </c>
      <c r="AB472" s="2062">
        <v>105.9</v>
      </c>
      <c r="AC472" s="2068"/>
      <c r="AE472" s="2027">
        <v>50</v>
      </c>
      <c r="AG472" s="2064" t="s">
        <v>954</v>
      </c>
      <c r="AH472" s="2028"/>
      <c r="AI472" s="2027">
        <v>1</v>
      </c>
      <c r="AL472" s="2053"/>
    </row>
    <row r="473" spans="1:38" s="2027" customFormat="1">
      <c r="B473" s="2028"/>
      <c r="C473" s="2027">
        <v>2</v>
      </c>
      <c r="D473" s="2066"/>
      <c r="E473" s="2055">
        <v>103.06</v>
      </c>
      <c r="F473" s="2055">
        <v>104.49</v>
      </c>
      <c r="G473" s="2055">
        <v>107.7</v>
      </c>
      <c r="H473" s="2055">
        <v>107.97</v>
      </c>
      <c r="I473" s="2055">
        <v>109.14</v>
      </c>
      <c r="J473" s="2056">
        <v>109.98</v>
      </c>
      <c r="K473" s="2055">
        <v>101.57</v>
      </c>
      <c r="L473" s="2055">
        <v>102.28</v>
      </c>
      <c r="M473" s="2056">
        <v>101.3</v>
      </c>
      <c r="N473" s="2057">
        <v>14.3</v>
      </c>
      <c r="O473" s="2057">
        <v>22.2</v>
      </c>
      <c r="P473" s="2058">
        <v>44.4</v>
      </c>
      <c r="Q473" s="2029">
        <v>620.40000000000123</v>
      </c>
      <c r="R473" s="2029">
        <v>1034.9999999999998</v>
      </c>
      <c r="S473" s="2059">
        <v>-448.30000000000115</v>
      </c>
      <c r="T473" s="2029">
        <v>62.04000000000012</v>
      </c>
      <c r="U473" s="2029">
        <v>103.49999999999997</v>
      </c>
      <c r="V473" s="2059">
        <v>-44.830000000000112</v>
      </c>
      <c r="W473" s="2067">
        <v>54.5</v>
      </c>
      <c r="X473" s="2068">
        <v>30</v>
      </c>
      <c r="Y473" s="2069">
        <v>66.7</v>
      </c>
      <c r="Z473" s="2060">
        <v>109.5</v>
      </c>
      <c r="AA473" s="2061">
        <v>114.6</v>
      </c>
      <c r="AB473" s="2062">
        <v>105.7</v>
      </c>
      <c r="AC473" s="2068"/>
      <c r="AE473" s="2027">
        <v>50</v>
      </c>
      <c r="AG473" s="2028"/>
      <c r="AH473" s="2028"/>
      <c r="AI473" s="2027">
        <v>2</v>
      </c>
      <c r="AL473" s="2053"/>
    </row>
    <row r="474" spans="1:38" s="2027" customFormat="1">
      <c r="B474" s="2028"/>
      <c r="C474" s="2027">
        <v>3</v>
      </c>
      <c r="D474" s="2066"/>
      <c r="E474" s="2055">
        <v>100.95</v>
      </c>
      <c r="F474" s="2055">
        <v>102.73</v>
      </c>
      <c r="G474" s="2055">
        <v>106.04</v>
      </c>
      <c r="H474" s="2055">
        <v>106.77</v>
      </c>
      <c r="I474" s="2055">
        <v>107.35</v>
      </c>
      <c r="J474" s="2056">
        <v>109.28</v>
      </c>
      <c r="K474" s="2055">
        <v>100.8</v>
      </c>
      <c r="L474" s="2055">
        <v>101.76</v>
      </c>
      <c r="M474" s="2056">
        <v>101.46</v>
      </c>
      <c r="N474" s="2057">
        <v>42.9</v>
      </c>
      <c r="O474" s="2057">
        <v>0</v>
      </c>
      <c r="P474" s="2058">
        <v>44.4</v>
      </c>
      <c r="Q474" s="2029">
        <v>613.30000000000121</v>
      </c>
      <c r="R474" s="2029">
        <v>984.99999999999977</v>
      </c>
      <c r="S474" s="2059">
        <v>-453.90000000000117</v>
      </c>
      <c r="T474" s="2029">
        <v>61.330000000000119</v>
      </c>
      <c r="U474" s="2029">
        <v>98.499999999999972</v>
      </c>
      <c r="V474" s="2059">
        <v>-45.390000000000114</v>
      </c>
      <c r="W474" s="2067">
        <v>54.5</v>
      </c>
      <c r="X474" s="2068">
        <v>65</v>
      </c>
      <c r="Y474" s="2069">
        <v>66.7</v>
      </c>
      <c r="Z474" s="2060">
        <v>109.3</v>
      </c>
      <c r="AA474" s="2061">
        <v>114.7</v>
      </c>
      <c r="AB474" s="2062">
        <v>105.8</v>
      </c>
      <c r="AC474" s="2068"/>
      <c r="AE474" s="2027">
        <v>50</v>
      </c>
      <c r="AG474" s="2028"/>
      <c r="AH474" s="2028"/>
      <c r="AI474" s="2027">
        <v>3</v>
      </c>
      <c r="AL474" s="2053"/>
    </row>
    <row r="475" spans="1:38" s="2027" customFormat="1">
      <c r="B475" s="2028"/>
      <c r="C475" s="2027">
        <v>4</v>
      </c>
      <c r="D475" s="2066"/>
      <c r="E475" s="2055">
        <v>102.15</v>
      </c>
      <c r="F475" s="2055">
        <v>102.05</v>
      </c>
      <c r="G475" s="2055">
        <v>105.03</v>
      </c>
      <c r="H475" s="2055">
        <v>107.02</v>
      </c>
      <c r="I475" s="2055">
        <v>107.25</v>
      </c>
      <c r="J475" s="2056">
        <v>108.24</v>
      </c>
      <c r="K475" s="2055">
        <v>98.95</v>
      </c>
      <c r="L475" s="2055">
        <v>100.44</v>
      </c>
      <c r="M475" s="2056">
        <v>101.22</v>
      </c>
      <c r="N475" s="2057">
        <v>57.1</v>
      </c>
      <c r="O475" s="2057">
        <v>44.4</v>
      </c>
      <c r="P475" s="2058">
        <v>33.299999999999997</v>
      </c>
      <c r="Q475" s="2029">
        <v>620.40000000000123</v>
      </c>
      <c r="R475" s="2029">
        <v>979.39999999999975</v>
      </c>
      <c r="S475" s="2059">
        <v>-470.60000000000116</v>
      </c>
      <c r="T475" s="2029">
        <v>62.04000000000012</v>
      </c>
      <c r="U475" s="2029">
        <v>97.939999999999969</v>
      </c>
      <c r="V475" s="2059">
        <v>-47.060000000000116</v>
      </c>
      <c r="W475" s="2067">
        <v>36.4</v>
      </c>
      <c r="X475" s="2068">
        <v>80</v>
      </c>
      <c r="Y475" s="2069">
        <v>44.4</v>
      </c>
      <c r="Z475" s="2060">
        <v>109.1</v>
      </c>
      <c r="AA475" s="2061">
        <v>114.7</v>
      </c>
      <c r="AB475" s="2062">
        <v>106.1</v>
      </c>
      <c r="AC475" s="2068"/>
      <c r="AE475" s="2027">
        <v>50</v>
      </c>
      <c r="AG475" s="2028"/>
      <c r="AH475" s="2028"/>
      <c r="AI475" s="2027">
        <v>4</v>
      </c>
      <c r="AL475" s="2053"/>
    </row>
    <row r="476" spans="1:38" s="2027" customFormat="1">
      <c r="B476" s="2028"/>
      <c r="C476" s="2027">
        <v>5</v>
      </c>
      <c r="D476" s="2066"/>
      <c r="E476" s="2055">
        <v>100.81</v>
      </c>
      <c r="F476" s="2055">
        <v>101.3</v>
      </c>
      <c r="G476" s="2055">
        <v>103.9</v>
      </c>
      <c r="H476" s="2055">
        <v>106.82</v>
      </c>
      <c r="I476" s="2055">
        <v>106.87</v>
      </c>
      <c r="J476" s="2056">
        <v>107.18</v>
      </c>
      <c r="K476" s="2055">
        <v>99.54</v>
      </c>
      <c r="L476" s="2055">
        <v>99.76</v>
      </c>
      <c r="M476" s="2056">
        <v>100.97</v>
      </c>
      <c r="N476" s="2057">
        <v>42.9</v>
      </c>
      <c r="O476" s="2057">
        <v>33.299999999999997</v>
      </c>
      <c r="P476" s="2058">
        <v>44.4</v>
      </c>
      <c r="Q476" s="2029">
        <v>613.30000000000121</v>
      </c>
      <c r="R476" s="2029">
        <v>962.6999999999997</v>
      </c>
      <c r="S476" s="2059">
        <v>-476.20000000000118</v>
      </c>
      <c r="T476" s="2029">
        <v>61.330000000000119</v>
      </c>
      <c r="U476" s="2029">
        <v>96.269999999999968</v>
      </c>
      <c r="V476" s="2059">
        <v>-47.620000000000118</v>
      </c>
      <c r="W476" s="2067">
        <v>40.9</v>
      </c>
      <c r="X476" s="2068">
        <v>40</v>
      </c>
      <c r="Y476" s="2069">
        <v>66.7</v>
      </c>
      <c r="Z476" s="2060">
        <v>110.1</v>
      </c>
      <c r="AA476" s="2061">
        <v>115.3</v>
      </c>
      <c r="AB476" s="2062">
        <v>106.6</v>
      </c>
      <c r="AC476" s="2068"/>
      <c r="AE476" s="2027">
        <v>50</v>
      </c>
      <c r="AG476" s="2028"/>
      <c r="AH476" s="2028"/>
      <c r="AI476" s="2027">
        <v>5</v>
      </c>
      <c r="AL476" s="2053"/>
    </row>
    <row r="477" spans="1:38" s="2027" customFormat="1">
      <c r="B477" s="2028"/>
      <c r="C477" s="2027">
        <v>6</v>
      </c>
      <c r="D477" s="2066"/>
      <c r="E477" s="2055">
        <v>98.5</v>
      </c>
      <c r="F477" s="2055">
        <v>100.49</v>
      </c>
      <c r="G477" s="2055">
        <v>102.27</v>
      </c>
      <c r="H477" s="2055">
        <v>108.79</v>
      </c>
      <c r="I477" s="2055">
        <v>107.54</v>
      </c>
      <c r="J477" s="2056">
        <v>107.47</v>
      </c>
      <c r="K477" s="2055">
        <v>99.17</v>
      </c>
      <c r="L477" s="2055">
        <v>99.22</v>
      </c>
      <c r="M477" s="2056">
        <v>100.76</v>
      </c>
      <c r="N477" s="2057">
        <v>42.9</v>
      </c>
      <c r="O477" s="2057">
        <v>88.9</v>
      </c>
      <c r="P477" s="2058">
        <v>44.4</v>
      </c>
      <c r="Q477" s="2029">
        <v>606.20000000000118</v>
      </c>
      <c r="R477" s="2029">
        <v>1001.5999999999997</v>
      </c>
      <c r="S477" s="2059">
        <v>-481.80000000000121</v>
      </c>
      <c r="T477" s="2029">
        <v>60.620000000000118</v>
      </c>
      <c r="U477" s="2029">
        <v>100.15999999999997</v>
      </c>
      <c r="V477" s="2059">
        <v>-48.180000000000121</v>
      </c>
      <c r="W477" s="2067">
        <v>72.7</v>
      </c>
      <c r="X477" s="2068">
        <v>50</v>
      </c>
      <c r="Y477" s="2069">
        <v>61.1</v>
      </c>
      <c r="Z477" s="2067">
        <v>110.4</v>
      </c>
      <c r="AA477" s="2068">
        <v>115.2</v>
      </c>
      <c r="AB477" s="2069">
        <v>106.8</v>
      </c>
      <c r="AC477" s="2068"/>
      <c r="AE477" s="2027">
        <v>50</v>
      </c>
      <c r="AG477" s="2028"/>
      <c r="AH477" s="2028"/>
      <c r="AI477" s="2027">
        <v>6</v>
      </c>
      <c r="AL477" s="2053"/>
    </row>
    <row r="478" spans="1:38" s="2027" customFormat="1">
      <c r="B478" s="2028"/>
      <c r="C478" s="2027">
        <v>7</v>
      </c>
      <c r="D478" s="2066"/>
      <c r="E478" s="2055">
        <v>102.95</v>
      </c>
      <c r="F478" s="2055">
        <v>100.75</v>
      </c>
      <c r="G478" s="2055">
        <v>101.8</v>
      </c>
      <c r="H478" s="2055">
        <v>105.94</v>
      </c>
      <c r="I478" s="2055">
        <v>107.18</v>
      </c>
      <c r="J478" s="2056">
        <v>107.07</v>
      </c>
      <c r="K478" s="2055">
        <v>97.94</v>
      </c>
      <c r="L478" s="2055">
        <v>98.88</v>
      </c>
      <c r="M478" s="2056">
        <v>100.12</v>
      </c>
      <c r="N478" s="2057">
        <v>42.9</v>
      </c>
      <c r="O478" s="2057">
        <v>44.4</v>
      </c>
      <c r="P478" s="2058">
        <v>33.299999999999997</v>
      </c>
      <c r="Q478" s="2029">
        <v>599.10000000000116</v>
      </c>
      <c r="R478" s="2029">
        <v>995.99999999999966</v>
      </c>
      <c r="S478" s="2059">
        <v>-498.50000000000119</v>
      </c>
      <c r="T478" s="2029">
        <v>59.910000000000117</v>
      </c>
      <c r="U478" s="2029">
        <v>99.599999999999966</v>
      </c>
      <c r="V478" s="2059">
        <v>-49.850000000000122</v>
      </c>
      <c r="W478" s="2067">
        <v>54.5</v>
      </c>
      <c r="X478" s="2068">
        <v>35</v>
      </c>
      <c r="Y478" s="2069">
        <v>61.1</v>
      </c>
      <c r="Z478" s="2067">
        <v>110.1</v>
      </c>
      <c r="AA478" s="2068">
        <v>115</v>
      </c>
      <c r="AB478" s="2069">
        <v>106.4</v>
      </c>
      <c r="AC478" s="2068"/>
      <c r="AE478" s="2027">
        <v>50</v>
      </c>
      <c r="AG478" s="2028"/>
      <c r="AH478" s="2028"/>
      <c r="AI478" s="2027">
        <v>7</v>
      </c>
      <c r="AL478" s="2053"/>
    </row>
    <row r="479" spans="1:38" s="2027" customFormat="1">
      <c r="B479" s="2028"/>
      <c r="C479" s="2027">
        <v>8</v>
      </c>
      <c r="D479" s="2066"/>
      <c r="E479" s="2055">
        <v>98.55</v>
      </c>
      <c r="F479" s="2055">
        <v>100</v>
      </c>
      <c r="G479" s="2055">
        <v>101</v>
      </c>
      <c r="H479" s="2055">
        <v>104.88</v>
      </c>
      <c r="I479" s="2055">
        <v>106.54</v>
      </c>
      <c r="J479" s="2056">
        <v>106.69</v>
      </c>
      <c r="K479" s="2055">
        <v>97.51</v>
      </c>
      <c r="L479" s="2055">
        <v>98.21</v>
      </c>
      <c r="M479" s="2056">
        <v>99.35</v>
      </c>
      <c r="N479" s="2057">
        <v>28.6</v>
      </c>
      <c r="O479" s="2057">
        <v>44.4</v>
      </c>
      <c r="P479" s="2058">
        <v>22.2</v>
      </c>
      <c r="Q479" s="2029">
        <v>577.70000000000118</v>
      </c>
      <c r="R479" s="2029">
        <v>990.39999999999964</v>
      </c>
      <c r="S479" s="2059">
        <v>-526.30000000000121</v>
      </c>
      <c r="T479" s="2029">
        <v>57.770000000000117</v>
      </c>
      <c r="U479" s="2029">
        <v>99.039999999999964</v>
      </c>
      <c r="V479" s="2059">
        <v>-52.630000000000123</v>
      </c>
      <c r="W479" s="2067">
        <v>54.5</v>
      </c>
      <c r="X479" s="2068">
        <v>30</v>
      </c>
      <c r="Y479" s="2069">
        <v>44.4</v>
      </c>
      <c r="Z479" s="2067">
        <v>110.8</v>
      </c>
      <c r="AA479" s="2068">
        <v>115.2</v>
      </c>
      <c r="AB479" s="2069">
        <v>106.6</v>
      </c>
      <c r="AC479" s="2068"/>
      <c r="AE479" s="2027">
        <v>50</v>
      </c>
      <c r="AG479" s="2028"/>
      <c r="AH479" s="2028"/>
      <c r="AI479" s="2027">
        <v>8</v>
      </c>
      <c r="AL479" s="2053"/>
    </row>
    <row r="480" spans="1:38" s="2027" customFormat="1">
      <c r="B480" s="2028"/>
      <c r="C480" s="2027">
        <v>9</v>
      </c>
      <c r="D480" s="2066"/>
      <c r="E480" s="2055">
        <v>99.3</v>
      </c>
      <c r="F480" s="2055">
        <v>100.27</v>
      </c>
      <c r="G480" s="2055">
        <v>100.46</v>
      </c>
      <c r="H480" s="2055">
        <v>106.15</v>
      </c>
      <c r="I480" s="2055">
        <v>105.66</v>
      </c>
      <c r="J480" s="2056">
        <v>106.52</v>
      </c>
      <c r="K480" s="2055">
        <v>95.91</v>
      </c>
      <c r="L480" s="2055">
        <v>97.12</v>
      </c>
      <c r="M480" s="2056">
        <v>98.55</v>
      </c>
      <c r="N480" s="2057">
        <v>42.9</v>
      </c>
      <c r="O480" s="2057">
        <v>55.6</v>
      </c>
      <c r="P480" s="2058">
        <v>33.299999999999997</v>
      </c>
      <c r="Q480" s="2029">
        <v>570.60000000000116</v>
      </c>
      <c r="R480" s="2029">
        <v>995.99999999999966</v>
      </c>
      <c r="S480" s="2059">
        <v>-543.00000000000125</v>
      </c>
      <c r="T480" s="2029">
        <v>57.060000000000116</v>
      </c>
      <c r="U480" s="2029">
        <v>99.599999999999966</v>
      </c>
      <c r="V480" s="2059">
        <v>-54.300000000000125</v>
      </c>
      <c r="W480" s="2067">
        <v>45.5</v>
      </c>
      <c r="X480" s="2068">
        <v>50</v>
      </c>
      <c r="Y480" s="2069">
        <v>72.2</v>
      </c>
      <c r="Z480" s="2067">
        <v>110.6</v>
      </c>
      <c r="AA480" s="2068">
        <v>115.6</v>
      </c>
      <c r="AB480" s="2069">
        <v>107</v>
      </c>
      <c r="AC480" s="2068"/>
      <c r="AE480" s="2027">
        <v>50</v>
      </c>
      <c r="AG480" s="2028"/>
      <c r="AH480" s="2028"/>
      <c r="AI480" s="2027">
        <v>9</v>
      </c>
      <c r="AL480" s="2053"/>
    </row>
    <row r="481" spans="1:38" s="2027" customFormat="1">
      <c r="B481" s="2028"/>
      <c r="C481" s="2027">
        <v>10</v>
      </c>
      <c r="D481" s="2066"/>
      <c r="E481" s="2055">
        <v>99.89</v>
      </c>
      <c r="F481" s="2055">
        <v>99.25</v>
      </c>
      <c r="G481" s="2055">
        <v>100.31</v>
      </c>
      <c r="H481" s="2055">
        <v>104.39</v>
      </c>
      <c r="I481" s="2055">
        <v>105.14</v>
      </c>
      <c r="J481" s="2056">
        <v>106.03</v>
      </c>
      <c r="K481" s="2055">
        <v>97.19</v>
      </c>
      <c r="L481" s="2055">
        <v>96.87</v>
      </c>
      <c r="M481" s="2056">
        <v>98.03</v>
      </c>
      <c r="N481" s="2057">
        <v>28.6</v>
      </c>
      <c r="O481" s="2057">
        <v>27.8</v>
      </c>
      <c r="P481" s="2058">
        <v>61.1</v>
      </c>
      <c r="Q481" s="2029">
        <v>549.20000000000118</v>
      </c>
      <c r="R481" s="2029">
        <v>973.79999999999961</v>
      </c>
      <c r="S481" s="2059">
        <v>-531.90000000000123</v>
      </c>
      <c r="T481" s="2029">
        <v>54.920000000000115</v>
      </c>
      <c r="U481" s="2029">
        <v>97.379999999999967</v>
      </c>
      <c r="V481" s="2059">
        <v>-53.190000000000126</v>
      </c>
      <c r="W481" s="2067">
        <v>27.3</v>
      </c>
      <c r="X481" s="2068">
        <v>60</v>
      </c>
      <c r="Y481" s="2069">
        <v>77.8</v>
      </c>
      <c r="Z481" s="2067">
        <v>109.8</v>
      </c>
      <c r="AA481" s="2068">
        <v>115.6</v>
      </c>
      <c r="AB481" s="2069">
        <v>107.5</v>
      </c>
      <c r="AC481" s="2068"/>
      <c r="AE481" s="2027">
        <v>50</v>
      </c>
      <c r="AG481" s="2028"/>
      <c r="AH481" s="2028"/>
      <c r="AI481" s="2027">
        <v>10</v>
      </c>
      <c r="AL481" s="2053"/>
    </row>
    <row r="482" spans="1:38" s="2027" customFormat="1">
      <c r="B482" s="2028"/>
      <c r="C482" s="2027">
        <v>11</v>
      </c>
      <c r="D482" s="2066"/>
      <c r="E482" s="2055">
        <v>94.1</v>
      </c>
      <c r="F482" s="2055">
        <v>97.76</v>
      </c>
      <c r="G482" s="2055">
        <v>99.16</v>
      </c>
      <c r="H482" s="2055">
        <v>103.19</v>
      </c>
      <c r="I482" s="2055">
        <v>104.58</v>
      </c>
      <c r="J482" s="2056">
        <v>104.91</v>
      </c>
      <c r="K482" s="2055">
        <v>98.11</v>
      </c>
      <c r="L482" s="2055">
        <v>97.07</v>
      </c>
      <c r="M482" s="2056">
        <v>97.91</v>
      </c>
      <c r="N482" s="2057">
        <v>7.1</v>
      </c>
      <c r="O482" s="2057">
        <v>33.299999999999997</v>
      </c>
      <c r="P482" s="2058">
        <v>66.7</v>
      </c>
      <c r="Q482" s="2029">
        <v>506.30000000000121</v>
      </c>
      <c r="R482" s="2029">
        <v>957.09999999999957</v>
      </c>
      <c r="S482" s="2059">
        <v>-515.20000000000118</v>
      </c>
      <c r="T482" s="2029">
        <v>50.630000000000123</v>
      </c>
      <c r="U482" s="2029">
        <v>95.709999999999951</v>
      </c>
      <c r="V482" s="2059">
        <v>-51.520000000000117</v>
      </c>
      <c r="W482" s="2067">
        <v>45.5</v>
      </c>
      <c r="X482" s="2068">
        <v>25</v>
      </c>
      <c r="Y482" s="2069">
        <v>77.8</v>
      </c>
      <c r="Z482" s="2067">
        <v>109.8</v>
      </c>
      <c r="AA482" s="2068">
        <v>114.8</v>
      </c>
      <c r="AB482" s="2069">
        <v>107.6</v>
      </c>
      <c r="AC482" s="2068"/>
      <c r="AE482" s="2027">
        <v>50</v>
      </c>
      <c r="AG482" s="2028"/>
      <c r="AH482" s="2028"/>
      <c r="AI482" s="2027">
        <v>11</v>
      </c>
      <c r="AL482" s="2053"/>
    </row>
    <row r="483" spans="1:38" s="2027" customFormat="1">
      <c r="B483" s="2028"/>
      <c r="C483" s="2027">
        <v>12</v>
      </c>
      <c r="D483" s="2066"/>
      <c r="E483" s="2055">
        <v>96.19</v>
      </c>
      <c r="F483" s="2055">
        <v>96.73</v>
      </c>
      <c r="G483" s="2055">
        <v>98.5</v>
      </c>
      <c r="H483" s="2055">
        <v>105.77</v>
      </c>
      <c r="I483" s="2055">
        <v>104.45</v>
      </c>
      <c r="J483" s="2056">
        <v>104.88</v>
      </c>
      <c r="K483" s="2055">
        <v>98.94</v>
      </c>
      <c r="L483" s="2055">
        <v>98.08</v>
      </c>
      <c r="M483" s="2056">
        <v>97.82</v>
      </c>
      <c r="N483" s="2057">
        <v>28.6</v>
      </c>
      <c r="O483" s="2057">
        <v>44.4</v>
      </c>
      <c r="P483" s="2058">
        <v>66.7</v>
      </c>
      <c r="Q483" s="2029">
        <v>484.90000000000123</v>
      </c>
      <c r="R483" s="2029">
        <v>951.49999999999955</v>
      </c>
      <c r="S483" s="2059">
        <v>-498.50000000000119</v>
      </c>
      <c r="T483" s="2029">
        <v>48.490000000000123</v>
      </c>
      <c r="U483" s="2029">
        <v>95.149999999999949</v>
      </c>
      <c r="V483" s="2059">
        <v>-49.850000000000122</v>
      </c>
      <c r="W483" s="2067">
        <v>45.5</v>
      </c>
      <c r="X483" s="2068">
        <v>55</v>
      </c>
      <c r="Y483" s="2069">
        <v>66.7</v>
      </c>
      <c r="Z483" s="2067">
        <v>110.8</v>
      </c>
      <c r="AA483" s="2068">
        <v>115.9</v>
      </c>
      <c r="AB483" s="2069">
        <v>108.3</v>
      </c>
      <c r="AC483" s="2068"/>
      <c r="AE483" s="2027">
        <v>50</v>
      </c>
      <c r="AG483" s="2028"/>
      <c r="AH483" s="2028"/>
      <c r="AI483" s="2027">
        <v>12</v>
      </c>
      <c r="AL483" s="2053"/>
    </row>
    <row r="484" spans="1:38" s="2027" customFormat="1" ht="26">
      <c r="A484" s="2027">
        <v>2024</v>
      </c>
      <c r="B484" s="2028" t="s">
        <v>59</v>
      </c>
      <c r="C484" s="2027">
        <v>1</v>
      </c>
      <c r="D484" s="2066"/>
      <c r="E484" s="2055">
        <v>93.01</v>
      </c>
      <c r="F484" s="2055">
        <v>94.43</v>
      </c>
      <c r="G484" s="2055">
        <v>97.71</v>
      </c>
      <c r="H484" s="2055">
        <v>107.7</v>
      </c>
      <c r="I484" s="2055">
        <v>105.55</v>
      </c>
      <c r="J484" s="2056">
        <v>105.44</v>
      </c>
      <c r="K484" s="2055">
        <v>94.45</v>
      </c>
      <c r="L484" s="2055">
        <v>97.17</v>
      </c>
      <c r="M484" s="2056">
        <v>97.15</v>
      </c>
      <c r="N484" s="2057">
        <v>0</v>
      </c>
      <c r="O484" s="2057">
        <v>44.4</v>
      </c>
      <c r="P484" s="2058">
        <v>44.4</v>
      </c>
      <c r="Q484" s="2029">
        <v>434.90000000000123</v>
      </c>
      <c r="R484" s="2029">
        <v>945.89999999999952</v>
      </c>
      <c r="S484" s="2059">
        <v>-504.10000000000122</v>
      </c>
      <c r="T484" s="2029">
        <v>43.490000000000123</v>
      </c>
      <c r="U484" s="2029">
        <v>94.589999999999947</v>
      </c>
      <c r="V484" s="2059">
        <v>-50.410000000000124</v>
      </c>
      <c r="W484" s="2067">
        <v>54.5</v>
      </c>
      <c r="X484" s="2068">
        <v>20</v>
      </c>
      <c r="Y484" s="2069">
        <v>33.299999999999997</v>
      </c>
      <c r="Z484" s="2067">
        <v>110.4</v>
      </c>
      <c r="AA484" s="2068">
        <v>112.9</v>
      </c>
      <c r="AB484" s="2069">
        <v>106.7</v>
      </c>
      <c r="AC484" s="2068"/>
      <c r="AE484" s="2027">
        <v>50</v>
      </c>
      <c r="AG484" s="2064" t="s">
        <v>955</v>
      </c>
      <c r="AH484" s="2028"/>
      <c r="AI484" s="2027">
        <v>1</v>
      </c>
      <c r="AL484" s="2053"/>
    </row>
    <row r="485" spans="1:38" s="2027" customFormat="1">
      <c r="B485" s="2028"/>
      <c r="C485" s="2027">
        <v>2</v>
      </c>
      <c r="D485" s="2066"/>
      <c r="E485" s="2055">
        <v>91.52</v>
      </c>
      <c r="F485" s="2055">
        <v>93.57</v>
      </c>
      <c r="G485" s="2055">
        <v>96.08</v>
      </c>
      <c r="H485" s="2055">
        <v>109.32</v>
      </c>
      <c r="I485" s="2055">
        <v>107.6</v>
      </c>
      <c r="J485" s="2056">
        <v>106.07</v>
      </c>
      <c r="K485" s="2055">
        <v>97.73</v>
      </c>
      <c r="L485" s="2055">
        <v>97.04</v>
      </c>
      <c r="M485" s="2056">
        <v>97.12</v>
      </c>
      <c r="N485" s="2057">
        <v>42.9</v>
      </c>
      <c r="O485" s="2057">
        <v>72.2</v>
      </c>
      <c r="P485" s="2058">
        <v>55.6</v>
      </c>
      <c r="Q485" s="2029">
        <v>427.80000000000121</v>
      </c>
      <c r="R485" s="2029">
        <v>968.09999999999957</v>
      </c>
      <c r="S485" s="2059">
        <v>-498.50000000000119</v>
      </c>
      <c r="T485" s="2029">
        <v>42.780000000000122</v>
      </c>
      <c r="U485" s="2029">
        <v>96.80999999999996</v>
      </c>
      <c r="V485" s="2059">
        <v>-49.850000000000122</v>
      </c>
      <c r="W485" s="2067">
        <v>72.7</v>
      </c>
      <c r="X485" s="2068">
        <v>20</v>
      </c>
      <c r="Y485" s="2069">
        <v>50</v>
      </c>
      <c r="Z485" s="2067">
        <v>112</v>
      </c>
      <c r="AA485" s="2068">
        <v>112.7</v>
      </c>
      <c r="AB485" s="2069">
        <v>107.7</v>
      </c>
      <c r="AC485" s="2068"/>
      <c r="AE485" s="2027">
        <v>50</v>
      </c>
      <c r="AG485" s="2028"/>
      <c r="AH485" s="2028"/>
      <c r="AI485" s="2027">
        <v>2</v>
      </c>
      <c r="AL485" s="2053"/>
    </row>
    <row r="486" spans="1:38" s="2027" customFormat="1">
      <c r="B486" s="2028"/>
      <c r="C486" s="2027">
        <v>3</v>
      </c>
      <c r="D486" s="2066"/>
      <c r="E486" s="2055">
        <v>93.01</v>
      </c>
      <c r="F486" s="2055">
        <v>92.51</v>
      </c>
      <c r="G486" s="2055">
        <v>95.29</v>
      </c>
      <c r="H486" s="2055">
        <v>109.15</v>
      </c>
      <c r="I486" s="2055">
        <v>108.72</v>
      </c>
      <c r="J486" s="2056">
        <v>107.03</v>
      </c>
      <c r="K486" s="2055">
        <v>98.04</v>
      </c>
      <c r="L486" s="2055">
        <v>96.74</v>
      </c>
      <c r="M486" s="2056">
        <v>97.2</v>
      </c>
      <c r="N486" s="2057">
        <v>42.9</v>
      </c>
      <c r="O486" s="2057">
        <v>83.3</v>
      </c>
      <c r="P486" s="2058">
        <v>55.6</v>
      </c>
      <c r="Q486" s="2029">
        <v>420.70000000000118</v>
      </c>
      <c r="R486" s="2029">
        <v>1001.3999999999995</v>
      </c>
      <c r="S486" s="2059">
        <v>-492.90000000000117</v>
      </c>
      <c r="T486" s="2029">
        <v>42.070000000000121</v>
      </c>
      <c r="U486" s="2029">
        <v>100.13999999999996</v>
      </c>
      <c r="V486" s="2059">
        <v>-49.29000000000012</v>
      </c>
      <c r="W486" s="2067">
        <v>54.5</v>
      </c>
      <c r="X486" s="2068">
        <v>15</v>
      </c>
      <c r="Y486" s="2069">
        <v>50</v>
      </c>
      <c r="Z486" s="2067">
        <v>112</v>
      </c>
      <c r="AA486" s="2068">
        <v>113.8</v>
      </c>
      <c r="AB486" s="2069">
        <v>107.8</v>
      </c>
      <c r="AC486" s="2068"/>
      <c r="AE486" s="2027">
        <v>50</v>
      </c>
      <c r="AG486" s="2028"/>
      <c r="AH486" s="2028"/>
      <c r="AI486" s="2027">
        <v>3</v>
      </c>
      <c r="AL486" s="2053"/>
    </row>
    <row r="487" spans="1:38" s="2027" customFormat="1">
      <c r="B487" s="2028"/>
      <c r="C487" s="2027">
        <v>4</v>
      </c>
      <c r="D487" s="2066"/>
      <c r="E487" s="2055">
        <v>94.52</v>
      </c>
      <c r="F487" s="2055">
        <v>93.02</v>
      </c>
      <c r="G487" s="2055">
        <v>94.61</v>
      </c>
      <c r="H487" s="2055">
        <v>104.61</v>
      </c>
      <c r="I487" s="2055">
        <v>107.69</v>
      </c>
      <c r="J487" s="2056">
        <v>107.31</v>
      </c>
      <c r="K487" s="2055">
        <v>95.69</v>
      </c>
      <c r="L487" s="2055">
        <v>97.15</v>
      </c>
      <c r="M487" s="2056">
        <v>97.16</v>
      </c>
      <c r="N487" s="2057">
        <v>28.6</v>
      </c>
      <c r="O487" s="2057">
        <v>16.7</v>
      </c>
      <c r="P487" s="2058">
        <v>66.7</v>
      </c>
      <c r="Q487" s="2029">
        <v>399.30000000000121</v>
      </c>
      <c r="R487" s="2029">
        <v>968.09999999999957</v>
      </c>
      <c r="S487" s="2059">
        <v>-476.20000000000118</v>
      </c>
      <c r="T487" s="2029">
        <v>39.930000000000121</v>
      </c>
      <c r="U487" s="2029">
        <v>96.80999999999996</v>
      </c>
      <c r="V487" s="2059">
        <v>-47.620000000000118</v>
      </c>
      <c r="W487" s="2067">
        <v>54.5</v>
      </c>
      <c r="X487" s="2068">
        <v>60</v>
      </c>
      <c r="Y487" s="2069">
        <v>77.8</v>
      </c>
      <c r="Z487" s="2067">
        <v>111.1</v>
      </c>
      <c r="AA487" s="2068">
        <v>114.6</v>
      </c>
      <c r="AB487" s="2069">
        <v>107.4</v>
      </c>
      <c r="AC487" s="2068"/>
      <c r="AE487" s="2027">
        <v>50</v>
      </c>
      <c r="AG487" s="2028"/>
      <c r="AH487" s="2028"/>
      <c r="AI487" s="2027">
        <v>4</v>
      </c>
      <c r="AL487" s="2053"/>
    </row>
    <row r="488" spans="1:38" s="2027" customFormat="1">
      <c r="B488" s="2028"/>
      <c r="C488" s="2027">
        <v>5</v>
      </c>
      <c r="D488" s="2066"/>
      <c r="E488" s="2055">
        <v>100.12</v>
      </c>
      <c r="F488" s="2055">
        <v>95.88</v>
      </c>
      <c r="G488" s="2055">
        <v>94.64</v>
      </c>
      <c r="H488" s="2055">
        <v>107.64</v>
      </c>
      <c r="I488" s="2055">
        <v>107.13</v>
      </c>
      <c r="J488" s="2056">
        <v>107.68</v>
      </c>
      <c r="K488" s="2055">
        <v>94.84</v>
      </c>
      <c r="L488" s="2055">
        <v>96.19</v>
      </c>
      <c r="M488" s="2056">
        <v>96.83</v>
      </c>
      <c r="N488" s="2057">
        <v>71.400000000000006</v>
      </c>
      <c r="O488" s="2057">
        <v>22.2</v>
      </c>
      <c r="P488" s="2058">
        <v>44.4</v>
      </c>
      <c r="Q488" s="2029">
        <v>420.70000000000118</v>
      </c>
      <c r="R488" s="2029">
        <v>940.29999999999961</v>
      </c>
      <c r="S488" s="2059">
        <v>-481.80000000000121</v>
      </c>
      <c r="T488" s="2029">
        <v>42.070000000000121</v>
      </c>
      <c r="U488" s="2029">
        <v>94.029999999999959</v>
      </c>
      <c r="V488" s="2059">
        <v>-48.180000000000121</v>
      </c>
      <c r="W488" s="2067">
        <v>45.5</v>
      </c>
      <c r="X488" s="2068">
        <v>80</v>
      </c>
      <c r="Y488" s="2069">
        <v>50</v>
      </c>
      <c r="Z488" s="2067">
        <v>111.1</v>
      </c>
      <c r="AA488" s="2068">
        <v>115.6</v>
      </c>
      <c r="AB488" s="2069">
        <v>108.9</v>
      </c>
      <c r="AC488" s="2068"/>
      <c r="AE488" s="2027">
        <v>50</v>
      </c>
      <c r="AG488" s="2028"/>
      <c r="AH488" s="2028"/>
      <c r="AI488" s="2027">
        <v>5</v>
      </c>
      <c r="AL488" s="2053"/>
    </row>
    <row r="489" spans="1:38" s="2027" customFormat="1">
      <c r="B489" s="2028"/>
      <c r="C489" s="2027">
        <v>6</v>
      </c>
      <c r="D489" s="2066"/>
      <c r="E489" s="2055">
        <v>98.47</v>
      </c>
      <c r="F489" s="2055">
        <v>97.7</v>
      </c>
      <c r="G489" s="2055">
        <v>95.26</v>
      </c>
      <c r="H489" s="2055">
        <v>106.85</v>
      </c>
      <c r="I489" s="2055">
        <v>106.37</v>
      </c>
      <c r="J489" s="2056">
        <v>107.51</v>
      </c>
      <c r="K489" s="2055">
        <v>95.69</v>
      </c>
      <c r="L489" s="2055">
        <v>95.41</v>
      </c>
      <c r="M489" s="2056">
        <v>96.48</v>
      </c>
      <c r="N489" s="2057">
        <v>57.1</v>
      </c>
      <c r="O489" s="2057">
        <v>55.6</v>
      </c>
      <c r="P489" s="2058">
        <v>33.299999999999997</v>
      </c>
      <c r="Q489" s="2029">
        <v>427.80000000000121</v>
      </c>
      <c r="R489" s="2029">
        <v>945.89999999999964</v>
      </c>
      <c r="S489" s="2059">
        <v>-498.50000000000119</v>
      </c>
      <c r="T489" s="2029">
        <v>42.780000000000122</v>
      </c>
      <c r="U489" s="2029">
        <v>94.589999999999961</v>
      </c>
      <c r="V489" s="2059">
        <v>-49.850000000000122</v>
      </c>
      <c r="W489" s="2067">
        <v>31.8</v>
      </c>
      <c r="X489" s="2068">
        <v>50</v>
      </c>
      <c r="Y489" s="2069">
        <v>61.1</v>
      </c>
      <c r="Z489" s="2067">
        <v>109.8</v>
      </c>
      <c r="AA489" s="2068">
        <v>114.6</v>
      </c>
      <c r="AB489" s="2069">
        <v>108.3</v>
      </c>
      <c r="AC489" s="2068"/>
      <c r="AE489" s="2027">
        <v>50</v>
      </c>
      <c r="AG489" s="2028"/>
      <c r="AH489" s="2028"/>
      <c r="AI489" s="2027">
        <v>6</v>
      </c>
      <c r="AL489" s="2053"/>
    </row>
    <row r="490" spans="1:38" s="2027" customFormat="1">
      <c r="B490" s="2028"/>
      <c r="C490" s="2027">
        <v>7</v>
      </c>
      <c r="D490" s="2066"/>
      <c r="E490" s="2055">
        <v>101.23</v>
      </c>
      <c r="F490" s="2055">
        <v>99.94</v>
      </c>
      <c r="G490" s="2055">
        <v>95.98</v>
      </c>
      <c r="H490" s="2055">
        <v>110.75</v>
      </c>
      <c r="I490" s="2055">
        <v>108.41</v>
      </c>
      <c r="J490" s="2056">
        <v>107.8</v>
      </c>
      <c r="K490" s="2055">
        <v>95.14</v>
      </c>
      <c r="L490" s="2055">
        <v>95.22</v>
      </c>
      <c r="M490" s="2056">
        <v>95.94</v>
      </c>
      <c r="N490" s="2057">
        <v>85.7</v>
      </c>
      <c r="O490" s="2057">
        <v>66.7</v>
      </c>
      <c r="P490" s="2058">
        <v>66.7</v>
      </c>
      <c r="Q490" s="2029">
        <v>463.50000000000119</v>
      </c>
      <c r="R490" s="2029">
        <v>962.59999999999968</v>
      </c>
      <c r="S490" s="2059">
        <v>-481.80000000000121</v>
      </c>
      <c r="T490" s="2029">
        <v>46.350000000000122</v>
      </c>
      <c r="U490" s="2029">
        <v>96.259999999999962</v>
      </c>
      <c r="V490" s="2059">
        <v>-48.180000000000121</v>
      </c>
      <c r="W490" s="2067">
        <v>27.3</v>
      </c>
      <c r="X490" s="2068">
        <v>60</v>
      </c>
      <c r="Y490" s="2069">
        <v>77.8</v>
      </c>
      <c r="Z490" s="2067">
        <v>109.5</v>
      </c>
      <c r="AA490" s="2068">
        <v>115.6</v>
      </c>
      <c r="AB490" s="2069">
        <v>108.8</v>
      </c>
      <c r="AC490" s="2068"/>
      <c r="AE490" s="2027">
        <v>50</v>
      </c>
      <c r="AG490" s="2028"/>
      <c r="AH490" s="2028"/>
      <c r="AI490" s="2027">
        <v>7</v>
      </c>
      <c r="AL490" s="2053"/>
    </row>
    <row r="491" spans="1:38" s="2027" customFormat="1">
      <c r="B491" s="2028"/>
      <c r="C491" s="2027">
        <v>8</v>
      </c>
      <c r="D491" s="2066"/>
      <c r="E491" s="2055">
        <v>94.62</v>
      </c>
      <c r="F491" s="2055">
        <v>98.11</v>
      </c>
      <c r="G491" s="2055">
        <v>96.21</v>
      </c>
      <c r="H491" s="2055">
        <v>105.88</v>
      </c>
      <c r="I491" s="2055">
        <v>107.83</v>
      </c>
      <c r="J491" s="2056">
        <v>107.15</v>
      </c>
      <c r="K491" s="2055">
        <v>97.4</v>
      </c>
      <c r="L491" s="2055">
        <v>96.08</v>
      </c>
      <c r="M491" s="2056">
        <v>96.36</v>
      </c>
      <c r="N491" s="2057">
        <v>28.6</v>
      </c>
      <c r="O491" s="2057">
        <v>44.4</v>
      </c>
      <c r="P491" s="2058">
        <v>66.7</v>
      </c>
      <c r="Q491" s="2029">
        <v>442.10000000000122</v>
      </c>
      <c r="R491" s="2029">
        <v>956.99999999999966</v>
      </c>
      <c r="S491" s="2059">
        <v>-465.10000000000122</v>
      </c>
      <c r="T491" s="2029">
        <v>44.210000000000122</v>
      </c>
      <c r="U491" s="2029">
        <v>95.69999999999996</v>
      </c>
      <c r="V491" s="2059">
        <v>-46.510000000000119</v>
      </c>
      <c r="W491" s="2067">
        <v>18.2</v>
      </c>
      <c r="X491" s="2068">
        <v>20</v>
      </c>
      <c r="Y491" s="2069">
        <v>66.7</v>
      </c>
      <c r="Z491" s="2067">
        <v>107.6</v>
      </c>
      <c r="AA491" s="2068">
        <v>113.9</v>
      </c>
      <c r="AB491" s="2069">
        <v>109.2</v>
      </c>
      <c r="AC491" s="2068"/>
      <c r="AE491" s="2027">
        <v>50</v>
      </c>
      <c r="AG491" s="2028"/>
      <c r="AH491" s="2028"/>
      <c r="AI491" s="2027">
        <v>8</v>
      </c>
      <c r="AL491" s="2053"/>
    </row>
    <row r="492" spans="1:38" s="2027" customFormat="1">
      <c r="B492" s="2028"/>
      <c r="C492" s="2027">
        <v>9</v>
      </c>
      <c r="D492" s="2066"/>
      <c r="E492" s="2055">
        <v>99.49</v>
      </c>
      <c r="F492" s="2055">
        <v>98.45</v>
      </c>
      <c r="G492" s="2055">
        <v>97.35</v>
      </c>
      <c r="H492" s="2055">
        <v>108.68</v>
      </c>
      <c r="I492" s="2055">
        <v>108.44</v>
      </c>
      <c r="J492" s="2056">
        <v>107.96</v>
      </c>
      <c r="K492" s="2055">
        <v>97.15</v>
      </c>
      <c r="L492" s="2055">
        <v>96.56</v>
      </c>
      <c r="M492" s="2056">
        <v>96.28</v>
      </c>
      <c r="N492" s="2057">
        <v>71.400000000000006</v>
      </c>
      <c r="O492" s="2057">
        <v>66.7</v>
      </c>
      <c r="P492" s="2058">
        <v>66.7</v>
      </c>
      <c r="Q492" s="2029">
        <v>463.50000000000125</v>
      </c>
      <c r="R492" s="2029">
        <v>973.6999999999997</v>
      </c>
      <c r="S492" s="2059">
        <v>-448.40000000000123</v>
      </c>
      <c r="T492" s="2029">
        <v>46.350000000000122</v>
      </c>
      <c r="U492" s="2029">
        <v>97.369999999999976</v>
      </c>
      <c r="V492" s="2059">
        <v>-44.840000000000124</v>
      </c>
      <c r="W492" s="2067">
        <v>45.5</v>
      </c>
      <c r="X492" s="2068">
        <v>50</v>
      </c>
      <c r="Y492" s="2069">
        <v>44.4</v>
      </c>
      <c r="Z492" s="2067">
        <v>108.7</v>
      </c>
      <c r="AA492" s="2068">
        <v>114.2</v>
      </c>
      <c r="AB492" s="2069">
        <v>108.5</v>
      </c>
      <c r="AC492" s="2068"/>
      <c r="AE492" s="2027">
        <v>50</v>
      </c>
      <c r="AG492" s="2028"/>
      <c r="AH492" s="2028"/>
      <c r="AI492" s="2027">
        <v>9</v>
      </c>
      <c r="AL492" s="2053"/>
    </row>
    <row r="493" spans="1:38" s="2027" customFormat="1">
      <c r="B493" s="2028"/>
      <c r="C493" s="2027">
        <v>10</v>
      </c>
      <c r="D493" s="2066"/>
      <c r="E493" s="2055">
        <v>93.83</v>
      </c>
      <c r="F493" s="2055">
        <v>95.98</v>
      </c>
      <c r="G493" s="2055">
        <v>97.47</v>
      </c>
      <c r="H493" s="2055">
        <v>107.19</v>
      </c>
      <c r="I493" s="2055">
        <v>107.25</v>
      </c>
      <c r="J493" s="2056">
        <v>107.87</v>
      </c>
      <c r="K493" s="2055">
        <v>98.35</v>
      </c>
      <c r="L493" s="2055">
        <v>97.63</v>
      </c>
      <c r="M493" s="2056">
        <v>96.32</v>
      </c>
      <c r="N493" s="2057">
        <v>14.3</v>
      </c>
      <c r="O493" s="2057">
        <v>16.7</v>
      </c>
      <c r="P493" s="2058">
        <v>62.5</v>
      </c>
      <c r="Q493" s="2029">
        <v>427.80000000000126</v>
      </c>
      <c r="R493" s="2029">
        <v>940.39999999999975</v>
      </c>
      <c r="S493" s="2059">
        <v>-435.90000000000123</v>
      </c>
      <c r="T493" s="2029">
        <v>42.780000000000129</v>
      </c>
      <c r="U493" s="2029">
        <v>94.039999999999978</v>
      </c>
      <c r="V493" s="2059">
        <v>-43.590000000000124</v>
      </c>
      <c r="W493" s="2067">
        <v>63.6</v>
      </c>
      <c r="X493" s="2068">
        <v>65</v>
      </c>
      <c r="Y493" s="2069">
        <v>66.7</v>
      </c>
      <c r="Z493" s="2067">
        <v>108.8</v>
      </c>
      <c r="AA493" s="2068">
        <v>115.7</v>
      </c>
      <c r="AB493" s="2069">
        <v>109.1</v>
      </c>
      <c r="AC493" s="2068"/>
      <c r="AE493" s="2027">
        <v>50</v>
      </c>
      <c r="AG493" s="2028"/>
      <c r="AH493" s="2028"/>
      <c r="AI493" s="2027">
        <v>10</v>
      </c>
      <c r="AL493" s="2053"/>
    </row>
    <row r="494" spans="1:38" s="2027" customFormat="1">
      <c r="B494" s="2028"/>
      <c r="C494" s="2027">
        <v>11</v>
      </c>
      <c r="D494" s="2066"/>
      <c r="E494" s="2055">
        <v>90.57</v>
      </c>
      <c r="F494" s="2055">
        <v>94.63</v>
      </c>
      <c r="G494" s="2055">
        <v>96.9</v>
      </c>
      <c r="H494" s="2055">
        <v>105.98</v>
      </c>
      <c r="I494" s="2055">
        <v>107.28</v>
      </c>
      <c r="J494" s="2056">
        <v>107.7</v>
      </c>
      <c r="K494" s="2055">
        <v>100.28</v>
      </c>
      <c r="L494" s="2055">
        <v>98.59</v>
      </c>
      <c r="M494" s="2056">
        <v>96.98</v>
      </c>
      <c r="N494" s="2057">
        <v>14.3</v>
      </c>
      <c r="O494" s="2057">
        <v>44.4</v>
      </c>
      <c r="P494" s="2058">
        <v>62.5</v>
      </c>
      <c r="Q494" s="2029">
        <v>392.10000000000127</v>
      </c>
      <c r="R494" s="2029">
        <v>934.79999999999973</v>
      </c>
      <c r="S494" s="2059">
        <v>-423.40000000000123</v>
      </c>
      <c r="T494" s="2029">
        <v>39.210000000000129</v>
      </c>
      <c r="U494" s="2029">
        <v>93.479999999999976</v>
      </c>
      <c r="V494" s="2059">
        <v>-42.340000000000124</v>
      </c>
      <c r="W494" s="2067">
        <v>45.5</v>
      </c>
      <c r="X494" s="2068">
        <v>70</v>
      </c>
      <c r="Y494" s="2069">
        <v>61.1</v>
      </c>
      <c r="Z494" s="2067">
        <v>107.9</v>
      </c>
      <c r="AA494" s="2068">
        <v>115.2</v>
      </c>
      <c r="AB494" s="2069">
        <v>109.6</v>
      </c>
      <c r="AC494" s="2068"/>
      <c r="AE494" s="2027">
        <v>50</v>
      </c>
      <c r="AG494" s="2028"/>
      <c r="AH494" s="2028"/>
      <c r="AI494" s="2027">
        <v>11</v>
      </c>
      <c r="AL494" s="2053"/>
    </row>
    <row r="495" spans="1:38" s="1655" customFormat="1" ht="14.25" customHeight="1">
      <c r="A495" s="2027"/>
      <c r="B495" s="2028"/>
      <c r="C495" s="2027">
        <v>12</v>
      </c>
      <c r="D495" s="2070"/>
      <c r="E495" s="2055">
        <v>91.05</v>
      </c>
      <c r="F495" s="2055">
        <v>91.82</v>
      </c>
      <c r="G495" s="2055">
        <v>95.61</v>
      </c>
      <c r="H495" s="2055">
        <v>106.8</v>
      </c>
      <c r="I495" s="2055">
        <v>106.66</v>
      </c>
      <c r="J495" s="2056">
        <v>106.91</v>
      </c>
      <c r="K495" s="2055">
        <v>102.53</v>
      </c>
      <c r="L495" s="2055">
        <v>100.39</v>
      </c>
      <c r="M495" s="2056">
        <v>98.08</v>
      </c>
      <c r="N495" s="2057">
        <v>28.6</v>
      </c>
      <c r="O495" s="2057">
        <v>44.4</v>
      </c>
      <c r="P495" s="2058">
        <v>100</v>
      </c>
      <c r="Q495" s="2029">
        <v>370.7000000000013</v>
      </c>
      <c r="R495" s="2029">
        <v>929.1999999999997</v>
      </c>
      <c r="S495" s="2059">
        <v>-373.40000000000123</v>
      </c>
      <c r="T495" s="2029">
        <v>37.070000000000128</v>
      </c>
      <c r="U495" s="2029">
        <v>92.919999999999973</v>
      </c>
      <c r="V495" s="2029">
        <v>-37.340000000000124</v>
      </c>
      <c r="W495" s="2067">
        <v>45.5</v>
      </c>
      <c r="X495" s="2068">
        <v>75</v>
      </c>
      <c r="Y495" s="2069">
        <v>66.7</v>
      </c>
      <c r="Z495" s="2067">
        <v>108.1</v>
      </c>
      <c r="AA495" s="2068">
        <v>116.3</v>
      </c>
      <c r="AB495" s="2069">
        <v>110</v>
      </c>
      <c r="AC495" s="2071"/>
      <c r="AE495" s="2027">
        <v>50</v>
      </c>
      <c r="AG495" s="2028"/>
      <c r="AH495" s="2028"/>
      <c r="AI495" s="2027">
        <v>12</v>
      </c>
      <c r="AL495" s="2072"/>
    </row>
    <row r="496" spans="1:38" s="2027" customFormat="1" ht="26">
      <c r="A496" s="2027">
        <v>2025</v>
      </c>
      <c r="B496" s="2028" t="s">
        <v>840</v>
      </c>
      <c r="C496" s="2027">
        <v>1</v>
      </c>
      <c r="D496" s="2066"/>
      <c r="E496" s="2055">
        <v>94.26</v>
      </c>
      <c r="F496" s="2068">
        <v>91.96</v>
      </c>
      <c r="G496" s="2068">
        <v>95.01</v>
      </c>
      <c r="H496" s="2055">
        <v>104.97</v>
      </c>
      <c r="I496" s="2068">
        <v>105.92</v>
      </c>
      <c r="J496" s="2068">
        <v>106.72</v>
      </c>
      <c r="K496" s="2067">
        <v>101.29</v>
      </c>
      <c r="L496" s="2068">
        <v>101.37</v>
      </c>
      <c r="M496" s="2068">
        <v>98.88</v>
      </c>
      <c r="N496" s="2067">
        <v>57.1</v>
      </c>
      <c r="O496" s="2068">
        <v>55.6</v>
      </c>
      <c r="P496" s="2068">
        <v>50</v>
      </c>
      <c r="Q496" s="2073">
        <v>377.80000000000132</v>
      </c>
      <c r="R496" s="2029">
        <v>934.79999999999973</v>
      </c>
      <c r="S496" s="2029">
        <v>-373.40000000000123</v>
      </c>
      <c r="T496" s="2073">
        <v>37.780000000000129</v>
      </c>
      <c r="U496" s="2029">
        <v>93.479999999999976</v>
      </c>
      <c r="V496" s="2029">
        <v>-37.340000000000124</v>
      </c>
      <c r="W496" s="2067">
        <v>54.5</v>
      </c>
      <c r="X496" s="2068">
        <v>60</v>
      </c>
      <c r="Y496" s="2068">
        <v>77.8</v>
      </c>
      <c r="Z496" s="2067">
        <v>108.3</v>
      </c>
      <c r="AA496" s="2068">
        <v>116.3</v>
      </c>
      <c r="AB496" s="2068">
        <v>111.6</v>
      </c>
      <c r="AE496" s="2074">
        <v>50</v>
      </c>
      <c r="AG496" s="2064" t="s">
        <v>956</v>
      </c>
      <c r="AH496" s="2028"/>
      <c r="AI496" s="2027">
        <v>1</v>
      </c>
    </row>
    <row r="497" spans="2:35" s="2027" customFormat="1">
      <c r="B497" s="2028"/>
      <c r="C497" s="2027">
        <v>2</v>
      </c>
      <c r="D497" s="2066"/>
      <c r="E497" s="2055">
        <v>95.23</v>
      </c>
      <c r="F497" s="2068">
        <v>93.51</v>
      </c>
      <c r="G497" s="2068">
        <v>94.15</v>
      </c>
      <c r="H497" s="2055">
        <v>105.29</v>
      </c>
      <c r="I497" s="2068">
        <v>105.69</v>
      </c>
      <c r="J497" s="2068">
        <v>106.05</v>
      </c>
      <c r="K497" s="2067">
        <v>99.46</v>
      </c>
      <c r="L497" s="2068">
        <v>101.09</v>
      </c>
      <c r="M497" s="2068">
        <v>99.49</v>
      </c>
      <c r="N497" s="2067">
        <v>85.7</v>
      </c>
      <c r="O497" s="2068">
        <v>44.4</v>
      </c>
      <c r="P497" s="2068">
        <v>50</v>
      </c>
      <c r="Q497" s="2073">
        <v>413.50000000000131</v>
      </c>
      <c r="R497" s="2029">
        <v>929.1999999999997</v>
      </c>
      <c r="S497" s="2029">
        <v>-373.40000000000123</v>
      </c>
      <c r="T497" s="2073">
        <v>41.350000000000129</v>
      </c>
      <c r="U497" s="2029">
        <v>92.919999999999973</v>
      </c>
      <c r="V497" s="2029">
        <v>-37.340000000000124</v>
      </c>
      <c r="W497" s="2067">
        <v>50</v>
      </c>
      <c r="X497" s="2068">
        <v>65</v>
      </c>
      <c r="Y497" s="2068">
        <v>77.8</v>
      </c>
      <c r="Z497" s="2067">
        <v>107.9</v>
      </c>
      <c r="AA497" s="2068">
        <v>117</v>
      </c>
      <c r="AB497" s="2068">
        <v>111.4</v>
      </c>
      <c r="AE497" s="2074">
        <v>50</v>
      </c>
      <c r="AG497" s="2028"/>
      <c r="AH497" s="2028"/>
      <c r="AI497" s="2027">
        <v>2</v>
      </c>
    </row>
    <row r="498" spans="2:35" s="2027" customFormat="1">
      <c r="B498" s="2028"/>
      <c r="C498" s="2027">
        <v>3</v>
      </c>
      <c r="D498" s="2066"/>
      <c r="E498" s="2055">
        <v>91.01</v>
      </c>
      <c r="F498" s="2068">
        <v>93.5</v>
      </c>
      <c r="G498" s="2068">
        <v>93.63</v>
      </c>
      <c r="H498" s="2055">
        <v>99.88</v>
      </c>
      <c r="I498" s="2068">
        <v>103.38</v>
      </c>
      <c r="J498" s="2068">
        <v>104.58</v>
      </c>
      <c r="K498" s="2067">
        <v>98.04</v>
      </c>
      <c r="L498" s="2068">
        <v>99.6</v>
      </c>
      <c r="M498" s="2068">
        <v>99.59</v>
      </c>
      <c r="N498" s="2067">
        <v>42.9</v>
      </c>
      <c r="O498" s="2068">
        <v>11.1</v>
      </c>
      <c r="P498" s="2068">
        <v>12.5</v>
      </c>
      <c r="Q498" s="2073">
        <v>406.40000000000128</v>
      </c>
      <c r="R498" s="2029">
        <v>890.29999999999973</v>
      </c>
      <c r="S498" s="2029">
        <v>-410.90000000000123</v>
      </c>
      <c r="T498" s="2073">
        <v>40.640000000000128</v>
      </c>
      <c r="U498" s="2029">
        <v>89.029999999999973</v>
      </c>
      <c r="V498" s="2029">
        <v>-41.090000000000124</v>
      </c>
      <c r="W498" s="2067">
        <v>54.5</v>
      </c>
      <c r="X498" s="2068">
        <v>40</v>
      </c>
      <c r="Y498" s="2068">
        <v>66.7</v>
      </c>
      <c r="Z498" s="2067">
        <v>107.7</v>
      </c>
      <c r="AA498" s="2068">
        <v>115.8</v>
      </c>
      <c r="AB498" s="2068">
        <v>111.4</v>
      </c>
      <c r="AE498" s="2074">
        <v>50</v>
      </c>
      <c r="AG498" s="2028"/>
      <c r="AH498" s="2028"/>
      <c r="AI498" s="2027">
        <v>3</v>
      </c>
    </row>
    <row r="499" spans="2:35" s="2027" customFormat="1">
      <c r="B499" s="2028"/>
      <c r="C499" s="2027">
        <v>4</v>
      </c>
      <c r="D499" s="2066"/>
      <c r="E499" s="2055">
        <v>85.91</v>
      </c>
      <c r="F499" s="2068">
        <v>90.72</v>
      </c>
      <c r="G499" s="2068">
        <v>91.69</v>
      </c>
      <c r="H499" s="2055">
        <v>102.01</v>
      </c>
      <c r="I499" s="2068">
        <v>102.39</v>
      </c>
      <c r="J499" s="2068">
        <v>103.79</v>
      </c>
      <c r="K499" s="2067">
        <v>102.5</v>
      </c>
      <c r="L499" s="2068">
        <v>100</v>
      </c>
      <c r="M499" s="2068">
        <v>100.35</v>
      </c>
      <c r="N499" s="2067">
        <v>14.3</v>
      </c>
      <c r="O499" s="2068">
        <v>38.9</v>
      </c>
      <c r="P499" s="2068">
        <v>50</v>
      </c>
      <c r="Q499" s="2073">
        <v>370.7000000000013</v>
      </c>
      <c r="R499" s="2029">
        <v>879.1999999999997</v>
      </c>
      <c r="S499" s="2029">
        <v>-410.90000000000123</v>
      </c>
      <c r="T499" s="2073">
        <v>37.070000000000128</v>
      </c>
      <c r="U499" s="2029">
        <v>87.919999999999973</v>
      </c>
      <c r="V499" s="2029">
        <v>-41.090000000000124</v>
      </c>
      <c r="W499" s="2067">
        <v>9.1</v>
      </c>
      <c r="X499" s="2068">
        <v>35</v>
      </c>
      <c r="Y499" s="2068">
        <v>61.1</v>
      </c>
      <c r="Z499" s="2067">
        <v>104.6</v>
      </c>
      <c r="AA499" s="2068">
        <v>115.7</v>
      </c>
      <c r="AB499" s="2068">
        <v>113</v>
      </c>
      <c r="AE499" s="2074">
        <v>50</v>
      </c>
      <c r="AG499" s="2028"/>
      <c r="AH499" s="2028"/>
      <c r="AI499" s="2027">
        <v>4</v>
      </c>
    </row>
    <row r="500" spans="2:35" s="2027" customFormat="1">
      <c r="B500" s="2028"/>
      <c r="C500" s="2027">
        <v>5</v>
      </c>
      <c r="D500" s="2066"/>
      <c r="E500" s="2055">
        <v>88.85</v>
      </c>
      <c r="F500" s="2068">
        <v>88.59</v>
      </c>
      <c r="G500" s="2068">
        <v>90.98</v>
      </c>
      <c r="H500" s="2055">
        <v>109.43</v>
      </c>
      <c r="I500" s="2068">
        <v>103.77</v>
      </c>
      <c r="J500" s="2068">
        <v>104.32</v>
      </c>
      <c r="K500" s="2067">
        <v>102.33</v>
      </c>
      <c r="L500" s="2068">
        <v>100.96</v>
      </c>
      <c r="M500" s="2068">
        <v>100.92</v>
      </c>
      <c r="N500" s="2067">
        <v>50</v>
      </c>
      <c r="O500" s="2068">
        <v>77.8</v>
      </c>
      <c r="P500" s="2068">
        <v>62.5</v>
      </c>
      <c r="Q500" s="2073">
        <v>370.7000000000013</v>
      </c>
      <c r="R500" s="2029">
        <v>906.99999999999966</v>
      </c>
      <c r="S500" s="2029">
        <v>-398.40000000000123</v>
      </c>
      <c r="T500" s="2073">
        <v>37.070000000000128</v>
      </c>
      <c r="U500" s="2029">
        <v>90.69999999999996</v>
      </c>
      <c r="V500" s="2029">
        <v>-39.840000000000124</v>
      </c>
      <c r="W500" s="2067">
        <v>36.4</v>
      </c>
      <c r="X500" s="2068">
        <v>35</v>
      </c>
      <c r="Y500" s="2068">
        <v>66.7</v>
      </c>
      <c r="Z500" s="2067">
        <v>104.7</v>
      </c>
      <c r="AA500" s="2068">
        <v>115.5</v>
      </c>
      <c r="AB500" s="2068">
        <v>114</v>
      </c>
      <c r="AE500" s="2074">
        <v>50</v>
      </c>
      <c r="AG500" s="2028"/>
      <c r="AH500" s="2028"/>
      <c r="AI500" s="2027">
        <v>5</v>
      </c>
    </row>
    <row r="501" spans="2:35" s="2027" customFormat="1">
      <c r="B501" s="2028"/>
      <c r="C501" s="2027">
        <v>6</v>
      </c>
      <c r="D501" s="2066"/>
      <c r="E501" s="2055">
        <v>89.91</v>
      </c>
      <c r="F501" s="2068">
        <v>88.22</v>
      </c>
      <c r="G501" s="2068">
        <v>90.89</v>
      </c>
      <c r="H501" s="2055">
        <v>109.42</v>
      </c>
      <c r="I501" s="2068">
        <v>106.95</v>
      </c>
      <c r="J501" s="2068">
        <v>105.21</v>
      </c>
      <c r="K501" s="2067">
        <v>103.01</v>
      </c>
      <c r="L501" s="2068">
        <v>102.61</v>
      </c>
      <c r="M501" s="2068">
        <v>101.31</v>
      </c>
      <c r="N501" s="2067">
        <v>42.9</v>
      </c>
      <c r="O501" s="2068">
        <v>66.7</v>
      </c>
      <c r="P501" s="2068">
        <v>62.5</v>
      </c>
      <c r="Q501" s="2073">
        <v>363.60000000000127</v>
      </c>
      <c r="R501" s="2029">
        <v>923.6999999999997</v>
      </c>
      <c r="S501" s="2029">
        <v>-385.90000000000123</v>
      </c>
      <c r="T501" s="2073">
        <v>36.360000000000127</v>
      </c>
      <c r="U501" s="2029">
        <v>92.369999999999976</v>
      </c>
      <c r="V501" s="2029">
        <v>-38.590000000000124</v>
      </c>
      <c r="W501" s="2067">
        <v>31.8</v>
      </c>
      <c r="X501" s="2068">
        <v>50</v>
      </c>
      <c r="Y501" s="2068">
        <v>66.7</v>
      </c>
      <c r="Z501" s="2067">
        <v>105.3</v>
      </c>
      <c r="AA501" s="2068">
        <v>115.9</v>
      </c>
      <c r="AB501" s="2068">
        <v>113.2</v>
      </c>
      <c r="AE501" s="2074">
        <v>50</v>
      </c>
      <c r="AG501" s="2028"/>
      <c r="AH501" s="2028"/>
      <c r="AI501" s="2027">
        <v>6</v>
      </c>
    </row>
    <row r="502" spans="2:35" s="2027" customFormat="1">
      <c r="B502" s="2028"/>
      <c r="C502" s="2027">
        <v>7</v>
      </c>
      <c r="D502" s="2066"/>
      <c r="E502" s="2055">
        <v>90.18</v>
      </c>
      <c r="F502" s="2068">
        <v>89.65</v>
      </c>
      <c r="G502" s="2068">
        <v>90.76</v>
      </c>
      <c r="H502" s="2055">
        <v>109.64</v>
      </c>
      <c r="I502" s="2068">
        <v>109.5</v>
      </c>
      <c r="J502" s="2068">
        <v>106.08</v>
      </c>
      <c r="K502" s="2067">
        <v>103.74</v>
      </c>
      <c r="L502" s="2068">
        <v>103.03</v>
      </c>
      <c r="M502" s="2068">
        <v>101.48</v>
      </c>
      <c r="N502" s="2067">
        <v>71.400000000000006</v>
      </c>
      <c r="O502" s="2068">
        <v>66.7</v>
      </c>
      <c r="P502" s="2068">
        <v>37.5</v>
      </c>
      <c r="Q502" s="2073">
        <v>385.00000000000125</v>
      </c>
      <c r="R502" s="2029">
        <v>940.39999999999975</v>
      </c>
      <c r="S502" s="2029">
        <v>-398.40000000000123</v>
      </c>
      <c r="T502" s="2073">
        <v>38.500000000000128</v>
      </c>
      <c r="U502" s="2029">
        <v>94.039999999999978</v>
      </c>
      <c r="V502" s="2029">
        <v>-39.840000000000124</v>
      </c>
      <c r="W502" s="2067">
        <v>54.5</v>
      </c>
      <c r="X502" s="2068">
        <v>40</v>
      </c>
      <c r="Y502" s="2068">
        <v>44.4</v>
      </c>
      <c r="Z502" s="2067">
        <v>106.1</v>
      </c>
      <c r="AA502" s="2068">
        <v>114.3</v>
      </c>
      <c r="AB502" s="2068">
        <v>113.5</v>
      </c>
      <c r="AE502" s="2074">
        <v>50</v>
      </c>
      <c r="AG502" s="2028"/>
      <c r="AH502" s="2028"/>
      <c r="AI502" s="2027">
        <v>7</v>
      </c>
    </row>
    <row r="503" spans="2:35" s="2027" customFormat="1">
      <c r="B503" s="2028"/>
      <c r="C503" s="2027">
        <v>8</v>
      </c>
      <c r="D503" s="2066"/>
      <c r="E503" s="2055">
        <v>85.19</v>
      </c>
      <c r="F503" s="2068">
        <v>88.43</v>
      </c>
      <c r="G503" s="2068">
        <v>89.47</v>
      </c>
      <c r="H503" s="2055">
        <v>101.75</v>
      </c>
      <c r="I503" s="2068">
        <v>106.94</v>
      </c>
      <c r="J503" s="2068">
        <v>106.45</v>
      </c>
      <c r="K503" s="2067">
        <v>100.5</v>
      </c>
      <c r="L503" s="2068">
        <v>102.42</v>
      </c>
      <c r="M503" s="2068">
        <v>101.37</v>
      </c>
      <c r="N503" s="2067">
        <v>28.6</v>
      </c>
      <c r="O503" s="2068">
        <v>0</v>
      </c>
      <c r="P503" s="2068">
        <v>50</v>
      </c>
      <c r="Q503" s="2073">
        <v>363.60000000000127</v>
      </c>
      <c r="R503" s="2029">
        <v>890.39999999999975</v>
      </c>
      <c r="S503" s="2029">
        <v>-398.40000000000123</v>
      </c>
      <c r="T503" s="2073">
        <v>36.360000000000127</v>
      </c>
      <c r="U503" s="2029">
        <v>89.039999999999978</v>
      </c>
      <c r="V503" s="2029">
        <v>-39.840000000000124</v>
      </c>
      <c r="W503" s="2067">
        <v>54.5</v>
      </c>
      <c r="X503" s="2068">
        <v>10</v>
      </c>
      <c r="Y503" s="2068">
        <v>22.2</v>
      </c>
      <c r="Z503" s="2067">
        <v>106.8</v>
      </c>
      <c r="AA503" s="2068">
        <v>113.2</v>
      </c>
      <c r="AB503" s="2068">
        <v>112.2</v>
      </c>
      <c r="AE503" s="2074">
        <v>50</v>
      </c>
      <c r="AG503" s="2028"/>
      <c r="AH503" s="2028"/>
      <c r="AI503" s="2027">
        <v>8</v>
      </c>
    </row>
    <row r="504" spans="2:35" s="2027" customFormat="1">
      <c r="B504" s="2028"/>
      <c r="C504" s="2027">
        <v>9</v>
      </c>
      <c r="D504" s="2066"/>
      <c r="E504" s="2055">
        <v>90.06</v>
      </c>
      <c r="F504" s="2068">
        <v>88.48</v>
      </c>
      <c r="G504" s="2068">
        <v>88.73</v>
      </c>
      <c r="H504" s="2055">
        <v>101.83</v>
      </c>
      <c r="I504" s="2068">
        <v>104.41</v>
      </c>
      <c r="J504" s="2068">
        <v>106.41</v>
      </c>
      <c r="K504" s="2067">
        <v>100.67</v>
      </c>
      <c r="L504" s="2068">
        <v>101.64</v>
      </c>
      <c r="M504" s="2068">
        <v>101.54</v>
      </c>
      <c r="N504" s="2067">
        <v>57.1</v>
      </c>
      <c r="O504" s="2068">
        <v>22.2</v>
      </c>
      <c r="P504" s="2068">
        <v>50</v>
      </c>
      <c r="Q504" s="2073">
        <v>370.7000000000013</v>
      </c>
      <c r="R504" s="2029">
        <v>862.5999999999998</v>
      </c>
      <c r="S504" s="2029">
        <v>-398.40000000000123</v>
      </c>
      <c r="T504" s="2073">
        <v>37.070000000000128</v>
      </c>
      <c r="U504" s="2029">
        <v>86.259999999999977</v>
      </c>
      <c r="V504" s="2029">
        <v>-39.840000000000124</v>
      </c>
      <c r="W504" s="2067">
        <v>72.7</v>
      </c>
      <c r="X504" s="2068">
        <v>40</v>
      </c>
      <c r="Y504" s="2068">
        <v>33.299999999999997</v>
      </c>
      <c r="Z504" s="2067">
        <v>108.2</v>
      </c>
      <c r="AA504" s="2068">
        <v>114.9</v>
      </c>
      <c r="AB504" s="2068">
        <v>112.3</v>
      </c>
      <c r="AE504" s="2074">
        <v>50</v>
      </c>
      <c r="AG504" s="2028"/>
      <c r="AH504" s="2028"/>
      <c r="AI504" s="2027">
        <v>9</v>
      </c>
    </row>
    <row r="505" spans="2:35" s="2027" customFormat="1">
      <c r="B505" s="2028"/>
      <c r="C505" s="2027">
        <v>10</v>
      </c>
      <c r="D505" s="2066"/>
      <c r="E505" s="2055">
        <v>88.37</v>
      </c>
      <c r="F505" s="2068">
        <v>87.87</v>
      </c>
      <c r="G505" s="2068">
        <v>88.35</v>
      </c>
      <c r="H505" s="2055">
        <v>102.33</v>
      </c>
      <c r="I505" s="2068">
        <v>101.97</v>
      </c>
      <c r="J505" s="2068">
        <v>104.99</v>
      </c>
      <c r="K505" s="2067">
        <v>100.68</v>
      </c>
      <c r="L505" s="2068">
        <v>100.62</v>
      </c>
      <c r="M505" s="2068">
        <v>101.92</v>
      </c>
      <c r="N505" s="2067">
        <v>28.6</v>
      </c>
      <c r="O505" s="2068">
        <v>25</v>
      </c>
      <c r="P505" s="2068">
        <v>37.5</v>
      </c>
      <c r="Q505" s="2073">
        <v>349.30000000000132</v>
      </c>
      <c r="R505" s="2029">
        <v>837.5999999999998</v>
      </c>
      <c r="S505" s="2029">
        <v>-410.90000000000123</v>
      </c>
      <c r="T505" s="2073">
        <v>34.930000000000135</v>
      </c>
      <c r="U505" s="2029">
        <v>83.759999999999977</v>
      </c>
      <c r="V505" s="2029">
        <v>-41.090000000000124</v>
      </c>
      <c r="W505" s="2067">
        <v>90</v>
      </c>
      <c r="X505" s="2068">
        <v>66.7</v>
      </c>
      <c r="Y505" s="2068">
        <v>37.5</v>
      </c>
      <c r="Z505" s="2067">
        <v>109.8</v>
      </c>
      <c r="AA505" s="2068">
        <v>115.9</v>
      </c>
      <c r="AB505" s="2068">
        <v>112.2</v>
      </c>
      <c r="AE505" s="2074">
        <v>50</v>
      </c>
      <c r="AG505" s="2028"/>
      <c r="AH505" s="2028"/>
      <c r="AI505" s="2027">
        <v>10</v>
      </c>
    </row>
    <row r="506" spans="2:35" s="2027" customFormat="1">
      <c r="B506" s="2028"/>
      <c r="C506" s="2027">
        <v>11</v>
      </c>
      <c r="D506" s="2066"/>
      <c r="E506" s="2055">
        <v>86.75</v>
      </c>
      <c r="F506" s="2068">
        <v>88.39</v>
      </c>
      <c r="G506" s="2068">
        <v>88.47</v>
      </c>
      <c r="H506" s="2055">
        <v>101.59</v>
      </c>
      <c r="I506" s="2068">
        <v>101.92</v>
      </c>
      <c r="J506" s="2068">
        <v>103.43</v>
      </c>
      <c r="K506" s="2067">
        <v>99.84</v>
      </c>
      <c r="L506" s="2068">
        <v>100.4</v>
      </c>
      <c r="M506" s="2068">
        <v>101.54</v>
      </c>
      <c r="N506" s="2067">
        <v>78.599999999999994</v>
      </c>
      <c r="O506" s="2068">
        <v>62.5</v>
      </c>
      <c r="P506" s="2068">
        <v>42.9</v>
      </c>
      <c r="Q506" s="2073">
        <v>377.90000000000134</v>
      </c>
      <c r="R506" s="2029">
        <v>850.0999999999998</v>
      </c>
      <c r="S506" s="2029">
        <v>-418.00000000000125</v>
      </c>
      <c r="T506" s="2073">
        <v>37.790000000000134</v>
      </c>
      <c r="U506" s="2029">
        <v>85.009999999999977</v>
      </c>
      <c r="V506" s="2029">
        <v>-41.800000000000125</v>
      </c>
      <c r="W506" s="2067">
        <v>88.9</v>
      </c>
      <c r="X506" s="2068">
        <v>75</v>
      </c>
      <c r="Y506" s="2068">
        <v>62.5</v>
      </c>
      <c r="Z506" s="2067">
        <v>110.5</v>
      </c>
      <c r="AA506" s="2068">
        <v>115.2</v>
      </c>
      <c r="AB506" s="2068">
        <v>111.5</v>
      </c>
      <c r="AE506" s="2074">
        <v>50</v>
      </c>
      <c r="AG506" s="2028"/>
      <c r="AH506" s="2028"/>
      <c r="AI506" s="2027">
        <v>11</v>
      </c>
    </row>
    <row r="507" spans="2:35" s="2027" customFormat="1">
      <c r="B507" s="2028"/>
      <c r="C507" s="2027">
        <v>12</v>
      </c>
      <c r="D507" s="2070"/>
      <c r="E507" s="2055"/>
      <c r="F507" s="2068"/>
      <c r="G507" s="2068"/>
      <c r="H507" s="2055"/>
      <c r="I507" s="2068"/>
      <c r="J507" s="2068"/>
      <c r="K507" s="2067"/>
      <c r="L507" s="2068"/>
      <c r="M507" s="2068"/>
      <c r="N507" s="2067"/>
      <c r="O507" s="2068"/>
      <c r="P507" s="2068"/>
      <c r="Q507" s="2073"/>
      <c r="R507" s="2029"/>
      <c r="S507" s="2029"/>
      <c r="T507" s="2073"/>
      <c r="U507" s="2029"/>
      <c r="V507" s="2029"/>
      <c r="W507" s="2067"/>
      <c r="X507" s="2068"/>
      <c r="Y507" s="2068"/>
      <c r="Z507" s="2067"/>
      <c r="AA507" s="2068"/>
      <c r="AB507" s="2068"/>
      <c r="AE507" s="2074">
        <v>50</v>
      </c>
      <c r="AF507" s="1655"/>
      <c r="AG507" s="2028"/>
      <c r="AH507" s="2028"/>
      <c r="AI507" s="2027">
        <v>12</v>
      </c>
    </row>
    <row r="508" spans="2:35">
      <c r="F508"/>
      <c r="G508"/>
      <c r="H508"/>
    </row>
  </sheetData>
  <mergeCells count="6">
    <mergeCell ref="W2:Y2"/>
    <mergeCell ref="Z2:AB2"/>
    <mergeCell ref="E2:M2"/>
    <mergeCell ref="Q2:S2"/>
    <mergeCell ref="T2:V2"/>
    <mergeCell ref="N2:P2"/>
  </mergeCells>
  <phoneticPr fontId="1"/>
  <conditionalFormatting sqref="E3 E508:E65495">
    <cfRule type="cellIs" dxfId="1" priority="1" stopIfTrue="1" operator="lessThan">
      <formula>$E$305</formula>
    </cfRule>
  </conditionalFormatting>
  <conditionalFormatting sqref="H3 H508:H65495">
    <cfRule type="cellIs" dxfId="0" priority="2" stopIfTrue="1" operator="lessThan">
      <formula>$H$305</formula>
    </cfRule>
  </conditionalFormatting>
  <pageMargins left="0.74803149606299213" right="0.74803149606299213" top="0.98425196850393704" bottom="0.98425196850393704" header="0.51181102362204722" footer="0.51181102362204722"/>
  <pageSetup paperSize="9" scale="27" fitToHeight="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P79"/>
  <sheetViews>
    <sheetView showGridLines="0" view="pageBreakPreview" zoomScale="70" zoomScaleNormal="70" zoomScaleSheetLayoutView="70" workbookViewId="0"/>
  </sheetViews>
  <sheetFormatPr defaultColWidth="8.90625" defaultRowHeight="13"/>
  <cols>
    <col min="1" max="14" width="8.90625" style="2"/>
    <col min="15" max="15" width="9" customWidth="1"/>
    <col min="16" max="16384" width="8.90625" style="2"/>
  </cols>
  <sheetData>
    <row r="1" spans="1:16" ht="24.75" customHeight="1">
      <c r="A1" s="6" t="s">
        <v>15</v>
      </c>
    </row>
    <row r="2" spans="1:16" ht="23.5" customHeight="1">
      <c r="M2" s="2" t="s">
        <v>56</v>
      </c>
    </row>
    <row r="3" spans="1:16" ht="19">
      <c r="A3" s="1" t="s">
        <v>12</v>
      </c>
      <c r="O3" t="s">
        <v>56</v>
      </c>
    </row>
    <row r="4" spans="1:16">
      <c r="M4" s="2" t="s">
        <v>60</v>
      </c>
    </row>
    <row r="11" spans="1:16">
      <c r="P11" s="2" t="s">
        <v>56</v>
      </c>
    </row>
    <row r="27" spans="1:15">
      <c r="O27" t="s">
        <v>56</v>
      </c>
    </row>
    <row r="28" spans="1:15" ht="19">
      <c r="A28" s="1" t="s">
        <v>13</v>
      </c>
    </row>
    <row r="29" spans="1:15">
      <c r="M29" s="2" t="s">
        <v>60</v>
      </c>
    </row>
    <row r="50" spans="1:13" ht="13.15" customHeight="1"/>
    <row r="51" spans="1:13" ht="13.15" customHeight="1"/>
    <row r="53" spans="1:13" ht="19">
      <c r="A53" s="1" t="s">
        <v>14</v>
      </c>
    </row>
    <row r="54" spans="1:13">
      <c r="M54" s="2" t="s">
        <v>60</v>
      </c>
    </row>
    <row r="75" spans="1:15" ht="16.5" customHeight="1">
      <c r="A75" s="1997" t="s">
        <v>841</v>
      </c>
      <c r="B75" s="1998"/>
      <c r="C75" s="1998"/>
      <c r="D75" s="1998"/>
      <c r="E75" s="1998"/>
      <c r="F75" s="1998"/>
      <c r="G75" s="1998"/>
      <c r="H75" s="1998"/>
      <c r="I75" s="1998"/>
      <c r="J75" s="1998"/>
      <c r="K75" s="1998"/>
      <c r="L75" s="1998"/>
      <c r="M75" s="1998"/>
      <c r="N75" s="1998"/>
      <c r="O75" s="2"/>
    </row>
    <row r="76" spans="1:15">
      <c r="A76" s="1997" t="s">
        <v>842</v>
      </c>
      <c r="B76" s="1998"/>
      <c r="C76" s="1998"/>
      <c r="D76" s="1998"/>
      <c r="E76" s="1998"/>
      <c r="F76" s="1998"/>
      <c r="G76" s="1998"/>
      <c r="H76" s="1998"/>
      <c r="I76" s="1998"/>
      <c r="J76" s="1998"/>
      <c r="K76" s="1998"/>
      <c r="L76" s="1998"/>
      <c r="M76" s="1998"/>
      <c r="N76" s="1998"/>
      <c r="O76" s="2"/>
    </row>
    <row r="77" spans="1:15" ht="17.5" customHeight="1">
      <c r="B77"/>
      <c r="C77"/>
      <c r="D77"/>
      <c r="E77"/>
      <c r="F77"/>
      <c r="G77"/>
      <c r="H77"/>
      <c r="I77"/>
      <c r="J77"/>
      <c r="K77"/>
      <c r="L77"/>
      <c r="M77"/>
      <c r="N77"/>
      <c r="O77" s="2"/>
    </row>
    <row r="78" spans="1:15" ht="20.5" customHeight="1"/>
    <row r="79" spans="1:15" ht="7.9" customHeight="1"/>
  </sheetData>
  <mergeCells count="2">
    <mergeCell ref="A75:N75"/>
    <mergeCell ref="A76:N76"/>
  </mergeCells>
  <phoneticPr fontId="1"/>
  <pageMargins left="0.70866141732283472" right="0.47244094488188981" top="0.98425196850393704" bottom="0.74803149606299213" header="0.55118110236220474" footer="0.47244094488188981"/>
  <pageSetup paperSize="9" scale="71" orientation="portrait" r:id="rId1"/>
  <headerFooter alignWithMargins="0">
    <oddHeader>&amp;L&amp;"ＭＳ 明朝,標準"&amp;24Ⅲ　兵庫ＣＩのグラフと値</oddHeader>
    <oddFooter>&amp;C&amp;"ＭＳ 明朝,標準"&amp;16-  3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N72"/>
  <sheetViews>
    <sheetView showGridLines="0" view="pageBreakPreview" zoomScale="70" zoomScaleNormal="85" zoomScaleSheetLayoutView="70" workbookViewId="0"/>
  </sheetViews>
  <sheetFormatPr defaultColWidth="8.90625" defaultRowHeight="13"/>
  <cols>
    <col min="1" max="1" width="8.90625" style="2"/>
    <col min="2" max="2" width="9" style="2" customWidth="1"/>
    <col min="3" max="16384" width="8.90625" style="2"/>
  </cols>
  <sheetData>
    <row r="1" spans="1:1" ht="25.5">
      <c r="A1" s="5"/>
    </row>
    <row r="2" spans="1:1" ht="19">
      <c r="A2" s="1" t="s">
        <v>12</v>
      </c>
    </row>
    <row r="26" spans="1:1" ht="19">
      <c r="A26" s="1" t="s">
        <v>13</v>
      </c>
    </row>
    <row r="47" ht="13.15" customHeight="1"/>
    <row r="49" spans="1:1" ht="19">
      <c r="A49" s="1" t="s">
        <v>14</v>
      </c>
    </row>
    <row r="56" spans="1:1" ht="14.25" customHeight="1"/>
    <row r="70" spans="1:14" ht="13.9" customHeight="1">
      <c r="A70" s="1997" t="s">
        <v>843</v>
      </c>
      <c r="B70" s="1998"/>
      <c r="C70" s="1998"/>
      <c r="D70" s="1998"/>
      <c r="E70" s="1998"/>
      <c r="F70" s="1998"/>
      <c r="G70" s="1998"/>
      <c r="H70" s="1998"/>
      <c r="I70" s="1998"/>
      <c r="J70" s="1998"/>
      <c r="K70" s="1998"/>
      <c r="L70" s="1998"/>
      <c r="M70" s="1998"/>
      <c r="N70" s="1998"/>
    </row>
    <row r="71" spans="1:14">
      <c r="A71" s="1997" t="s">
        <v>844</v>
      </c>
      <c r="B71" s="1998"/>
      <c r="C71" s="1998"/>
      <c r="D71" s="1998"/>
      <c r="E71" s="1998"/>
      <c r="F71" s="1998"/>
      <c r="G71" s="1998"/>
      <c r="H71" s="1998"/>
      <c r="I71" s="1998"/>
      <c r="J71" s="1998"/>
      <c r="K71" s="1998"/>
      <c r="L71" s="1998"/>
      <c r="M71" s="1998"/>
      <c r="N71" s="1998"/>
    </row>
    <row r="72" spans="1:14">
      <c r="B72"/>
      <c r="C72"/>
      <c r="D72"/>
      <c r="E72"/>
      <c r="F72"/>
      <c r="G72"/>
      <c r="H72"/>
      <c r="I72"/>
      <c r="J72"/>
      <c r="K72"/>
      <c r="L72"/>
      <c r="M72"/>
      <c r="N72"/>
    </row>
  </sheetData>
  <mergeCells count="2">
    <mergeCell ref="A70:N70"/>
    <mergeCell ref="A71:N71"/>
  </mergeCells>
  <phoneticPr fontId="1"/>
  <pageMargins left="0.70866141732283472" right="0.47244094488188981" top="1.1811023622047245" bottom="0.74803149606299213" header="0.82677165354330717" footer="0.51181102362204722"/>
  <pageSetup paperSize="9" scale="71" orientation="portrait" r:id="rId1"/>
  <headerFooter alignWithMargins="0">
    <oddHeader>&amp;L&amp;"ＭＳ 明朝,標準"&amp;24Ⅴ　兵庫ＤＩグラフ</oddHeader>
    <oddFooter>&amp;C&amp;"ＭＳ 明朝,標準"&amp;16-  6  -</oddFooter>
  </headerFooter>
  <colBreaks count="1" manualBreakCount="1">
    <brk id="14" max="76"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P77"/>
  <sheetViews>
    <sheetView showGridLines="0" view="pageBreakPreview" zoomScale="70" zoomScaleNormal="55" zoomScaleSheetLayoutView="70" workbookViewId="0"/>
  </sheetViews>
  <sheetFormatPr defaultColWidth="8.90625" defaultRowHeight="13"/>
  <cols>
    <col min="1" max="16384" width="8.90625" style="2"/>
  </cols>
  <sheetData>
    <row r="1" spans="1:12" ht="22.5" customHeight="1">
      <c r="A1" s="3"/>
    </row>
    <row r="2" spans="1:12" ht="22.5" customHeight="1">
      <c r="A2" s="3"/>
    </row>
    <row r="3" spans="1:12" ht="22.5" customHeight="1">
      <c r="A3" s="3"/>
    </row>
    <row r="4" spans="1:12" ht="16.899999999999999" customHeight="1">
      <c r="A4" s="1" t="s">
        <v>12</v>
      </c>
      <c r="L4" s="2" t="s">
        <v>5</v>
      </c>
    </row>
    <row r="5" spans="1:12" ht="16.899999999999999" customHeight="1">
      <c r="L5" s="2" t="s">
        <v>6</v>
      </c>
    </row>
    <row r="6" spans="1:12" ht="16.899999999999999" customHeight="1">
      <c r="L6" s="2" t="s">
        <v>7</v>
      </c>
    </row>
    <row r="7" spans="1:12" ht="16.899999999999999" customHeight="1">
      <c r="L7" s="2" t="s">
        <v>61</v>
      </c>
    </row>
    <row r="27" spans="1:12" ht="17.5" customHeight="1">
      <c r="A27" s="1" t="s">
        <v>13</v>
      </c>
      <c r="L27" s="2" t="s">
        <v>5</v>
      </c>
    </row>
    <row r="28" spans="1:12" ht="17.5" customHeight="1">
      <c r="L28" s="2" t="s">
        <v>6</v>
      </c>
    </row>
    <row r="29" spans="1:12" ht="17.5" customHeight="1">
      <c r="L29" s="2" t="s">
        <v>47</v>
      </c>
    </row>
    <row r="30" spans="1:12" ht="17.5" customHeight="1">
      <c r="L30" s="2" t="s">
        <v>61</v>
      </c>
    </row>
    <row r="51" spans="1:12" ht="17.5" customHeight="1">
      <c r="A51" s="1" t="s">
        <v>14</v>
      </c>
      <c r="L51" s="2" t="s">
        <v>5</v>
      </c>
    </row>
    <row r="52" spans="1:12" ht="17.5" customHeight="1">
      <c r="L52" s="2" t="s">
        <v>6</v>
      </c>
    </row>
    <row r="53" spans="1:12" ht="17.5" customHeight="1">
      <c r="L53" s="2" t="s">
        <v>7</v>
      </c>
    </row>
    <row r="54" spans="1:12" ht="17.5" customHeight="1">
      <c r="L54" s="2" t="s">
        <v>61</v>
      </c>
    </row>
    <row r="73" spans="5:16" ht="13.9" customHeight="1"/>
    <row r="74" spans="5:16">
      <c r="E74" s="4"/>
      <c r="P74" s="4"/>
    </row>
    <row r="75" spans="5:16">
      <c r="G75" s="2" t="s">
        <v>38</v>
      </c>
    </row>
    <row r="76" spans="5:16">
      <c r="G76" s="2" t="s">
        <v>49</v>
      </c>
    </row>
    <row r="77" spans="5:16">
      <c r="G77" s="2" t="s">
        <v>48</v>
      </c>
    </row>
  </sheetData>
  <phoneticPr fontId="1"/>
  <printOptions horizontalCentered="1"/>
  <pageMargins left="0.55118110236220474" right="0.59055118110236227" top="0.70866141732283472" bottom="0.6692913385826772" header="0.70866141732283472" footer="0.43307086614173229"/>
  <pageSetup paperSize="9" scale="71" orientation="portrait" r:id="rId1"/>
  <headerFooter alignWithMargins="0">
    <oddHeader xml:space="preserve">&amp;L&amp;"ＭＳ 明朝,標準"&amp;24（参考）
１　最近の兵庫ＣＩの動き
</oddHeader>
    <oddFooter>&amp;C&amp;"ＭＳ 明朝,標準"&amp;16-  11  -</oddFooter>
  </headerFooter>
  <colBreaks count="1" manualBreakCount="1">
    <brk id="14" max="78"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U82"/>
  <sheetViews>
    <sheetView showGridLines="0" view="pageBreakPreview" zoomScale="70" zoomScaleNormal="55" zoomScaleSheetLayoutView="70" workbookViewId="0"/>
  </sheetViews>
  <sheetFormatPr defaultColWidth="8.90625" defaultRowHeight="13"/>
  <cols>
    <col min="1" max="16" width="8.90625" style="2"/>
    <col min="17" max="17" width="8.90625" style="2" customWidth="1"/>
    <col min="18" max="16384" width="8.90625" style="2"/>
  </cols>
  <sheetData>
    <row r="1" spans="1:1" ht="8.25" customHeight="1"/>
    <row r="2" spans="1:1" ht="14.25" customHeight="1"/>
    <row r="3" spans="1:1" ht="15" customHeight="1"/>
    <row r="4" spans="1:1" ht="15" customHeight="1"/>
    <row r="5" spans="1:1" ht="13.5" customHeight="1"/>
    <row r="6" spans="1:1" ht="15" customHeight="1"/>
    <row r="7" spans="1:1" ht="5.5" customHeight="1"/>
    <row r="8" spans="1:1" ht="19">
      <c r="A8" s="1" t="s">
        <v>12</v>
      </c>
    </row>
    <row r="24" spans="1:21">
      <c r="T24" s="7"/>
      <c r="U24" s="7"/>
    </row>
    <row r="25" spans="1:21">
      <c r="T25" s="7"/>
      <c r="U25" s="7"/>
    </row>
    <row r="26" spans="1:21">
      <c r="T26" s="7"/>
      <c r="U26" s="7"/>
    </row>
    <row r="27" spans="1:21">
      <c r="T27" s="7"/>
      <c r="U27" s="7"/>
    </row>
    <row r="32" spans="1:21" ht="19">
      <c r="A32" s="1" t="s">
        <v>13</v>
      </c>
    </row>
    <row r="53" spans="1:1" ht="13.15" customHeight="1"/>
    <row r="54" spans="1:1" ht="13.15" customHeight="1"/>
    <row r="55" spans="1:1" ht="19">
      <c r="A55" s="1" t="s">
        <v>14</v>
      </c>
    </row>
    <row r="75" spans="1:14" ht="13.9" customHeight="1"/>
    <row r="76" spans="1:14" ht="13.9" customHeight="1"/>
    <row r="77" spans="1:14" ht="13" customHeight="1">
      <c r="A77" s="2" t="s">
        <v>845</v>
      </c>
      <c r="B77"/>
      <c r="C77"/>
      <c r="D77"/>
      <c r="E77"/>
      <c r="F77"/>
      <c r="G77"/>
      <c r="H77"/>
      <c r="I77"/>
      <c r="J77"/>
      <c r="K77"/>
      <c r="L77"/>
    </row>
    <row r="78" spans="1:14">
      <c r="A78" s="2" t="s">
        <v>846</v>
      </c>
      <c r="B78"/>
      <c r="C78"/>
      <c r="D78"/>
      <c r="E78"/>
      <c r="F78"/>
      <c r="G78"/>
      <c r="H78"/>
      <c r="I78"/>
      <c r="J78"/>
      <c r="K78"/>
      <c r="L78"/>
      <c r="M78"/>
      <c r="N78"/>
    </row>
    <row r="79" spans="1:14">
      <c r="B79"/>
      <c r="C79"/>
      <c r="D79"/>
      <c r="E79"/>
      <c r="F79"/>
      <c r="G79"/>
      <c r="H79"/>
      <c r="I79"/>
      <c r="J79"/>
      <c r="K79"/>
      <c r="L79"/>
      <c r="M79"/>
      <c r="N79"/>
    </row>
    <row r="80" spans="1:14">
      <c r="M80"/>
      <c r="N80"/>
    </row>
    <row r="82" ht="3.65" customHeight="1"/>
  </sheetData>
  <phoneticPr fontId="1"/>
  <pageMargins left="0.76" right="0.47" top="1.1399999999999999" bottom="0.6" header="0.64" footer="0.45"/>
  <pageSetup paperSize="9" scale="71" orientation="portrait" r:id="rId1"/>
  <headerFooter alignWithMargins="0">
    <oddHeader>&amp;L&amp;"ＭＳ 明朝,標準"&amp;24
２　最近の兵庫県と全国のＣＩの動き</oddHeader>
    <oddFooter>&amp;C&amp;"ＭＳ 明朝,標準"&amp;16-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N75"/>
  <sheetViews>
    <sheetView showGridLines="0" view="pageBreakPreview" zoomScale="70" zoomScaleNormal="70" zoomScaleSheetLayoutView="70" workbookViewId="0"/>
  </sheetViews>
  <sheetFormatPr defaultColWidth="8.90625" defaultRowHeight="13"/>
  <cols>
    <col min="1" max="16384" width="8.90625" style="2"/>
  </cols>
  <sheetData>
    <row r="1" spans="1:14">
      <c r="N1" s="2" t="s">
        <v>56</v>
      </c>
    </row>
    <row r="3" spans="1:14" ht="19">
      <c r="A3" s="1" t="s">
        <v>12</v>
      </c>
    </row>
    <row r="27" spans="1:1" ht="19">
      <c r="A27" s="1" t="s">
        <v>13</v>
      </c>
    </row>
    <row r="28" spans="1:1" ht="16.5" customHeight="1"/>
    <row r="49" spans="1:1" ht="13.15" customHeight="1"/>
    <row r="51" spans="1:1" ht="19">
      <c r="A51" s="1" t="s">
        <v>14</v>
      </c>
    </row>
    <row r="73" spans="1:14" ht="18.75" customHeight="1">
      <c r="A73" s="1997" t="s">
        <v>62</v>
      </c>
      <c r="B73" s="1998"/>
      <c r="C73" s="1998"/>
      <c r="D73" s="1998"/>
      <c r="E73" s="1998"/>
      <c r="F73" s="1998"/>
      <c r="G73" s="1998"/>
      <c r="H73" s="1998"/>
      <c r="I73" s="1998"/>
      <c r="J73" s="1998"/>
      <c r="K73" s="1998"/>
      <c r="L73" s="1998"/>
      <c r="M73" s="1998"/>
      <c r="N73" s="1998"/>
    </row>
    <row r="74" spans="1:14">
      <c r="A74" s="1997" t="s">
        <v>63</v>
      </c>
      <c r="B74" s="1998"/>
      <c r="C74" s="1998"/>
      <c r="D74" s="1998"/>
      <c r="E74" s="1998"/>
      <c r="F74" s="1998"/>
      <c r="G74" s="1998"/>
      <c r="H74" s="1998"/>
      <c r="I74" s="1998"/>
      <c r="J74" s="1998"/>
      <c r="K74" s="1998"/>
      <c r="L74" s="1998"/>
      <c r="M74" s="1998"/>
      <c r="N74" s="1998"/>
    </row>
    <row r="75" spans="1:14">
      <c r="B75"/>
      <c r="C75"/>
      <c r="D75"/>
      <c r="E75"/>
      <c r="F75"/>
      <c r="G75"/>
      <c r="H75"/>
      <c r="I75"/>
      <c r="J75"/>
      <c r="K75"/>
      <c r="L75"/>
      <c r="M75"/>
      <c r="N75"/>
    </row>
  </sheetData>
  <mergeCells count="2">
    <mergeCell ref="A73:N73"/>
    <mergeCell ref="A74:N74"/>
  </mergeCells>
  <phoneticPr fontId="1"/>
  <pageMargins left="0.78740157480314965" right="0.59055118110236227" top="1.2204724409448819" bottom="0.70866141732283472" header="0.82677165354330717" footer="0.43307086614173229"/>
  <pageSetup paperSize="9" scale="71" orientation="portrait" r:id="rId1"/>
  <headerFooter alignWithMargins="0">
    <oddHeader>&amp;L&amp;"ＭＳ 明朝,標準"&amp;24４　兵庫累積ＤＩグラフ</oddHeader>
    <oddFooter>&amp;C&amp;"ＭＳ 明朝,標準"&amp;16-  14  -</oddFooter>
  </headerFooter>
  <colBreaks count="1" manualBreakCount="1">
    <brk id="14" max="76"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399"/>
  <sheetViews>
    <sheetView zoomScale="85" zoomScaleNormal="85" zoomScaleSheetLayoutView="70" workbookViewId="0">
      <pane xSplit="1" ySplit="4" topLeftCell="B130" activePane="bottomRight" state="frozen"/>
      <selection pane="topRight" activeCell="B1" sqref="B1"/>
      <selection pane="bottomLeft" activeCell="A5" sqref="A5"/>
      <selection pane="bottomRight" activeCell="B159" sqref="B159"/>
    </sheetView>
  </sheetViews>
  <sheetFormatPr defaultColWidth="9" defaultRowHeight="13"/>
  <cols>
    <col min="1" max="1" width="9.453125" style="883" customWidth="1"/>
    <col min="2" max="3" width="8.08984375" style="886" customWidth="1"/>
    <col min="4" max="4" width="9.90625" style="886" customWidth="1"/>
    <col min="5" max="6" width="9.08984375" style="886" customWidth="1"/>
    <col min="7" max="8" width="8.90625" style="886" customWidth="1"/>
    <col min="9" max="9" width="11.36328125" style="886" bestFit="1" customWidth="1"/>
    <col min="10" max="10" width="8.08984375" style="886" customWidth="1"/>
    <col min="11" max="11" width="6.36328125" style="886" customWidth="1"/>
    <col min="12" max="12" width="7.36328125" style="886" customWidth="1"/>
    <col min="13" max="13" width="2.90625" style="886" customWidth="1"/>
    <col min="14" max="14" width="9.6328125" style="886" customWidth="1"/>
    <col min="15" max="16" width="9" style="886"/>
    <col min="17" max="17" width="9.90625" style="886" customWidth="1"/>
    <col min="18" max="19" width="9" style="886"/>
    <col min="20" max="20" width="9.90625" style="886" customWidth="1"/>
    <col min="21" max="21" width="8.36328125" style="886" customWidth="1"/>
    <col min="22" max="23" width="7" style="1104" customWidth="1"/>
    <col min="24" max="24" width="7.36328125" style="886" customWidth="1"/>
    <col min="25" max="16384" width="9" style="886"/>
  </cols>
  <sheetData>
    <row r="1" spans="1:25" ht="14">
      <c r="A1" s="882" t="s">
        <v>668</v>
      </c>
      <c r="B1" s="883"/>
      <c r="C1" s="883"/>
      <c r="D1" s="883"/>
      <c r="E1" s="883" t="s">
        <v>669</v>
      </c>
      <c r="F1" s="1509" t="s">
        <v>670</v>
      </c>
      <c r="G1" s="1509"/>
      <c r="H1" s="1509"/>
      <c r="I1" s="1508"/>
      <c r="J1" s="883"/>
      <c r="K1" s="883"/>
      <c r="M1" s="883"/>
      <c r="N1" s="882" t="s">
        <v>671</v>
      </c>
      <c r="P1" s="883"/>
      <c r="Q1" s="1509" t="s">
        <v>672</v>
      </c>
      <c r="R1" s="1509"/>
      <c r="S1" s="883"/>
      <c r="T1" s="884">
        <v>45924</v>
      </c>
      <c r="U1" s="883"/>
      <c r="V1" s="885"/>
      <c r="W1" s="885"/>
      <c r="Y1" s="883"/>
    </row>
    <row r="2" spans="1:25" ht="13.5" thickBot="1">
      <c r="A2" s="886"/>
      <c r="B2" s="883" t="s">
        <v>669</v>
      </c>
      <c r="C2" s="883"/>
      <c r="D2" s="883"/>
      <c r="E2" s="2005" t="s">
        <v>673</v>
      </c>
      <c r="F2" s="2005"/>
      <c r="G2" s="2005" t="s">
        <v>674</v>
      </c>
      <c r="H2" s="2005"/>
      <c r="I2" s="888"/>
      <c r="J2" s="883"/>
      <c r="K2" s="883"/>
      <c r="M2" s="883"/>
      <c r="N2" s="889" t="s">
        <v>669</v>
      </c>
      <c r="P2" s="883"/>
      <c r="Q2" s="883"/>
      <c r="R2" s="883"/>
      <c r="S2" s="883"/>
      <c r="T2" s="2005" t="s">
        <v>674</v>
      </c>
      <c r="U2" s="2005"/>
      <c r="V2" s="885"/>
      <c r="W2" s="885"/>
      <c r="Y2" s="883"/>
    </row>
    <row r="3" spans="1:25">
      <c r="A3" s="890"/>
      <c r="B3" s="891" t="s">
        <v>675</v>
      </c>
      <c r="C3" s="892"/>
      <c r="D3" s="893"/>
      <c r="E3" s="894" t="s">
        <v>676</v>
      </c>
      <c r="F3" s="894"/>
      <c r="G3" s="895" t="s">
        <v>677</v>
      </c>
      <c r="H3" s="896"/>
      <c r="I3" s="2006" t="s">
        <v>678</v>
      </c>
      <c r="J3" s="2008" t="s">
        <v>679</v>
      </c>
      <c r="K3" s="2009"/>
      <c r="L3" s="1517" t="s">
        <v>680</v>
      </c>
      <c r="M3" s="897"/>
      <c r="N3" s="898"/>
      <c r="O3" s="1526" t="s">
        <v>681</v>
      </c>
      <c r="P3" s="892"/>
      <c r="Q3" s="892"/>
      <c r="R3" s="895" t="s">
        <v>676</v>
      </c>
      <c r="S3" s="893"/>
      <c r="T3" s="896" t="s">
        <v>677</v>
      </c>
      <c r="U3" s="894"/>
      <c r="V3" s="1999" t="s">
        <v>682</v>
      </c>
      <c r="W3" s="2000"/>
      <c r="X3" s="1513" t="s">
        <v>680</v>
      </c>
      <c r="Y3" s="883"/>
    </row>
    <row r="4" spans="1:25" ht="13.5" thickBot="1">
      <c r="A4" s="899" t="s">
        <v>210</v>
      </c>
      <c r="B4" s="900" t="s">
        <v>683</v>
      </c>
      <c r="C4" s="901" t="s">
        <v>684</v>
      </c>
      <c r="D4" s="902" t="s">
        <v>685</v>
      </c>
      <c r="E4" s="887" t="s">
        <v>669</v>
      </c>
      <c r="F4" s="903" t="s">
        <v>684</v>
      </c>
      <c r="G4" s="904" t="s">
        <v>669</v>
      </c>
      <c r="H4" s="905" t="s">
        <v>684</v>
      </c>
      <c r="I4" s="2007"/>
      <c r="J4" s="2003" t="s">
        <v>682</v>
      </c>
      <c r="K4" s="2004"/>
      <c r="L4" s="1518" t="s">
        <v>686</v>
      </c>
      <c r="M4" s="897"/>
      <c r="N4" s="907" t="s">
        <v>210</v>
      </c>
      <c r="O4" s="1527" t="s">
        <v>687</v>
      </c>
      <c r="P4" s="901" t="s">
        <v>684</v>
      </c>
      <c r="Q4" s="903" t="s">
        <v>688</v>
      </c>
      <c r="R4" s="908"/>
      <c r="S4" s="905" t="s">
        <v>684</v>
      </c>
      <c r="T4" s="887" t="s">
        <v>669</v>
      </c>
      <c r="U4" s="903" t="s">
        <v>684</v>
      </c>
      <c r="V4" s="2001"/>
      <c r="W4" s="2002"/>
      <c r="X4" s="1514" t="s">
        <v>686</v>
      </c>
      <c r="Y4" s="883"/>
    </row>
    <row r="5" spans="1:25" ht="14.15" customHeight="1">
      <c r="A5" s="909">
        <v>41275</v>
      </c>
      <c r="B5" s="910">
        <v>97.866556876301033</v>
      </c>
      <c r="C5" s="911" t="s">
        <v>126</v>
      </c>
      <c r="D5" s="912" t="s">
        <v>126</v>
      </c>
      <c r="E5" s="913">
        <v>32.62218562543368</v>
      </c>
      <c r="F5" s="914" t="s">
        <v>126</v>
      </c>
      <c r="G5" s="915">
        <v>13.980936696614434</v>
      </c>
      <c r="H5" s="912" t="s">
        <v>126</v>
      </c>
      <c r="I5" s="916" t="s">
        <v>849</v>
      </c>
      <c r="J5" s="917" t="s">
        <v>694</v>
      </c>
      <c r="K5" s="1561">
        <v>0</v>
      </c>
      <c r="L5" s="1519"/>
      <c r="M5" s="883"/>
      <c r="N5" s="918">
        <v>41275</v>
      </c>
      <c r="O5" s="1721">
        <v>99.59</v>
      </c>
      <c r="P5" s="911" t="s">
        <v>126</v>
      </c>
      <c r="Q5" s="919" t="s">
        <v>126</v>
      </c>
      <c r="R5" s="920">
        <v>33.196666666666665</v>
      </c>
      <c r="S5" s="921" t="s">
        <v>126</v>
      </c>
      <c r="T5" s="922">
        <v>14.227142857142857</v>
      </c>
      <c r="U5" s="923" t="s">
        <v>126</v>
      </c>
      <c r="V5" s="924" t="s">
        <v>694</v>
      </c>
      <c r="W5" s="925">
        <v>0</v>
      </c>
      <c r="X5" s="1572"/>
      <c r="Y5" s="926"/>
    </row>
    <row r="6" spans="1:25" ht="14.25" customHeight="1">
      <c r="A6" s="927">
        <v>41306</v>
      </c>
      <c r="B6" s="928">
        <v>98.335550550954594</v>
      </c>
      <c r="C6" s="929">
        <v>0.46899367465356079</v>
      </c>
      <c r="D6" s="930" t="s">
        <v>126</v>
      </c>
      <c r="E6" s="931">
        <v>65.400702475751871</v>
      </c>
      <c r="F6" s="932">
        <v>32.778516850318191</v>
      </c>
      <c r="G6" s="933">
        <v>28.028872489607945</v>
      </c>
      <c r="H6" s="934">
        <v>14.047935792993512</v>
      </c>
      <c r="I6" s="935" t="s">
        <v>850</v>
      </c>
      <c r="J6" s="958" t="s">
        <v>694</v>
      </c>
      <c r="K6" s="1561">
        <v>0</v>
      </c>
      <c r="L6" s="1520"/>
      <c r="M6" s="883"/>
      <c r="N6" s="936">
        <v>41306</v>
      </c>
      <c r="O6" s="1722">
        <v>99.8</v>
      </c>
      <c r="P6" s="938">
        <v>0.20999999999999375</v>
      </c>
      <c r="Q6" s="939" t="s">
        <v>126</v>
      </c>
      <c r="R6" s="940">
        <v>66.463333333333324</v>
      </c>
      <c r="S6" s="941">
        <v>33.266666666666659</v>
      </c>
      <c r="T6" s="931">
        <v>28.484285714285711</v>
      </c>
      <c r="U6" s="932">
        <v>14.257142857142854</v>
      </c>
      <c r="V6" s="924" t="s">
        <v>694</v>
      </c>
      <c r="W6" s="925">
        <v>0</v>
      </c>
      <c r="X6" s="1572"/>
      <c r="Y6" s="926"/>
    </row>
    <row r="7" spans="1:25" ht="14.25" customHeight="1">
      <c r="A7" s="927">
        <v>41334</v>
      </c>
      <c r="B7" s="928">
        <v>98.762356936731265</v>
      </c>
      <c r="C7" s="929">
        <v>0.42680638577667196</v>
      </c>
      <c r="D7" s="930" t="s">
        <v>126</v>
      </c>
      <c r="E7" s="931">
        <v>98.321488121328954</v>
      </c>
      <c r="F7" s="932">
        <v>32.920785645577084</v>
      </c>
      <c r="G7" s="933">
        <v>42.137780623426693</v>
      </c>
      <c r="H7" s="934">
        <v>14.108908133818748</v>
      </c>
      <c r="I7" s="935" t="s">
        <v>850</v>
      </c>
      <c r="J7" s="958" t="s">
        <v>694</v>
      </c>
      <c r="K7" s="1561">
        <v>0</v>
      </c>
      <c r="L7" s="1520"/>
      <c r="M7" s="883"/>
      <c r="N7" s="936">
        <v>41334</v>
      </c>
      <c r="O7" s="1722">
        <v>100.04</v>
      </c>
      <c r="P7" s="938">
        <v>0.24000000000000909</v>
      </c>
      <c r="Q7" s="939" t="s">
        <v>126</v>
      </c>
      <c r="R7" s="940">
        <v>99.81</v>
      </c>
      <c r="S7" s="941">
        <v>33.346666666666678</v>
      </c>
      <c r="T7" s="931">
        <v>42.775714285714287</v>
      </c>
      <c r="U7" s="932">
        <v>14.291428571428575</v>
      </c>
      <c r="V7" s="924" t="s">
        <v>694</v>
      </c>
      <c r="W7" s="925">
        <v>0</v>
      </c>
      <c r="X7" s="1572"/>
      <c r="Y7" s="926"/>
    </row>
    <row r="8" spans="1:25" ht="14.25" customHeight="1">
      <c r="A8" s="927">
        <v>41365</v>
      </c>
      <c r="B8" s="928">
        <v>99.138477986169462</v>
      </c>
      <c r="C8" s="929">
        <v>0.37612104943819702</v>
      </c>
      <c r="D8" s="930" t="s">
        <v>126</v>
      </c>
      <c r="E8" s="931">
        <v>98.745461824618431</v>
      </c>
      <c r="F8" s="932">
        <v>0.42397370328947659</v>
      </c>
      <c r="G8" s="933">
        <v>56.300420335736611</v>
      </c>
      <c r="H8" s="934">
        <v>14.162639712309918</v>
      </c>
      <c r="I8" s="935" t="s">
        <v>689</v>
      </c>
      <c r="J8" s="958" t="s">
        <v>694</v>
      </c>
      <c r="K8" s="1561">
        <v>0</v>
      </c>
      <c r="L8" s="1520"/>
      <c r="M8" s="883"/>
      <c r="N8" s="936">
        <v>41365</v>
      </c>
      <c r="O8" s="1722">
        <v>100.3</v>
      </c>
      <c r="P8" s="938">
        <v>0.25999999999999091</v>
      </c>
      <c r="Q8" s="939" t="s">
        <v>126</v>
      </c>
      <c r="R8" s="940">
        <v>100.04666666666667</v>
      </c>
      <c r="S8" s="941">
        <v>0.23666666666666458</v>
      </c>
      <c r="T8" s="931">
        <v>57.104285714285716</v>
      </c>
      <c r="U8" s="932">
        <v>14.328571428571429</v>
      </c>
      <c r="V8" s="924" t="s">
        <v>694</v>
      </c>
      <c r="W8" s="925">
        <v>0</v>
      </c>
      <c r="X8" s="1572"/>
      <c r="Y8" s="926"/>
    </row>
    <row r="9" spans="1:25" ht="14.25" customHeight="1">
      <c r="A9" s="927">
        <v>41395</v>
      </c>
      <c r="B9" s="928">
        <v>99.488641857878847</v>
      </c>
      <c r="C9" s="929">
        <v>0.35016387170938401</v>
      </c>
      <c r="D9" s="930" t="s">
        <v>126</v>
      </c>
      <c r="E9" s="931">
        <v>99.129825593593196</v>
      </c>
      <c r="F9" s="932">
        <v>0.38436376897476521</v>
      </c>
      <c r="G9" s="933">
        <v>70.513083458290737</v>
      </c>
      <c r="H9" s="934">
        <v>14.212663122554126</v>
      </c>
      <c r="I9" s="935" t="s">
        <v>689</v>
      </c>
      <c r="J9" s="958" t="s">
        <v>694</v>
      </c>
      <c r="K9" s="1561">
        <v>0</v>
      </c>
      <c r="L9" s="1520"/>
      <c r="M9" s="883"/>
      <c r="N9" s="936">
        <v>41395</v>
      </c>
      <c r="O9" s="1722">
        <v>100.54</v>
      </c>
      <c r="P9" s="938">
        <v>0.24000000000000909</v>
      </c>
      <c r="Q9" s="939" t="s">
        <v>126</v>
      </c>
      <c r="R9" s="940">
        <v>100.29333333333334</v>
      </c>
      <c r="S9" s="941">
        <v>0.2466666666666697</v>
      </c>
      <c r="T9" s="931">
        <v>71.467142857142861</v>
      </c>
      <c r="U9" s="932">
        <v>14.362857142857145</v>
      </c>
      <c r="V9" s="924" t="s">
        <v>694</v>
      </c>
      <c r="W9" s="925">
        <v>0</v>
      </c>
      <c r="X9" s="1572"/>
      <c r="Y9" s="926"/>
    </row>
    <row r="10" spans="1:25" ht="14.25" customHeight="1">
      <c r="A10" s="927">
        <v>41426</v>
      </c>
      <c r="B10" s="928">
        <v>99.819628547691593</v>
      </c>
      <c r="C10" s="929">
        <v>0.3309866898127467</v>
      </c>
      <c r="D10" s="930" t="s">
        <v>126</v>
      </c>
      <c r="E10" s="931">
        <v>99.482249463913305</v>
      </c>
      <c r="F10" s="932">
        <v>0.35242387032010924</v>
      </c>
      <c r="G10" s="933">
        <v>84.773030393675256</v>
      </c>
      <c r="H10" s="934">
        <v>14.259946935384519</v>
      </c>
      <c r="I10" s="935" t="s">
        <v>689</v>
      </c>
      <c r="J10" s="958" t="s">
        <v>694</v>
      </c>
      <c r="K10" s="1561">
        <v>0</v>
      </c>
      <c r="L10" s="1520"/>
      <c r="M10" s="883"/>
      <c r="N10" s="936">
        <v>41426</v>
      </c>
      <c r="O10" s="1722">
        <v>100.75</v>
      </c>
      <c r="P10" s="938">
        <v>0.20999999999999375</v>
      </c>
      <c r="Q10" s="939" t="s">
        <v>126</v>
      </c>
      <c r="R10" s="940">
        <v>100.53000000000002</v>
      </c>
      <c r="S10" s="941">
        <v>0.23666666666667879</v>
      </c>
      <c r="T10" s="931">
        <v>85.86</v>
      </c>
      <c r="U10" s="932">
        <v>14.392857142857139</v>
      </c>
      <c r="V10" s="924" t="s">
        <v>694</v>
      </c>
      <c r="W10" s="925">
        <v>0</v>
      </c>
      <c r="X10" s="1572"/>
      <c r="Y10" s="926"/>
    </row>
    <row r="11" spans="1:25" ht="14.25" customHeight="1">
      <c r="A11" s="927">
        <v>41456</v>
      </c>
      <c r="B11" s="928">
        <v>100.15847569704279</v>
      </c>
      <c r="C11" s="929">
        <v>0.33884714935119575</v>
      </c>
      <c r="D11" s="930" t="s">
        <v>126</v>
      </c>
      <c r="E11" s="931">
        <v>99.822248700871071</v>
      </c>
      <c r="F11" s="932">
        <v>0.33999923695776602</v>
      </c>
      <c r="G11" s="933">
        <v>99.081384064681373</v>
      </c>
      <c r="H11" s="934">
        <v>14.308353671006117</v>
      </c>
      <c r="I11" s="935" t="s">
        <v>689</v>
      </c>
      <c r="J11" s="958" t="s">
        <v>694</v>
      </c>
      <c r="K11" s="1561">
        <v>0</v>
      </c>
      <c r="L11" s="1520"/>
      <c r="M11" s="883"/>
      <c r="N11" s="936">
        <v>41456</v>
      </c>
      <c r="O11" s="1722">
        <v>100.94</v>
      </c>
      <c r="P11" s="938">
        <v>0.18999999999999773</v>
      </c>
      <c r="Q11" s="939" t="s">
        <v>126</v>
      </c>
      <c r="R11" s="940">
        <v>100.74333333333334</v>
      </c>
      <c r="S11" s="941">
        <v>0.21333333333332405</v>
      </c>
      <c r="T11" s="931">
        <v>100.28</v>
      </c>
      <c r="U11" s="932">
        <v>14.420000000000002</v>
      </c>
      <c r="V11" s="924" t="s">
        <v>694</v>
      </c>
      <c r="W11" s="925">
        <v>0</v>
      </c>
      <c r="X11" s="1572"/>
      <c r="Y11" s="926"/>
    </row>
    <row r="12" spans="1:25" ht="14.15" customHeight="1">
      <c r="A12" s="927">
        <v>41487</v>
      </c>
      <c r="B12" s="928">
        <v>100.54691729882791</v>
      </c>
      <c r="C12" s="929">
        <v>0.388441601785118</v>
      </c>
      <c r="D12" s="930" t="s">
        <v>126</v>
      </c>
      <c r="E12" s="931">
        <v>100.17500718118742</v>
      </c>
      <c r="F12" s="932">
        <v>0.35275848031635348</v>
      </c>
      <c r="G12" s="933">
        <v>99.46429269647092</v>
      </c>
      <c r="H12" s="934">
        <v>0.38290863178954737</v>
      </c>
      <c r="I12" s="935" t="s">
        <v>689</v>
      </c>
      <c r="J12" s="958" t="s">
        <v>694</v>
      </c>
      <c r="K12" s="1561">
        <v>0</v>
      </c>
      <c r="L12" s="1520"/>
      <c r="M12" s="883"/>
      <c r="N12" s="936">
        <v>41487</v>
      </c>
      <c r="O12" s="1722">
        <v>101.11</v>
      </c>
      <c r="P12" s="938">
        <v>0.17000000000000171</v>
      </c>
      <c r="Q12" s="939" t="s">
        <v>126</v>
      </c>
      <c r="R12" s="940">
        <v>100.93333333333334</v>
      </c>
      <c r="S12" s="941">
        <v>0.18999999999999773</v>
      </c>
      <c r="T12" s="931">
        <v>100.49714285714286</v>
      </c>
      <c r="U12" s="932">
        <v>0.21714285714286063</v>
      </c>
      <c r="V12" s="924" t="s">
        <v>694</v>
      </c>
      <c r="W12" s="925">
        <v>0</v>
      </c>
      <c r="X12" s="1572"/>
      <c r="Y12" s="926"/>
    </row>
    <row r="13" spans="1:25" ht="14.25" customHeight="1">
      <c r="A13" s="927">
        <v>41518</v>
      </c>
      <c r="B13" s="928">
        <v>101.02489179527468</v>
      </c>
      <c r="C13" s="929">
        <v>0.4779744964467767</v>
      </c>
      <c r="D13" s="930" t="s">
        <v>126</v>
      </c>
      <c r="E13" s="931">
        <v>100.57676159704846</v>
      </c>
      <c r="F13" s="932">
        <v>0.40175441586103489</v>
      </c>
      <c r="G13" s="933">
        <v>99.848484302802362</v>
      </c>
      <c r="H13" s="934">
        <v>0.38419160633144145</v>
      </c>
      <c r="I13" s="935" t="s">
        <v>689</v>
      </c>
      <c r="J13" s="958" t="s">
        <v>694</v>
      </c>
      <c r="K13" s="1561">
        <v>0</v>
      </c>
      <c r="L13" s="1520"/>
      <c r="M13" s="883"/>
      <c r="N13" s="936">
        <v>41518</v>
      </c>
      <c r="O13" s="1722">
        <v>101.27</v>
      </c>
      <c r="P13" s="938">
        <v>0.15999999999999659</v>
      </c>
      <c r="Q13" s="939" t="s">
        <v>126</v>
      </c>
      <c r="R13" s="940">
        <v>101.10666666666667</v>
      </c>
      <c r="S13" s="941">
        <v>0.17333333333333201</v>
      </c>
      <c r="T13" s="931">
        <v>100.70714285714284</v>
      </c>
      <c r="U13" s="932">
        <v>0.20999999999997954</v>
      </c>
      <c r="V13" s="924" t="s">
        <v>694</v>
      </c>
      <c r="W13" s="925">
        <v>0</v>
      </c>
      <c r="X13" s="1572"/>
      <c r="Y13" s="926"/>
    </row>
    <row r="14" spans="1:25" ht="14.25" customHeight="1">
      <c r="A14" s="927">
        <v>41548</v>
      </c>
      <c r="B14" s="928">
        <v>101.52378854573273</v>
      </c>
      <c r="C14" s="929">
        <v>0.49889675045804438</v>
      </c>
      <c r="D14" s="930" t="s">
        <v>126</v>
      </c>
      <c r="E14" s="931">
        <v>101.0318658799451</v>
      </c>
      <c r="F14" s="932">
        <v>0.45510428289664162</v>
      </c>
      <c r="G14" s="933">
        <v>100.2429745326597</v>
      </c>
      <c r="H14" s="934">
        <v>0.39449022985733961</v>
      </c>
      <c r="I14" s="935" t="s">
        <v>689</v>
      </c>
      <c r="J14" s="958" t="s">
        <v>694</v>
      </c>
      <c r="K14" s="1561">
        <v>0</v>
      </c>
      <c r="L14" s="1520"/>
      <c r="M14" s="883"/>
      <c r="N14" s="936">
        <v>41548</v>
      </c>
      <c r="O14" s="1722">
        <v>101.39</v>
      </c>
      <c r="P14" s="938">
        <v>0.12000000000000455</v>
      </c>
      <c r="Q14" s="939" t="s">
        <v>126</v>
      </c>
      <c r="R14" s="940">
        <v>101.25666666666666</v>
      </c>
      <c r="S14" s="941">
        <v>0.14999999999999147</v>
      </c>
      <c r="T14" s="931">
        <v>100.9</v>
      </c>
      <c r="U14" s="932">
        <v>0.19285714285716438</v>
      </c>
      <c r="V14" s="924" t="s">
        <v>694</v>
      </c>
      <c r="W14" s="925">
        <v>0</v>
      </c>
      <c r="X14" s="1572"/>
      <c r="Y14" s="926"/>
    </row>
    <row r="15" spans="1:25" ht="14.25" customHeight="1">
      <c r="A15" s="927">
        <v>41579</v>
      </c>
      <c r="B15" s="928">
        <v>101.89868903560127</v>
      </c>
      <c r="C15" s="929">
        <v>0.37490048986853708</v>
      </c>
      <c r="D15" s="930" t="s">
        <v>126</v>
      </c>
      <c r="E15" s="931">
        <v>101.48245645886955</v>
      </c>
      <c r="F15" s="932">
        <v>0.45059057892444798</v>
      </c>
      <c r="G15" s="933">
        <v>100.63729039686426</v>
      </c>
      <c r="H15" s="934">
        <v>0.39431586420455744</v>
      </c>
      <c r="I15" s="935" t="s">
        <v>689</v>
      </c>
      <c r="J15" s="958" t="s">
        <v>694</v>
      </c>
      <c r="K15" s="1561">
        <v>0</v>
      </c>
      <c r="L15" s="1520"/>
      <c r="M15" s="883"/>
      <c r="N15" s="936">
        <v>41579</v>
      </c>
      <c r="O15" s="1722">
        <v>101.46</v>
      </c>
      <c r="P15" s="938">
        <v>6.9999999999993179E-2</v>
      </c>
      <c r="Q15" s="939" t="s">
        <v>126</v>
      </c>
      <c r="R15" s="940">
        <v>101.37333333333333</v>
      </c>
      <c r="S15" s="941">
        <v>0.11666666666667425</v>
      </c>
      <c r="T15" s="942">
        <v>101.06571428571429</v>
      </c>
      <c r="U15" s="943">
        <v>0.16571428571428726</v>
      </c>
      <c r="V15" s="924" t="s">
        <v>694</v>
      </c>
      <c r="W15" s="925">
        <v>0</v>
      </c>
      <c r="X15" s="1572"/>
      <c r="Y15" s="926"/>
    </row>
    <row r="16" spans="1:25" s="883" customFormat="1" ht="14.25" customHeight="1">
      <c r="A16" s="944">
        <v>41609</v>
      </c>
      <c r="B16" s="945">
        <v>102.03202157013904</v>
      </c>
      <c r="C16" s="946">
        <v>0.13333253453777161</v>
      </c>
      <c r="D16" s="947" t="s">
        <v>126</v>
      </c>
      <c r="E16" s="948">
        <v>101.81816638382435</v>
      </c>
      <c r="F16" s="949">
        <v>0.33570992495479857</v>
      </c>
      <c r="G16" s="950">
        <v>101.00063035575856</v>
      </c>
      <c r="H16" s="947">
        <v>0.36333995889430071</v>
      </c>
      <c r="I16" s="951" t="s">
        <v>689</v>
      </c>
      <c r="J16" s="1563" t="s">
        <v>897</v>
      </c>
      <c r="K16" s="1075">
        <v>1</v>
      </c>
      <c r="L16" s="1521"/>
      <c r="N16" s="953">
        <v>41609</v>
      </c>
      <c r="O16" s="1723">
        <v>101.46</v>
      </c>
      <c r="P16" s="946">
        <v>0</v>
      </c>
      <c r="Q16" s="948" t="s">
        <v>126</v>
      </c>
      <c r="R16" s="950">
        <v>101.43666666666667</v>
      </c>
      <c r="S16" s="955">
        <v>6.3333333333332575E-2</v>
      </c>
      <c r="T16" s="948">
        <v>101.19714285714285</v>
      </c>
      <c r="U16" s="949">
        <v>0.13142857142855746</v>
      </c>
      <c r="V16" s="956" t="s">
        <v>897</v>
      </c>
      <c r="W16" s="957">
        <v>1</v>
      </c>
      <c r="X16" s="1724"/>
      <c r="Y16" s="926"/>
    </row>
    <row r="17" spans="1:25" ht="14.25" customHeight="1">
      <c r="A17" s="927">
        <v>41640</v>
      </c>
      <c r="B17" s="928">
        <v>101.84629231442773</v>
      </c>
      <c r="C17" s="929">
        <v>-0.18572925571130838</v>
      </c>
      <c r="D17" s="934">
        <v>4.07</v>
      </c>
      <c r="E17" s="931">
        <v>101.92566764005601</v>
      </c>
      <c r="F17" s="932">
        <v>0.10750125623165729</v>
      </c>
      <c r="G17" s="933">
        <v>101.2901537510066</v>
      </c>
      <c r="H17" s="934">
        <v>0.28952339524803961</v>
      </c>
      <c r="I17" s="935" t="s">
        <v>689</v>
      </c>
      <c r="J17" s="958" t="s">
        <v>694</v>
      </c>
      <c r="K17" s="1561">
        <v>0</v>
      </c>
      <c r="L17" s="1520"/>
      <c r="M17" s="883"/>
      <c r="N17" s="936">
        <v>41640</v>
      </c>
      <c r="O17" s="1722">
        <v>101.37</v>
      </c>
      <c r="P17" s="938">
        <v>-8.99999999999892E-2</v>
      </c>
      <c r="Q17" s="943">
        <v>1.79</v>
      </c>
      <c r="R17" s="940">
        <v>101.42999999999999</v>
      </c>
      <c r="S17" s="941">
        <v>-6.6666666666748142E-3</v>
      </c>
      <c r="T17" s="931">
        <v>101.28571428571429</v>
      </c>
      <c r="U17" s="932">
        <v>8.8571428571441402E-2</v>
      </c>
      <c r="V17" s="924" t="s">
        <v>694</v>
      </c>
      <c r="W17" s="925">
        <v>0</v>
      </c>
      <c r="X17" s="1572"/>
      <c r="Y17" s="926"/>
    </row>
    <row r="18" spans="1:25" ht="14.25" customHeight="1">
      <c r="A18" s="927">
        <v>41671</v>
      </c>
      <c r="B18" s="928">
        <v>101.40247469978659</v>
      </c>
      <c r="C18" s="929">
        <v>-0.44381761464113367</v>
      </c>
      <c r="D18" s="934">
        <v>3.12</v>
      </c>
      <c r="E18" s="931">
        <v>101.76026286145111</v>
      </c>
      <c r="F18" s="932">
        <v>-0.16540477860489489</v>
      </c>
      <c r="G18" s="933">
        <v>101.4678678942557</v>
      </c>
      <c r="H18" s="934">
        <v>0.17771414324910495</v>
      </c>
      <c r="I18" s="935" t="s">
        <v>851</v>
      </c>
      <c r="J18" s="958" t="s">
        <v>694</v>
      </c>
      <c r="K18" s="1561">
        <v>0</v>
      </c>
      <c r="L18" s="1520"/>
      <c r="M18" s="883"/>
      <c r="N18" s="936">
        <v>41671</v>
      </c>
      <c r="O18" s="1722">
        <v>101.2</v>
      </c>
      <c r="P18" s="938">
        <v>-0.17000000000000171</v>
      </c>
      <c r="Q18" s="943">
        <v>1.4</v>
      </c>
      <c r="R18" s="940">
        <v>101.34333333333332</v>
      </c>
      <c r="S18" s="941">
        <v>-8.6666666666673109E-2</v>
      </c>
      <c r="T18" s="931">
        <v>101.32285714285715</v>
      </c>
      <c r="U18" s="932">
        <v>3.7142857142853813E-2</v>
      </c>
      <c r="V18" s="924" t="s">
        <v>694</v>
      </c>
      <c r="W18" s="925">
        <v>0</v>
      </c>
      <c r="X18" s="1572"/>
      <c r="Y18" s="926"/>
    </row>
    <row r="19" spans="1:25" ht="14.25" customHeight="1">
      <c r="A19" s="927">
        <v>41699</v>
      </c>
      <c r="B19" s="928">
        <v>100.82293720186543</v>
      </c>
      <c r="C19" s="929">
        <v>-0.57953749792116582</v>
      </c>
      <c r="D19" s="934">
        <v>2.09</v>
      </c>
      <c r="E19" s="931">
        <v>101.35723473869325</v>
      </c>
      <c r="F19" s="932">
        <v>-0.40302812275785982</v>
      </c>
      <c r="G19" s="959">
        <v>101.50729930897535</v>
      </c>
      <c r="H19" s="960">
        <v>3.9431414719643954E-2</v>
      </c>
      <c r="I19" s="935" t="s">
        <v>851</v>
      </c>
      <c r="J19" s="958" t="s">
        <v>694</v>
      </c>
      <c r="K19" s="1561">
        <v>0</v>
      </c>
      <c r="L19" s="1520"/>
      <c r="M19" s="883"/>
      <c r="N19" s="936">
        <v>41699</v>
      </c>
      <c r="O19" s="1722">
        <v>100.98</v>
      </c>
      <c r="P19" s="938">
        <v>-0.21999999999999886</v>
      </c>
      <c r="Q19" s="943">
        <v>0.94</v>
      </c>
      <c r="R19" s="940">
        <v>101.18333333333334</v>
      </c>
      <c r="S19" s="941">
        <v>-0.15999999999998238</v>
      </c>
      <c r="T19" s="931">
        <v>101.30428571428571</v>
      </c>
      <c r="U19" s="932">
        <v>-1.8571428571434012E-2</v>
      </c>
      <c r="V19" s="924" t="s">
        <v>694</v>
      </c>
      <c r="W19" s="925">
        <v>0</v>
      </c>
      <c r="X19" s="1572"/>
      <c r="Y19" s="926"/>
    </row>
    <row r="20" spans="1:25" ht="14.25" customHeight="1">
      <c r="A20" s="927">
        <v>41730</v>
      </c>
      <c r="B20" s="928">
        <v>100.26197512533699</v>
      </c>
      <c r="C20" s="929">
        <v>-0.56096207652844043</v>
      </c>
      <c r="D20" s="934">
        <v>1.1299999999999999</v>
      </c>
      <c r="E20" s="931">
        <v>100.82912900899635</v>
      </c>
      <c r="F20" s="932">
        <v>-0.52810572969690384</v>
      </c>
      <c r="G20" s="959">
        <v>101.39831121326996</v>
      </c>
      <c r="H20" s="960">
        <v>-0.10898809570538504</v>
      </c>
      <c r="I20" s="935" t="s">
        <v>690</v>
      </c>
      <c r="J20" s="958" t="s">
        <v>694</v>
      </c>
      <c r="K20" s="1561">
        <v>0</v>
      </c>
      <c r="L20" s="1520"/>
      <c r="M20" s="883"/>
      <c r="N20" s="936">
        <v>41730</v>
      </c>
      <c r="O20" s="1722">
        <v>100.72</v>
      </c>
      <c r="P20" s="938">
        <v>-0.26000000000000512</v>
      </c>
      <c r="Q20" s="943">
        <v>0.42</v>
      </c>
      <c r="R20" s="940">
        <v>100.96666666666665</v>
      </c>
      <c r="S20" s="941">
        <v>-0.21666666666668277</v>
      </c>
      <c r="T20" s="931">
        <v>101.22571428571429</v>
      </c>
      <c r="U20" s="932">
        <v>-7.8571428571422075E-2</v>
      </c>
      <c r="V20" s="924" t="s">
        <v>694</v>
      </c>
      <c r="W20" s="925">
        <v>0</v>
      </c>
      <c r="X20" s="1572"/>
      <c r="Y20" s="926"/>
    </row>
    <row r="21" spans="1:25" ht="14.25" customHeight="1">
      <c r="A21" s="927">
        <v>41760</v>
      </c>
      <c r="B21" s="928">
        <v>99.821592622128605</v>
      </c>
      <c r="C21" s="929">
        <v>-0.44038250320838301</v>
      </c>
      <c r="D21" s="934">
        <v>0.33</v>
      </c>
      <c r="E21" s="931">
        <v>100.30216831644367</v>
      </c>
      <c r="F21" s="932">
        <v>-0.5269606925526773</v>
      </c>
      <c r="G21" s="959">
        <v>101.1551403670408</v>
      </c>
      <c r="H21" s="960">
        <v>-0.24317084622916241</v>
      </c>
      <c r="I21" s="935" t="s">
        <v>690</v>
      </c>
      <c r="J21" s="958" t="s">
        <v>694</v>
      </c>
      <c r="K21" s="1561">
        <v>0</v>
      </c>
      <c r="L21" s="1520"/>
      <c r="M21" s="883"/>
      <c r="N21" s="936">
        <v>41760</v>
      </c>
      <c r="O21" s="1722">
        <v>100.48</v>
      </c>
      <c r="P21" s="938">
        <v>-0.23999999999999488</v>
      </c>
      <c r="Q21" s="943">
        <v>-0.06</v>
      </c>
      <c r="R21" s="940">
        <v>100.72666666666667</v>
      </c>
      <c r="S21" s="941">
        <v>-0.23999999999998067</v>
      </c>
      <c r="T21" s="931">
        <v>101.09571428571428</v>
      </c>
      <c r="U21" s="932">
        <v>-0.13000000000000966</v>
      </c>
      <c r="V21" s="924" t="s">
        <v>694</v>
      </c>
      <c r="W21" s="925">
        <v>0</v>
      </c>
      <c r="X21" s="1572"/>
      <c r="Y21" s="926"/>
    </row>
    <row r="22" spans="1:25" ht="14.25" customHeight="1">
      <c r="A22" s="927">
        <v>41791</v>
      </c>
      <c r="B22" s="928">
        <v>99.550755031728457</v>
      </c>
      <c r="C22" s="929">
        <v>-0.27083759040014854</v>
      </c>
      <c r="D22" s="934">
        <v>-0.27</v>
      </c>
      <c r="E22" s="931">
        <v>99.878107593064684</v>
      </c>
      <c r="F22" s="932">
        <v>-0.42406072337898593</v>
      </c>
      <c r="G22" s="959">
        <v>100.81972122363041</v>
      </c>
      <c r="H22" s="960">
        <v>-0.33541914341039103</v>
      </c>
      <c r="I22" s="935" t="s">
        <v>690</v>
      </c>
      <c r="J22" s="958" t="s">
        <v>694</v>
      </c>
      <c r="K22" s="1561">
        <v>0</v>
      </c>
      <c r="L22" s="1520"/>
      <c r="M22" s="883"/>
      <c r="N22" s="936">
        <v>41791</v>
      </c>
      <c r="O22" s="1722">
        <v>100.29</v>
      </c>
      <c r="P22" s="938">
        <v>-0.18999999999999773</v>
      </c>
      <c r="Q22" s="943">
        <v>-0.46</v>
      </c>
      <c r="R22" s="940">
        <v>100.49666666666667</v>
      </c>
      <c r="S22" s="941">
        <v>-0.23000000000000398</v>
      </c>
      <c r="T22" s="931">
        <v>100.92857142857143</v>
      </c>
      <c r="U22" s="932">
        <v>-0.16714285714284927</v>
      </c>
      <c r="V22" s="924" t="s">
        <v>694</v>
      </c>
      <c r="W22" s="925">
        <v>0</v>
      </c>
      <c r="X22" s="1572"/>
      <c r="Y22" s="926"/>
    </row>
    <row r="23" spans="1:25" ht="14.25" customHeight="1">
      <c r="A23" s="927">
        <v>41821</v>
      </c>
      <c r="B23" s="928">
        <v>99.47066185848611</v>
      </c>
      <c r="C23" s="929">
        <v>-8.0093173242346438E-2</v>
      </c>
      <c r="D23" s="934">
        <v>-0.69</v>
      </c>
      <c r="E23" s="931">
        <v>99.614336504114377</v>
      </c>
      <c r="F23" s="932">
        <v>-0.26377108895030688</v>
      </c>
      <c r="G23" s="959">
        <v>100.45381269339428</v>
      </c>
      <c r="H23" s="960">
        <v>-0.36590853023612624</v>
      </c>
      <c r="I23" s="935" t="s">
        <v>690</v>
      </c>
      <c r="J23" s="958" t="s">
        <v>694</v>
      </c>
      <c r="K23" s="1561">
        <v>0</v>
      </c>
      <c r="L23" s="1520"/>
      <c r="M23" s="883"/>
      <c r="N23" s="936">
        <v>41821</v>
      </c>
      <c r="O23" s="1722">
        <v>100.15</v>
      </c>
      <c r="P23" s="938">
        <v>-0.14000000000000057</v>
      </c>
      <c r="Q23" s="943">
        <v>-0.78</v>
      </c>
      <c r="R23" s="940">
        <v>100.30666666666667</v>
      </c>
      <c r="S23" s="941">
        <v>-0.18999999999999773</v>
      </c>
      <c r="T23" s="931">
        <v>100.74142857142856</v>
      </c>
      <c r="U23" s="932">
        <v>-0.18714285714287371</v>
      </c>
      <c r="V23" s="924" t="s">
        <v>694</v>
      </c>
      <c r="W23" s="925">
        <v>0</v>
      </c>
      <c r="X23" s="1572"/>
      <c r="Y23" s="926"/>
    </row>
    <row r="24" spans="1:25" ht="14.25" customHeight="1">
      <c r="A24" s="927">
        <v>41852</v>
      </c>
      <c r="B24" s="928">
        <v>99.556318001378699</v>
      </c>
      <c r="C24" s="929">
        <v>8.5656142892588605E-2</v>
      </c>
      <c r="D24" s="934">
        <v>-0.99</v>
      </c>
      <c r="E24" s="931">
        <v>99.525911630531084</v>
      </c>
      <c r="F24" s="932">
        <v>-8.8424873583292651E-2</v>
      </c>
      <c r="G24" s="959">
        <v>100.12667350581584</v>
      </c>
      <c r="H24" s="960">
        <v>-0.32713918757843885</v>
      </c>
      <c r="I24" s="935" t="s">
        <v>690</v>
      </c>
      <c r="J24" s="958" t="s">
        <v>694</v>
      </c>
      <c r="K24" s="1561">
        <v>0</v>
      </c>
      <c r="L24" s="1520"/>
      <c r="M24" s="883"/>
      <c r="N24" s="936">
        <v>41852</v>
      </c>
      <c r="O24" s="1722">
        <v>100.06</v>
      </c>
      <c r="P24" s="938">
        <v>-9.0000000000003411E-2</v>
      </c>
      <c r="Q24" s="943">
        <v>-1.04</v>
      </c>
      <c r="R24" s="940">
        <v>100.16666666666667</v>
      </c>
      <c r="S24" s="941">
        <v>-0.14000000000000057</v>
      </c>
      <c r="T24" s="931">
        <v>100.55428571428573</v>
      </c>
      <c r="U24" s="932">
        <v>-0.18714285714283108</v>
      </c>
      <c r="V24" s="924" t="s">
        <v>694</v>
      </c>
      <c r="W24" s="925">
        <v>0</v>
      </c>
      <c r="X24" s="1572"/>
      <c r="Y24" s="926"/>
    </row>
    <row r="25" spans="1:25" ht="14.25" customHeight="1">
      <c r="A25" s="927">
        <v>41883</v>
      </c>
      <c r="B25" s="928">
        <v>99.596846146524612</v>
      </c>
      <c r="C25" s="929">
        <v>4.0528145145913186E-2</v>
      </c>
      <c r="D25" s="934">
        <v>-1.41</v>
      </c>
      <c r="E25" s="931">
        <v>99.541275335463141</v>
      </c>
      <c r="F25" s="932">
        <v>1.5363704932056521E-2</v>
      </c>
      <c r="G25" s="959">
        <v>99.868726569635555</v>
      </c>
      <c r="H25" s="960">
        <v>-0.2579469361802893</v>
      </c>
      <c r="I25" s="935" t="s">
        <v>690</v>
      </c>
      <c r="J25" s="958" t="s">
        <v>694</v>
      </c>
      <c r="K25" s="1561">
        <v>0</v>
      </c>
      <c r="L25" s="1520"/>
      <c r="M25" s="883"/>
      <c r="N25" s="936">
        <v>41883</v>
      </c>
      <c r="O25" s="1722">
        <v>100.02</v>
      </c>
      <c r="P25" s="938">
        <v>-4.0000000000006253E-2</v>
      </c>
      <c r="Q25" s="943">
        <v>-1.23</v>
      </c>
      <c r="R25" s="940">
        <v>100.07666666666667</v>
      </c>
      <c r="S25" s="941">
        <v>-9.0000000000003411E-2</v>
      </c>
      <c r="T25" s="931">
        <v>100.38571428571429</v>
      </c>
      <c r="U25" s="932">
        <v>-0.1685714285714397</v>
      </c>
      <c r="V25" s="924" t="s">
        <v>694</v>
      </c>
      <c r="W25" s="925">
        <v>0</v>
      </c>
      <c r="X25" s="1572"/>
      <c r="Y25" s="926"/>
    </row>
    <row r="26" spans="1:25" ht="14.25" customHeight="1">
      <c r="A26" s="927">
        <v>41913</v>
      </c>
      <c r="B26" s="928">
        <v>99.558237961360803</v>
      </c>
      <c r="C26" s="929">
        <v>-3.8608185163809594E-2</v>
      </c>
      <c r="D26" s="934">
        <v>-1.94</v>
      </c>
      <c r="E26" s="931">
        <v>99.570467369754695</v>
      </c>
      <c r="F26" s="932">
        <v>2.9192034291554592E-2</v>
      </c>
      <c r="G26" s="959">
        <v>99.688055249563462</v>
      </c>
      <c r="H26" s="960">
        <v>-0.18067132007209352</v>
      </c>
      <c r="I26" s="935" t="s">
        <v>690</v>
      </c>
      <c r="J26" s="958" t="s">
        <v>694</v>
      </c>
      <c r="K26" s="1561">
        <v>0</v>
      </c>
      <c r="L26" s="1520"/>
      <c r="M26" s="883"/>
      <c r="N26" s="961">
        <v>41913</v>
      </c>
      <c r="O26" s="1725">
        <v>100.01</v>
      </c>
      <c r="P26" s="963">
        <v>-9.9999999999909051E-3</v>
      </c>
      <c r="Q26" s="964">
        <v>-1.36</v>
      </c>
      <c r="R26" s="965">
        <v>100.02999999999999</v>
      </c>
      <c r="S26" s="966">
        <v>-4.6666666666681067E-2</v>
      </c>
      <c r="T26" s="939">
        <v>100.24714285714286</v>
      </c>
      <c r="U26" s="964">
        <v>-0.13857142857142435</v>
      </c>
      <c r="V26" s="956" t="s">
        <v>898</v>
      </c>
      <c r="W26" s="957">
        <v>-1</v>
      </c>
      <c r="X26" s="1572"/>
      <c r="Y26" s="926"/>
    </row>
    <row r="27" spans="1:25" ht="14.25" customHeight="1">
      <c r="A27" s="927">
        <v>41944</v>
      </c>
      <c r="B27" s="928">
        <v>99.444052523904418</v>
      </c>
      <c r="C27" s="929">
        <v>-0.11418543745638488</v>
      </c>
      <c r="D27" s="934">
        <v>-2.41</v>
      </c>
      <c r="E27" s="931">
        <v>99.533045543929958</v>
      </c>
      <c r="F27" s="932">
        <v>-3.7421825824736743E-2</v>
      </c>
      <c r="G27" s="959">
        <v>99.571209163644525</v>
      </c>
      <c r="H27" s="960">
        <v>-0.11684608591893664</v>
      </c>
      <c r="I27" s="935" t="s">
        <v>690</v>
      </c>
      <c r="J27" s="958" t="s">
        <v>694</v>
      </c>
      <c r="K27" s="1561">
        <v>0</v>
      </c>
      <c r="L27" s="1520"/>
      <c r="M27" s="883"/>
      <c r="N27" s="936">
        <v>41944</v>
      </c>
      <c r="O27" s="1726">
        <v>100.03</v>
      </c>
      <c r="P27" s="968">
        <v>1.9999999999996021E-2</v>
      </c>
      <c r="Q27" s="943">
        <v>-1.41</v>
      </c>
      <c r="R27" s="940">
        <v>100.02</v>
      </c>
      <c r="S27" s="941">
        <v>-9.9999999999909051E-3</v>
      </c>
      <c r="T27" s="931">
        <v>100.14857142857143</v>
      </c>
      <c r="U27" s="932">
        <v>-9.8571428571432307E-2</v>
      </c>
      <c r="V27" s="924" t="s">
        <v>694</v>
      </c>
      <c r="W27" s="925">
        <v>0</v>
      </c>
      <c r="X27" s="1572"/>
      <c r="Y27" s="926"/>
    </row>
    <row r="28" spans="1:25" ht="14.25" customHeight="1">
      <c r="A28" s="969">
        <v>41974</v>
      </c>
      <c r="B28" s="970">
        <v>99.295542421505601</v>
      </c>
      <c r="C28" s="971">
        <v>-0.14851010239881646</v>
      </c>
      <c r="D28" s="972">
        <v>-2.68</v>
      </c>
      <c r="E28" s="973">
        <v>99.432610968923612</v>
      </c>
      <c r="F28" s="974">
        <v>-0.10043457500634645</v>
      </c>
      <c r="G28" s="975">
        <v>99.496059134984108</v>
      </c>
      <c r="H28" s="976">
        <v>-7.5150028660416979E-2</v>
      </c>
      <c r="I28" s="977" t="s">
        <v>690</v>
      </c>
      <c r="J28" s="990" t="s">
        <v>694</v>
      </c>
      <c r="K28" s="1075">
        <v>0</v>
      </c>
      <c r="L28" s="1521"/>
      <c r="M28" s="883"/>
      <c r="N28" s="936">
        <v>41974</v>
      </c>
      <c r="O28" s="1726">
        <v>100.07</v>
      </c>
      <c r="P28" s="968">
        <v>3.9999999999992042E-2</v>
      </c>
      <c r="Q28" s="978">
        <v>-1.37</v>
      </c>
      <c r="R28" s="940">
        <v>100.03666666666668</v>
      </c>
      <c r="S28" s="941">
        <v>1.666666666667993E-2</v>
      </c>
      <c r="T28" s="979">
        <v>100.08999999999999</v>
      </c>
      <c r="U28" s="974">
        <v>-5.8571428571440265E-2</v>
      </c>
      <c r="V28" s="924" t="s">
        <v>694</v>
      </c>
      <c r="W28" s="925">
        <v>0</v>
      </c>
      <c r="X28" s="1724"/>
      <c r="Y28" s="926"/>
    </row>
    <row r="29" spans="1:25" ht="14.25" customHeight="1">
      <c r="A29" s="927">
        <v>42005</v>
      </c>
      <c r="B29" s="928">
        <v>99.179958950761034</v>
      </c>
      <c r="C29" s="929">
        <v>-0.11558347074456776</v>
      </c>
      <c r="D29" s="934">
        <v>-2.62</v>
      </c>
      <c r="E29" s="931">
        <v>99.306517965390356</v>
      </c>
      <c r="F29" s="932">
        <v>-0.12609300353325636</v>
      </c>
      <c r="G29" s="959">
        <v>99.443088266274472</v>
      </c>
      <c r="H29" s="960">
        <v>-5.2970868709635965E-2</v>
      </c>
      <c r="I29" s="935" t="s">
        <v>690</v>
      </c>
      <c r="J29" s="958" t="s">
        <v>694</v>
      </c>
      <c r="K29" s="1561">
        <v>0</v>
      </c>
      <c r="L29" s="1520"/>
      <c r="M29" s="883"/>
      <c r="N29" s="918">
        <v>42005</v>
      </c>
      <c r="O29" s="1727">
        <v>100.13</v>
      </c>
      <c r="P29" s="981">
        <v>6.0000000000002274E-2</v>
      </c>
      <c r="Q29" s="943">
        <v>-1.22</v>
      </c>
      <c r="R29" s="920">
        <v>100.07666666666667</v>
      </c>
      <c r="S29" s="982">
        <v>3.9999999999992042E-2</v>
      </c>
      <c r="T29" s="931">
        <v>100.06714285714284</v>
      </c>
      <c r="U29" s="932">
        <v>-2.285714285714846E-2</v>
      </c>
      <c r="V29" s="924" t="s">
        <v>694</v>
      </c>
      <c r="W29" s="925">
        <v>0</v>
      </c>
      <c r="X29" s="1572"/>
      <c r="Y29" s="926"/>
    </row>
    <row r="30" spans="1:25" ht="14.25" customHeight="1">
      <c r="A30" s="927">
        <v>42036</v>
      </c>
      <c r="B30" s="928">
        <v>99.099042722255646</v>
      </c>
      <c r="C30" s="929">
        <v>-8.0916228505387267E-2</v>
      </c>
      <c r="D30" s="934">
        <v>-2.27</v>
      </c>
      <c r="E30" s="931">
        <v>99.191514698174103</v>
      </c>
      <c r="F30" s="932">
        <v>-0.11500326721625242</v>
      </c>
      <c r="G30" s="959">
        <v>99.389999818241535</v>
      </c>
      <c r="H30" s="960">
        <v>-5.3088448032937663E-2</v>
      </c>
      <c r="I30" s="935" t="s">
        <v>690</v>
      </c>
      <c r="J30" s="958" t="s">
        <v>694</v>
      </c>
      <c r="K30" s="1561">
        <v>0</v>
      </c>
      <c r="L30" s="1520"/>
      <c r="M30" s="883"/>
      <c r="N30" s="936">
        <v>42036</v>
      </c>
      <c r="O30" s="1726">
        <v>100.21</v>
      </c>
      <c r="P30" s="968">
        <v>7.9999999999998295E-2</v>
      </c>
      <c r="Q30" s="943">
        <v>-0.98</v>
      </c>
      <c r="R30" s="940">
        <v>100.13666666666666</v>
      </c>
      <c r="S30" s="941">
        <v>5.9999999999988063E-2</v>
      </c>
      <c r="T30" s="931">
        <v>100.07571428571428</v>
      </c>
      <c r="U30" s="932">
        <v>8.5714285714431071E-3</v>
      </c>
      <c r="V30" s="924" t="s">
        <v>694</v>
      </c>
      <c r="W30" s="925">
        <v>0</v>
      </c>
      <c r="X30" s="1572"/>
      <c r="Y30" s="926"/>
    </row>
    <row r="31" spans="1:25" ht="14.25" customHeight="1">
      <c r="A31" s="927">
        <v>42064</v>
      </c>
      <c r="B31" s="928">
        <v>99.072711891503332</v>
      </c>
      <c r="C31" s="938">
        <v>-2.6330830752314682E-2</v>
      </c>
      <c r="D31" s="934">
        <v>-1.74</v>
      </c>
      <c r="E31" s="942">
        <v>99.117237854840013</v>
      </c>
      <c r="F31" s="943">
        <v>-7.4276843334089904E-2</v>
      </c>
      <c r="G31" s="940">
        <v>99.320913231116492</v>
      </c>
      <c r="H31" s="941">
        <v>-6.9086587125042342E-2</v>
      </c>
      <c r="I31" s="983" t="s">
        <v>690</v>
      </c>
      <c r="J31" s="1061" t="s">
        <v>694</v>
      </c>
      <c r="K31" s="1561">
        <v>0</v>
      </c>
      <c r="L31" s="1520"/>
      <c r="M31" s="883"/>
      <c r="N31" s="936">
        <v>42064</v>
      </c>
      <c r="O31" s="1726">
        <v>100.29</v>
      </c>
      <c r="P31" s="968">
        <v>8.0000000000012506E-2</v>
      </c>
      <c r="Q31" s="943">
        <v>-0.68</v>
      </c>
      <c r="R31" s="940">
        <v>100.21</v>
      </c>
      <c r="S31" s="941">
        <v>7.3333333333337691E-2</v>
      </c>
      <c r="T31" s="931">
        <v>100.10857142857142</v>
      </c>
      <c r="U31" s="932">
        <v>3.2857142857139365E-2</v>
      </c>
      <c r="V31" s="924" t="s">
        <v>694</v>
      </c>
      <c r="W31" s="925">
        <v>0</v>
      </c>
      <c r="X31" s="1572"/>
      <c r="Y31" s="926"/>
    </row>
    <row r="32" spans="1:25" ht="14.25" customHeight="1">
      <c r="A32" s="927">
        <v>42095</v>
      </c>
      <c r="B32" s="928">
        <v>99.09108417947067</v>
      </c>
      <c r="C32" s="938">
        <v>1.8372287967338252E-2</v>
      </c>
      <c r="D32" s="934">
        <v>-1.17</v>
      </c>
      <c r="E32" s="931">
        <v>99.087612931076549</v>
      </c>
      <c r="F32" s="932">
        <v>-2.9624923763464039E-2</v>
      </c>
      <c r="G32" s="959">
        <v>99.248661521537386</v>
      </c>
      <c r="H32" s="960">
        <v>-7.2251709579106205E-2</v>
      </c>
      <c r="I32" s="935" t="s">
        <v>690</v>
      </c>
      <c r="J32" s="958" t="s">
        <v>694</v>
      </c>
      <c r="K32" s="1561">
        <v>0</v>
      </c>
      <c r="L32" s="1520"/>
      <c r="M32" s="883"/>
      <c r="N32" s="936">
        <v>42095</v>
      </c>
      <c r="O32" s="1726">
        <v>100.37</v>
      </c>
      <c r="P32" s="968">
        <v>7.9999999999998295E-2</v>
      </c>
      <c r="Q32" s="943">
        <v>-0.35</v>
      </c>
      <c r="R32" s="940">
        <v>100.29</v>
      </c>
      <c r="S32" s="941">
        <v>8.0000000000012506E-2</v>
      </c>
      <c r="T32" s="931">
        <v>100.15857142857143</v>
      </c>
      <c r="U32" s="932">
        <v>5.0000000000011369E-2</v>
      </c>
      <c r="V32" s="924" t="s">
        <v>694</v>
      </c>
      <c r="W32" s="925">
        <v>0</v>
      </c>
      <c r="X32" s="1572"/>
      <c r="Y32" s="926"/>
    </row>
    <row r="33" spans="1:25" ht="14.25" customHeight="1">
      <c r="A33" s="927">
        <v>42125</v>
      </c>
      <c r="B33" s="928">
        <v>99.152548397107495</v>
      </c>
      <c r="C33" s="929">
        <v>6.1464217636824969E-2</v>
      </c>
      <c r="D33" s="934">
        <v>-0.67</v>
      </c>
      <c r="E33" s="931">
        <v>99.10544815602718</v>
      </c>
      <c r="F33" s="932">
        <v>1.7835224950630391E-2</v>
      </c>
      <c r="G33" s="959">
        <v>99.190705869501173</v>
      </c>
      <c r="H33" s="960">
        <v>-5.7955652036213223E-2</v>
      </c>
      <c r="I33" s="935" t="s">
        <v>849</v>
      </c>
      <c r="J33" s="958" t="s">
        <v>694</v>
      </c>
      <c r="K33" s="1561">
        <v>0</v>
      </c>
      <c r="L33" s="1520"/>
      <c r="M33" s="883"/>
      <c r="N33" s="936">
        <v>42125</v>
      </c>
      <c r="O33" s="1726">
        <v>100.43</v>
      </c>
      <c r="P33" s="968">
        <v>6.0000000000002274E-2</v>
      </c>
      <c r="Q33" s="943">
        <v>-0.05</v>
      </c>
      <c r="R33" s="940">
        <v>100.36333333333334</v>
      </c>
      <c r="S33" s="941">
        <v>7.3333333333337691E-2</v>
      </c>
      <c r="T33" s="931">
        <v>100.21857142857142</v>
      </c>
      <c r="U33" s="932">
        <v>5.9999999999988063E-2</v>
      </c>
      <c r="V33" s="924" t="s">
        <v>694</v>
      </c>
      <c r="W33" s="925">
        <v>0</v>
      </c>
      <c r="X33" s="1572"/>
      <c r="Y33" s="926"/>
    </row>
    <row r="34" spans="1:25" ht="14.25" customHeight="1">
      <c r="A34" s="927">
        <v>42156</v>
      </c>
      <c r="B34" s="928">
        <v>99.173990937192016</v>
      </c>
      <c r="C34" s="929">
        <v>2.1442540084521511E-2</v>
      </c>
      <c r="D34" s="934">
        <v>-0.38</v>
      </c>
      <c r="E34" s="931">
        <v>99.139207837923394</v>
      </c>
      <c r="F34" s="932">
        <v>3.3759681896214033E-2</v>
      </c>
      <c r="G34" s="959">
        <v>99.152125642827968</v>
      </c>
      <c r="H34" s="960">
        <v>-3.8580226673204265E-2</v>
      </c>
      <c r="I34" s="935" t="s">
        <v>849</v>
      </c>
      <c r="J34" s="958" t="s">
        <v>694</v>
      </c>
      <c r="K34" s="1561">
        <v>0</v>
      </c>
      <c r="L34" s="1520"/>
      <c r="M34" s="883"/>
      <c r="N34" s="961">
        <v>42156</v>
      </c>
      <c r="O34" s="1725">
        <v>100.45</v>
      </c>
      <c r="P34" s="963">
        <v>1.9999999999996021E-2</v>
      </c>
      <c r="Q34" s="964">
        <v>0.16</v>
      </c>
      <c r="R34" s="965">
        <v>100.41666666666667</v>
      </c>
      <c r="S34" s="966">
        <v>5.333333333332746E-2</v>
      </c>
      <c r="T34" s="939">
        <v>100.27857142857144</v>
      </c>
      <c r="U34" s="964">
        <v>6.0000000000016485E-2</v>
      </c>
      <c r="V34" s="956" t="s">
        <v>897</v>
      </c>
      <c r="W34" s="957">
        <v>1</v>
      </c>
      <c r="X34" s="1572"/>
      <c r="Y34" s="926"/>
    </row>
    <row r="35" spans="1:25" ht="14.25" customHeight="1">
      <c r="A35" s="927">
        <v>42186</v>
      </c>
      <c r="B35" s="928">
        <v>99.123826682398644</v>
      </c>
      <c r="C35" s="929">
        <v>-5.016425479337272E-2</v>
      </c>
      <c r="D35" s="934">
        <v>-0.35</v>
      </c>
      <c r="E35" s="931">
        <v>99.150122005566061</v>
      </c>
      <c r="F35" s="932">
        <v>1.0914167642667394E-2</v>
      </c>
      <c r="G35" s="959">
        <v>99.127594822955544</v>
      </c>
      <c r="H35" s="960">
        <v>-2.4530819872424559E-2</v>
      </c>
      <c r="I35" s="935" t="s">
        <v>689</v>
      </c>
      <c r="J35" s="958" t="s">
        <v>694</v>
      </c>
      <c r="K35" s="1561">
        <v>0</v>
      </c>
      <c r="L35" s="1520"/>
      <c r="M35" s="883"/>
      <c r="N35" s="936">
        <v>42186</v>
      </c>
      <c r="O35" s="1726">
        <v>100.42</v>
      </c>
      <c r="P35" s="968">
        <v>-3.0000000000001137E-2</v>
      </c>
      <c r="Q35" s="943">
        <v>0.27</v>
      </c>
      <c r="R35" s="940">
        <v>100.43333333333334</v>
      </c>
      <c r="S35" s="941">
        <v>1.6666666666665719E-2</v>
      </c>
      <c r="T35" s="931">
        <v>100.32857142857142</v>
      </c>
      <c r="U35" s="932">
        <v>4.9999999999982947E-2</v>
      </c>
      <c r="V35" s="924" t="s">
        <v>694</v>
      </c>
      <c r="W35" s="925">
        <v>0</v>
      </c>
      <c r="X35" s="1572"/>
      <c r="Y35" s="926"/>
    </row>
    <row r="36" spans="1:25" ht="14.25" customHeight="1">
      <c r="A36" s="927">
        <v>42217</v>
      </c>
      <c r="B36" s="928">
        <v>99.044484159404306</v>
      </c>
      <c r="C36" s="929">
        <v>-7.9342522994338083E-2</v>
      </c>
      <c r="D36" s="934">
        <v>-0.51</v>
      </c>
      <c r="E36" s="931">
        <v>99.114100592998327</v>
      </c>
      <c r="F36" s="932">
        <v>-3.6021412567734501E-2</v>
      </c>
      <c r="G36" s="959">
        <v>99.10824128133315</v>
      </c>
      <c r="H36" s="960">
        <v>-1.9353541622393777E-2</v>
      </c>
      <c r="I36" s="935" t="s">
        <v>689</v>
      </c>
      <c r="J36" s="958" t="s">
        <v>694</v>
      </c>
      <c r="K36" s="1561">
        <v>0</v>
      </c>
      <c r="L36" s="1520"/>
      <c r="M36" s="883"/>
      <c r="N36" s="936">
        <v>42217</v>
      </c>
      <c r="O36" s="1722">
        <v>100.35</v>
      </c>
      <c r="P36" s="938">
        <v>-7.000000000000739E-2</v>
      </c>
      <c r="Q36" s="943">
        <v>0.28999999999999998</v>
      </c>
      <c r="R36" s="940">
        <v>100.40666666666668</v>
      </c>
      <c r="S36" s="941">
        <v>-2.6666666666656624E-2</v>
      </c>
      <c r="T36" s="931">
        <v>100.36</v>
      </c>
      <c r="U36" s="932">
        <v>3.1428571428577357E-2</v>
      </c>
      <c r="V36" s="924" t="s">
        <v>694</v>
      </c>
      <c r="W36" s="925">
        <v>0</v>
      </c>
      <c r="X36" s="1572"/>
      <c r="Y36" s="926"/>
    </row>
    <row r="37" spans="1:25" ht="14.25" customHeight="1">
      <c r="A37" s="927">
        <v>42248</v>
      </c>
      <c r="B37" s="928">
        <v>98.923200458335117</v>
      </c>
      <c r="C37" s="929">
        <v>-0.12128370106918851</v>
      </c>
      <c r="D37" s="934">
        <v>-0.68</v>
      </c>
      <c r="E37" s="931">
        <v>99.030503766712698</v>
      </c>
      <c r="F37" s="932">
        <v>-8.3596826285628367E-2</v>
      </c>
      <c r="G37" s="959">
        <v>99.083120957915952</v>
      </c>
      <c r="H37" s="960">
        <v>-2.5120323417198165E-2</v>
      </c>
      <c r="I37" s="935" t="s">
        <v>851</v>
      </c>
      <c r="J37" s="958" t="s">
        <v>694</v>
      </c>
      <c r="K37" s="1561">
        <v>0</v>
      </c>
      <c r="L37" s="1520"/>
      <c r="M37" s="883"/>
      <c r="N37" s="936">
        <v>42248</v>
      </c>
      <c r="O37" s="1722">
        <v>100.25</v>
      </c>
      <c r="P37" s="938">
        <v>-9.9999999999994316E-2</v>
      </c>
      <c r="Q37" s="943">
        <v>0.23</v>
      </c>
      <c r="R37" s="940">
        <v>100.33999999999999</v>
      </c>
      <c r="S37" s="941">
        <v>-6.6666666666691299E-2</v>
      </c>
      <c r="T37" s="931">
        <v>100.36571428571429</v>
      </c>
      <c r="U37" s="932">
        <v>5.7142857142906678E-3</v>
      </c>
      <c r="V37" s="924" t="s">
        <v>694</v>
      </c>
      <c r="W37" s="925">
        <v>0</v>
      </c>
      <c r="X37" s="1572"/>
      <c r="Y37" s="926"/>
    </row>
    <row r="38" spans="1:25" ht="14.25" customHeight="1">
      <c r="A38" s="927">
        <v>42278</v>
      </c>
      <c r="B38" s="928">
        <v>98.830712299460188</v>
      </c>
      <c r="C38" s="929">
        <v>-9.2488158874928672E-2</v>
      </c>
      <c r="D38" s="934">
        <v>-0.73</v>
      </c>
      <c r="E38" s="931">
        <v>98.93279897239988</v>
      </c>
      <c r="F38" s="932">
        <v>-9.7704794312818422E-2</v>
      </c>
      <c r="G38" s="959">
        <v>99.048549587624066</v>
      </c>
      <c r="H38" s="960">
        <v>-3.4571370291885728E-2</v>
      </c>
      <c r="I38" s="935" t="s">
        <v>851</v>
      </c>
      <c r="J38" s="958" t="s">
        <v>694</v>
      </c>
      <c r="K38" s="1561">
        <v>0</v>
      </c>
      <c r="L38" s="1520"/>
      <c r="M38" s="883"/>
      <c r="N38" s="936">
        <v>42278</v>
      </c>
      <c r="O38" s="1722">
        <v>100.13</v>
      </c>
      <c r="P38" s="938">
        <v>-0.12000000000000455</v>
      </c>
      <c r="Q38" s="943">
        <v>0.12</v>
      </c>
      <c r="R38" s="940">
        <v>100.24333333333334</v>
      </c>
      <c r="S38" s="941">
        <v>-9.6666666666649803E-2</v>
      </c>
      <c r="T38" s="931">
        <v>100.34285714285714</v>
      </c>
      <c r="U38" s="932">
        <v>-2.285714285714846E-2</v>
      </c>
      <c r="V38" s="924" t="s">
        <v>694</v>
      </c>
      <c r="W38" s="925">
        <v>0</v>
      </c>
      <c r="X38" s="1572"/>
      <c r="Y38" s="926"/>
    </row>
    <row r="39" spans="1:25" ht="14.25" customHeight="1">
      <c r="A39" s="927">
        <v>42309</v>
      </c>
      <c r="B39" s="928">
        <v>98.780781952217879</v>
      </c>
      <c r="C39" s="929">
        <v>-4.9930347242309381E-2</v>
      </c>
      <c r="D39" s="934">
        <v>-0.67</v>
      </c>
      <c r="E39" s="931">
        <v>98.844898236671057</v>
      </c>
      <c r="F39" s="932">
        <v>-8.7900735728823065E-2</v>
      </c>
      <c r="G39" s="959">
        <v>99.004220698016525</v>
      </c>
      <c r="H39" s="960">
        <v>-4.4328889607541555E-2</v>
      </c>
      <c r="I39" s="935" t="s">
        <v>690</v>
      </c>
      <c r="J39" s="958" t="s">
        <v>898</v>
      </c>
      <c r="K39" s="1561">
        <v>-1</v>
      </c>
      <c r="L39" s="1520"/>
      <c r="M39" s="883"/>
      <c r="N39" s="936">
        <v>42309</v>
      </c>
      <c r="O39" s="1722">
        <v>100.01</v>
      </c>
      <c r="P39" s="938">
        <v>-0.11999999999999034</v>
      </c>
      <c r="Q39" s="943">
        <v>-0.02</v>
      </c>
      <c r="R39" s="940">
        <v>100.13</v>
      </c>
      <c r="S39" s="941">
        <v>-0.11333333333334394</v>
      </c>
      <c r="T39" s="931">
        <v>100.29142857142857</v>
      </c>
      <c r="U39" s="932">
        <v>-5.1428571428573377E-2</v>
      </c>
      <c r="V39" s="924" t="s">
        <v>694</v>
      </c>
      <c r="W39" s="925">
        <v>0</v>
      </c>
      <c r="X39" s="1572"/>
      <c r="Y39" s="926"/>
    </row>
    <row r="40" spans="1:25" ht="14.25" customHeight="1">
      <c r="A40" s="969">
        <v>42339</v>
      </c>
      <c r="B40" s="970">
        <v>98.783795560771608</v>
      </c>
      <c r="C40" s="971">
        <v>3.0136085537293411E-3</v>
      </c>
      <c r="D40" s="972">
        <v>-0.52</v>
      </c>
      <c r="E40" s="973">
        <v>98.79842993748322</v>
      </c>
      <c r="F40" s="974">
        <v>-4.6468299187836237E-2</v>
      </c>
      <c r="G40" s="975">
        <v>98.95154172139712</v>
      </c>
      <c r="H40" s="976">
        <v>-5.2678976619404239E-2</v>
      </c>
      <c r="I40" s="977" t="s">
        <v>690</v>
      </c>
      <c r="J40" s="990" t="s">
        <v>694</v>
      </c>
      <c r="K40" s="1075">
        <v>0</v>
      </c>
      <c r="L40" s="1521"/>
      <c r="M40" s="883"/>
      <c r="N40" s="985">
        <v>42339</v>
      </c>
      <c r="O40" s="1728">
        <v>99.9</v>
      </c>
      <c r="P40" s="987">
        <v>-0.10999999999999943</v>
      </c>
      <c r="Q40" s="978">
        <v>-0.17</v>
      </c>
      <c r="R40" s="988">
        <v>100.01333333333332</v>
      </c>
      <c r="S40" s="989">
        <v>-0.11666666666667425</v>
      </c>
      <c r="T40" s="979">
        <v>100.21571428571428</v>
      </c>
      <c r="U40" s="974">
        <v>-7.5714285714283847E-2</v>
      </c>
      <c r="V40" s="924" t="s">
        <v>694</v>
      </c>
      <c r="W40" s="925">
        <v>0</v>
      </c>
      <c r="X40" s="1724"/>
      <c r="Y40" s="926"/>
    </row>
    <row r="41" spans="1:25" ht="14.25" customHeight="1">
      <c r="A41" s="927">
        <v>42370</v>
      </c>
      <c r="B41" s="928">
        <v>98.816958226544102</v>
      </c>
      <c r="C41" s="929">
        <v>3.3162665772493938E-2</v>
      </c>
      <c r="D41" s="934">
        <v>-0.37</v>
      </c>
      <c r="E41" s="931">
        <v>98.793845246511196</v>
      </c>
      <c r="F41" s="932">
        <v>-4.5846909720239637E-3</v>
      </c>
      <c r="G41" s="933">
        <v>98.900537048447404</v>
      </c>
      <c r="H41" s="934">
        <v>-5.1004672949716223E-2</v>
      </c>
      <c r="I41" s="935" t="s">
        <v>690</v>
      </c>
      <c r="J41" s="958" t="s">
        <v>694</v>
      </c>
      <c r="K41" s="1561">
        <v>0</v>
      </c>
      <c r="L41" s="1520"/>
      <c r="M41" s="883"/>
      <c r="N41" s="918">
        <v>42370</v>
      </c>
      <c r="O41" s="1729">
        <v>99.82</v>
      </c>
      <c r="P41" s="992">
        <v>-8.0000000000012506E-2</v>
      </c>
      <c r="Q41" s="943">
        <v>-0.31</v>
      </c>
      <c r="R41" s="920">
        <v>99.910000000000011</v>
      </c>
      <c r="S41" s="982">
        <v>-0.10333333333331041</v>
      </c>
      <c r="T41" s="931">
        <v>100.12571428571427</v>
      </c>
      <c r="U41" s="932">
        <v>-9.0000000000017621E-2</v>
      </c>
      <c r="V41" s="924" t="s">
        <v>694</v>
      </c>
      <c r="W41" s="925">
        <v>0</v>
      </c>
      <c r="X41" s="1572"/>
      <c r="Y41" s="926"/>
    </row>
    <row r="42" spans="1:25" ht="14.25" customHeight="1">
      <c r="A42" s="927">
        <v>42401</v>
      </c>
      <c r="B42" s="928">
        <v>98.772745376758337</v>
      </c>
      <c r="C42" s="938">
        <v>-4.4212849785765229E-2</v>
      </c>
      <c r="D42" s="993">
        <v>-0.33</v>
      </c>
      <c r="E42" s="942">
        <v>98.791166388024678</v>
      </c>
      <c r="F42" s="943">
        <v>-2.6788584865187204E-3</v>
      </c>
      <c r="G42" s="994">
        <v>98.850382576213079</v>
      </c>
      <c r="H42" s="993">
        <v>-5.0154472234325453E-2</v>
      </c>
      <c r="I42" s="983" t="s">
        <v>690</v>
      </c>
      <c r="J42" s="1061" t="s">
        <v>694</v>
      </c>
      <c r="K42" s="1561">
        <v>0</v>
      </c>
      <c r="L42" s="1520"/>
      <c r="M42" s="883"/>
      <c r="N42" s="936">
        <v>42401</v>
      </c>
      <c r="O42" s="1722">
        <v>99.76</v>
      </c>
      <c r="P42" s="938">
        <v>-5.9999999999988063E-2</v>
      </c>
      <c r="Q42" s="943">
        <v>-0.45</v>
      </c>
      <c r="R42" s="940">
        <v>99.826666666666668</v>
      </c>
      <c r="S42" s="941">
        <v>-8.3333333333342807E-2</v>
      </c>
      <c r="T42" s="931">
        <v>100.03142857142858</v>
      </c>
      <c r="U42" s="932">
        <v>-9.4285714285689437E-2</v>
      </c>
      <c r="V42" s="924" t="s">
        <v>694</v>
      </c>
      <c r="W42" s="995">
        <v>0</v>
      </c>
      <c r="X42" s="1572"/>
      <c r="Y42" s="926"/>
    </row>
    <row r="43" spans="1:25" ht="14.25" customHeight="1">
      <c r="A43" s="927">
        <v>42430</v>
      </c>
      <c r="B43" s="928">
        <v>98.78083084087298</v>
      </c>
      <c r="C43" s="929">
        <v>8.0854641146430595E-3</v>
      </c>
      <c r="D43" s="934">
        <v>-0.28999999999999998</v>
      </c>
      <c r="E43" s="931">
        <v>98.790178148058473</v>
      </c>
      <c r="F43" s="932">
        <v>-9.8823996620467369E-4</v>
      </c>
      <c r="G43" s="933">
        <v>98.812717816422875</v>
      </c>
      <c r="H43" s="934">
        <v>-3.7664759790203561E-2</v>
      </c>
      <c r="I43" s="935" t="s">
        <v>849</v>
      </c>
      <c r="J43" s="958" t="s">
        <v>694</v>
      </c>
      <c r="K43" s="1561">
        <v>0</v>
      </c>
      <c r="L43" s="1520"/>
      <c r="M43" s="883"/>
      <c r="N43" s="936">
        <v>42430</v>
      </c>
      <c r="O43" s="1722">
        <v>99.72</v>
      </c>
      <c r="P43" s="938">
        <v>-4.0000000000006253E-2</v>
      </c>
      <c r="Q43" s="943">
        <v>-0.56999999999999995</v>
      </c>
      <c r="R43" s="940">
        <v>99.766666666666652</v>
      </c>
      <c r="S43" s="941">
        <v>-6.0000000000016485E-2</v>
      </c>
      <c r="T43" s="931">
        <v>99.941428571428574</v>
      </c>
      <c r="U43" s="932">
        <v>-9.0000000000003411E-2</v>
      </c>
      <c r="V43" s="924" t="s">
        <v>694</v>
      </c>
      <c r="W43" s="995">
        <v>0</v>
      </c>
      <c r="X43" s="1572"/>
      <c r="Y43" s="926"/>
    </row>
    <row r="44" spans="1:25" ht="14.25" customHeight="1">
      <c r="A44" s="927">
        <v>42461</v>
      </c>
      <c r="B44" s="996">
        <v>98.827626939900725</v>
      </c>
      <c r="C44" s="938">
        <v>4.6796099027744731E-2</v>
      </c>
      <c r="D44" s="993">
        <v>-0.27</v>
      </c>
      <c r="E44" s="942">
        <v>98.793734385844004</v>
      </c>
      <c r="F44" s="943">
        <v>3.5562377855313798E-3</v>
      </c>
      <c r="G44" s="994">
        <v>98.799064456646548</v>
      </c>
      <c r="H44" s="993">
        <v>-1.3653359776327534E-2</v>
      </c>
      <c r="I44" s="983" t="s">
        <v>849</v>
      </c>
      <c r="J44" s="1061" t="s">
        <v>694</v>
      </c>
      <c r="K44" s="1561">
        <v>0</v>
      </c>
      <c r="L44" s="1520"/>
      <c r="M44" s="883"/>
      <c r="N44" s="936">
        <v>42461</v>
      </c>
      <c r="O44" s="1722">
        <v>99.68</v>
      </c>
      <c r="P44" s="938">
        <v>-3.9999999999992042E-2</v>
      </c>
      <c r="Q44" s="943">
        <v>-0.69</v>
      </c>
      <c r="R44" s="940">
        <v>99.720000000000013</v>
      </c>
      <c r="S44" s="941">
        <v>-4.6666666666638434E-2</v>
      </c>
      <c r="T44" s="931">
        <v>99.86</v>
      </c>
      <c r="U44" s="932">
        <v>-8.1428571428574514E-2</v>
      </c>
      <c r="V44" s="924" t="s">
        <v>694</v>
      </c>
      <c r="W44" s="995">
        <v>0</v>
      </c>
      <c r="X44" s="1572"/>
      <c r="Y44" s="926"/>
    </row>
    <row r="45" spans="1:25" ht="14.25" customHeight="1">
      <c r="A45" s="927">
        <v>42491</v>
      </c>
      <c r="B45" s="928">
        <v>98.93610348953132</v>
      </c>
      <c r="C45" s="929">
        <v>0.10847654963059483</v>
      </c>
      <c r="D45" s="934">
        <v>-0.22</v>
      </c>
      <c r="E45" s="931">
        <v>98.848187090101689</v>
      </c>
      <c r="F45" s="932">
        <v>5.4452704257684559E-2</v>
      </c>
      <c r="G45" s="933">
        <v>98.814120340942424</v>
      </c>
      <c r="H45" s="934">
        <v>1.5055884295875899E-2</v>
      </c>
      <c r="I45" s="997" t="s">
        <v>689</v>
      </c>
      <c r="J45" s="958" t="s">
        <v>694</v>
      </c>
      <c r="K45" s="1561">
        <v>0</v>
      </c>
      <c r="L45" s="1520"/>
      <c r="M45" s="883"/>
      <c r="N45" s="961">
        <v>42491</v>
      </c>
      <c r="O45" s="1730">
        <v>99.66</v>
      </c>
      <c r="P45" s="999">
        <v>-2.0000000000010232E-2</v>
      </c>
      <c r="Q45" s="964">
        <v>-0.77</v>
      </c>
      <c r="R45" s="965">
        <v>99.686666666666667</v>
      </c>
      <c r="S45" s="966">
        <v>-3.3333333333345649E-2</v>
      </c>
      <c r="T45" s="939">
        <v>99.792857142857159</v>
      </c>
      <c r="U45" s="964">
        <v>-6.7142857142840739E-2</v>
      </c>
      <c r="V45" s="956" t="s">
        <v>898</v>
      </c>
      <c r="W45" s="1000">
        <v>-1</v>
      </c>
      <c r="X45" s="1572"/>
      <c r="Y45" s="926"/>
    </row>
    <row r="46" spans="1:25" ht="14.25" customHeight="1">
      <c r="A46" s="927">
        <v>42522</v>
      </c>
      <c r="B46" s="928">
        <v>99.146729533312424</v>
      </c>
      <c r="C46" s="929">
        <v>0.2106260437811045</v>
      </c>
      <c r="D46" s="934">
        <v>-0.03</v>
      </c>
      <c r="E46" s="931">
        <v>98.970153320914804</v>
      </c>
      <c r="F46" s="932">
        <v>0.12196623081311486</v>
      </c>
      <c r="G46" s="933">
        <v>98.866398566813047</v>
      </c>
      <c r="H46" s="934">
        <v>5.2278225870622919E-2</v>
      </c>
      <c r="I46" s="997" t="s">
        <v>850</v>
      </c>
      <c r="J46" s="958" t="s">
        <v>694</v>
      </c>
      <c r="K46" s="1561">
        <v>0</v>
      </c>
      <c r="L46" s="1520"/>
      <c r="M46" s="883"/>
      <c r="N46" s="936">
        <v>42522</v>
      </c>
      <c r="O46" s="1722">
        <v>99.66</v>
      </c>
      <c r="P46" s="938">
        <v>0</v>
      </c>
      <c r="Q46" s="943">
        <v>-0.79</v>
      </c>
      <c r="R46" s="940">
        <v>99.666666666666671</v>
      </c>
      <c r="S46" s="941">
        <v>-1.9999999999996021E-2</v>
      </c>
      <c r="T46" s="942">
        <v>99.742857142857147</v>
      </c>
      <c r="U46" s="943">
        <v>-5.0000000000011369E-2</v>
      </c>
      <c r="V46" s="924" t="s">
        <v>694</v>
      </c>
      <c r="W46" s="995">
        <v>0</v>
      </c>
      <c r="X46" s="1572"/>
      <c r="Y46" s="926"/>
    </row>
    <row r="47" spans="1:25" ht="14.25" customHeight="1">
      <c r="A47" s="927">
        <v>42552</v>
      </c>
      <c r="B47" s="928">
        <v>99.455319894683157</v>
      </c>
      <c r="C47" s="929">
        <v>0.30859036137073304</v>
      </c>
      <c r="D47" s="934">
        <v>0.33</v>
      </c>
      <c r="E47" s="931">
        <v>99.179384305842291</v>
      </c>
      <c r="F47" s="932">
        <v>0.20923098492748693</v>
      </c>
      <c r="G47" s="933">
        <v>98.962330614514713</v>
      </c>
      <c r="H47" s="934">
        <v>9.5932047701666079E-2</v>
      </c>
      <c r="I47" s="997" t="s">
        <v>850</v>
      </c>
      <c r="J47" s="958" t="s">
        <v>694</v>
      </c>
      <c r="K47" s="1561">
        <v>0</v>
      </c>
      <c r="L47" s="1520"/>
      <c r="M47" s="883"/>
      <c r="N47" s="936">
        <v>42552</v>
      </c>
      <c r="O47" s="1722">
        <v>99.69</v>
      </c>
      <c r="P47" s="938">
        <v>3.0000000000001137E-2</v>
      </c>
      <c r="Q47" s="943">
        <v>-0.73</v>
      </c>
      <c r="R47" s="940">
        <v>99.67</v>
      </c>
      <c r="S47" s="941">
        <v>3.3333333333303017E-3</v>
      </c>
      <c r="T47" s="931">
        <v>99.712857142857146</v>
      </c>
      <c r="U47" s="932">
        <v>-3.0000000000001137E-2</v>
      </c>
      <c r="V47" s="924" t="s">
        <v>694</v>
      </c>
      <c r="W47" s="995">
        <v>0</v>
      </c>
      <c r="X47" s="1572"/>
      <c r="Y47" s="926"/>
    </row>
    <row r="48" spans="1:25" ht="14.25" customHeight="1">
      <c r="A48" s="927">
        <v>42583</v>
      </c>
      <c r="B48" s="928">
        <v>99.804916263204262</v>
      </c>
      <c r="C48" s="929">
        <v>0.34959636852110521</v>
      </c>
      <c r="D48" s="934">
        <v>0.77</v>
      </c>
      <c r="E48" s="931">
        <v>99.468988563733276</v>
      </c>
      <c r="F48" s="932">
        <v>0.28960425789098565</v>
      </c>
      <c r="G48" s="933">
        <v>99.103467476894735</v>
      </c>
      <c r="H48" s="934">
        <v>0.14113686238002288</v>
      </c>
      <c r="I48" s="997" t="s">
        <v>850</v>
      </c>
      <c r="J48" s="958" t="s">
        <v>694</v>
      </c>
      <c r="K48" s="1561">
        <v>0</v>
      </c>
      <c r="L48" s="1520"/>
      <c r="M48" s="883"/>
      <c r="N48" s="936">
        <v>42583</v>
      </c>
      <c r="O48" s="1722">
        <v>99.74</v>
      </c>
      <c r="P48" s="938">
        <v>4.9999999999997158E-2</v>
      </c>
      <c r="Q48" s="943">
        <v>-0.61</v>
      </c>
      <c r="R48" s="940">
        <v>99.696666666666658</v>
      </c>
      <c r="S48" s="941">
        <v>2.6666666666656624E-2</v>
      </c>
      <c r="T48" s="931">
        <v>99.701428571428579</v>
      </c>
      <c r="U48" s="932">
        <v>-1.1428571428567125E-2</v>
      </c>
      <c r="V48" s="924" t="s">
        <v>694</v>
      </c>
      <c r="W48" s="995">
        <v>0</v>
      </c>
      <c r="X48" s="1572"/>
      <c r="Y48" s="926"/>
    </row>
    <row r="49" spans="1:25" ht="14.25" customHeight="1">
      <c r="A49" s="927">
        <v>42614</v>
      </c>
      <c r="B49" s="928">
        <v>100.18006946431986</v>
      </c>
      <c r="C49" s="929">
        <v>0.37515320111559447</v>
      </c>
      <c r="D49" s="934">
        <v>1.27</v>
      </c>
      <c r="E49" s="931">
        <v>99.813435207402435</v>
      </c>
      <c r="F49" s="932">
        <v>0.34444664366915845</v>
      </c>
      <c r="G49" s="933">
        <v>99.304513775117826</v>
      </c>
      <c r="H49" s="934">
        <v>0.2010462982230905</v>
      </c>
      <c r="I49" s="997" t="s">
        <v>850</v>
      </c>
      <c r="J49" s="958" t="s">
        <v>694</v>
      </c>
      <c r="K49" s="1561">
        <v>0</v>
      </c>
      <c r="L49" s="1520"/>
      <c r="M49" s="883"/>
      <c r="N49" s="936">
        <v>42614</v>
      </c>
      <c r="O49" s="1722">
        <v>99.82</v>
      </c>
      <c r="P49" s="938">
        <v>7.9999999999998295E-2</v>
      </c>
      <c r="Q49" s="943">
        <v>-0.43</v>
      </c>
      <c r="R49" s="940">
        <v>99.75</v>
      </c>
      <c r="S49" s="941">
        <v>5.333333333334167E-2</v>
      </c>
      <c r="T49" s="931">
        <v>99.710000000000008</v>
      </c>
      <c r="U49" s="932">
        <v>8.5714285714288962E-3</v>
      </c>
      <c r="V49" s="924" t="s">
        <v>694</v>
      </c>
      <c r="W49" s="995">
        <v>0</v>
      </c>
      <c r="X49" s="1572"/>
      <c r="Y49" s="926"/>
    </row>
    <row r="50" spans="1:25" ht="14.25" customHeight="1">
      <c r="A50" s="927">
        <v>42644</v>
      </c>
      <c r="B50" s="928">
        <v>100.53853707367932</v>
      </c>
      <c r="C50" s="929">
        <v>0.3584676093594652</v>
      </c>
      <c r="D50" s="934">
        <v>1.73</v>
      </c>
      <c r="E50" s="931">
        <v>100.17450760040116</v>
      </c>
      <c r="F50" s="932">
        <v>0.36107239299872163</v>
      </c>
      <c r="G50" s="933">
        <v>99.555614665518732</v>
      </c>
      <c r="H50" s="934">
        <v>0.251100890400906</v>
      </c>
      <c r="I50" s="997" t="s">
        <v>850</v>
      </c>
      <c r="J50" s="958" t="s">
        <v>694</v>
      </c>
      <c r="K50" s="1561">
        <v>0</v>
      </c>
      <c r="L50" s="1925" t="s">
        <v>714</v>
      </c>
      <c r="M50" s="897"/>
      <c r="N50" s="936">
        <v>42644</v>
      </c>
      <c r="O50" s="1722">
        <v>99.93</v>
      </c>
      <c r="P50" s="938">
        <v>0.11000000000001364</v>
      </c>
      <c r="Q50" s="943">
        <v>-0.2</v>
      </c>
      <c r="R50" s="940">
        <v>99.83</v>
      </c>
      <c r="S50" s="941">
        <v>7.9999999999998295E-2</v>
      </c>
      <c r="T50" s="931">
        <v>99.740000000000009</v>
      </c>
      <c r="U50" s="932">
        <v>3.0000000000001137E-2</v>
      </c>
      <c r="V50" s="924" t="s">
        <v>694</v>
      </c>
      <c r="W50" s="995">
        <v>0</v>
      </c>
      <c r="X50" s="1573" t="s">
        <v>714</v>
      </c>
      <c r="Y50" s="926"/>
    </row>
    <row r="51" spans="1:25" ht="14.25" customHeight="1">
      <c r="A51" s="927">
        <v>42675</v>
      </c>
      <c r="B51" s="928">
        <v>100.92722953328143</v>
      </c>
      <c r="C51" s="929">
        <v>0.38869245960211174</v>
      </c>
      <c r="D51" s="934">
        <v>2.17</v>
      </c>
      <c r="E51" s="931">
        <v>100.5486120237602</v>
      </c>
      <c r="F51" s="932">
        <v>0.37410442335904293</v>
      </c>
      <c r="G51" s="933">
        <v>99.85555789314455</v>
      </c>
      <c r="H51" s="934">
        <v>0.2999432276258176</v>
      </c>
      <c r="I51" s="997" t="s">
        <v>850</v>
      </c>
      <c r="J51" s="958" t="s">
        <v>694</v>
      </c>
      <c r="K51" s="1561">
        <v>0</v>
      </c>
      <c r="L51" s="1925" t="s">
        <v>715</v>
      </c>
      <c r="M51" s="897"/>
      <c r="N51" s="936">
        <v>42675</v>
      </c>
      <c r="O51" s="1722">
        <v>100.05</v>
      </c>
      <c r="P51" s="938">
        <v>0.11999999999999034</v>
      </c>
      <c r="Q51" s="943">
        <v>0.04</v>
      </c>
      <c r="R51" s="940">
        <v>99.933333333333337</v>
      </c>
      <c r="S51" s="941">
        <v>0.10333333333333883</v>
      </c>
      <c r="T51" s="931">
        <v>99.79285714285713</v>
      </c>
      <c r="U51" s="932">
        <v>5.2857142857121175E-2</v>
      </c>
      <c r="V51" s="924" t="s">
        <v>694</v>
      </c>
      <c r="W51" s="995">
        <v>0</v>
      </c>
      <c r="X51" s="1573" t="s">
        <v>715</v>
      </c>
      <c r="Y51" s="926"/>
    </row>
    <row r="52" spans="1:25" ht="14.25" customHeight="1">
      <c r="A52" s="927">
        <v>42705</v>
      </c>
      <c r="B52" s="928">
        <v>101.3039987856579</v>
      </c>
      <c r="C52" s="929">
        <v>0.3767692523764623</v>
      </c>
      <c r="D52" s="934">
        <v>2.5499999999999998</v>
      </c>
      <c r="E52" s="931">
        <v>100.92325513087287</v>
      </c>
      <c r="F52" s="932">
        <v>0.37464310711267501</v>
      </c>
      <c r="G52" s="933">
        <v>100.19382864973404</v>
      </c>
      <c r="H52" s="934">
        <v>0.33827075658949468</v>
      </c>
      <c r="I52" s="997" t="s">
        <v>850</v>
      </c>
      <c r="J52" s="990" t="s">
        <v>694</v>
      </c>
      <c r="K52" s="1075">
        <v>0</v>
      </c>
      <c r="L52" s="1926" t="s">
        <v>709</v>
      </c>
      <c r="M52" s="897"/>
      <c r="N52" s="985">
        <v>42705</v>
      </c>
      <c r="O52" s="1728">
        <v>100.16</v>
      </c>
      <c r="P52" s="938">
        <v>0.10999999999999943</v>
      </c>
      <c r="Q52" s="978">
        <v>0.26</v>
      </c>
      <c r="R52" s="940">
        <v>100.04666666666667</v>
      </c>
      <c r="S52" s="941">
        <v>0.11333333333332973</v>
      </c>
      <c r="T52" s="931">
        <v>99.864285714285714</v>
      </c>
      <c r="U52" s="932">
        <v>7.1428571428583609E-2</v>
      </c>
      <c r="V52" s="1001" t="s">
        <v>694</v>
      </c>
      <c r="W52" s="1002">
        <v>0</v>
      </c>
      <c r="X52" s="1573" t="s">
        <v>709</v>
      </c>
      <c r="Y52" s="926"/>
    </row>
    <row r="53" spans="1:25" ht="14.25" customHeight="1">
      <c r="A53" s="1003">
        <v>42736</v>
      </c>
      <c r="B53" s="1004">
        <v>101.60175950894251</v>
      </c>
      <c r="C53" s="1005">
        <v>0.29776072328461112</v>
      </c>
      <c r="D53" s="1006">
        <v>2.82</v>
      </c>
      <c r="E53" s="1007">
        <v>101.27766260929394</v>
      </c>
      <c r="F53" s="1008">
        <v>0.35440747842106646</v>
      </c>
      <c r="G53" s="1009">
        <v>100.54454721768123</v>
      </c>
      <c r="H53" s="1006">
        <v>0.35071856794718315</v>
      </c>
      <c r="I53" s="1010" t="s">
        <v>850</v>
      </c>
      <c r="J53" s="1064" t="s">
        <v>694</v>
      </c>
      <c r="K53" s="1561">
        <v>0</v>
      </c>
      <c r="L53" s="1925" t="s">
        <v>704</v>
      </c>
      <c r="M53" s="897"/>
      <c r="N53" s="918">
        <v>42736</v>
      </c>
      <c r="O53" s="1727">
        <v>100.26</v>
      </c>
      <c r="P53" s="1011">
        <v>0.10000000000000853</v>
      </c>
      <c r="Q53" s="943">
        <v>0.44</v>
      </c>
      <c r="R53" s="920">
        <v>100.15666666666665</v>
      </c>
      <c r="S53" s="982">
        <v>0.10999999999998522</v>
      </c>
      <c r="T53" s="922">
        <v>99.95</v>
      </c>
      <c r="U53" s="1012">
        <v>8.5714285714288962E-2</v>
      </c>
      <c r="V53" s="1013" t="s">
        <v>694</v>
      </c>
      <c r="W53" s="1014">
        <v>0</v>
      </c>
      <c r="X53" s="1574" t="s">
        <v>704</v>
      </c>
      <c r="Y53" s="926"/>
    </row>
    <row r="54" spans="1:25" ht="14.25" customHeight="1">
      <c r="A54" s="1015">
        <v>42767</v>
      </c>
      <c r="B54" s="928">
        <v>101.71361466546024</v>
      </c>
      <c r="C54" s="929">
        <v>0.11185515651773414</v>
      </c>
      <c r="D54" s="1016">
        <v>2.98</v>
      </c>
      <c r="E54" s="1017">
        <v>101.53979098668687</v>
      </c>
      <c r="F54" s="1018">
        <v>0.26212837739292638</v>
      </c>
      <c r="G54" s="1019">
        <v>100.86716075636365</v>
      </c>
      <c r="H54" s="1016">
        <v>0.32261353868241827</v>
      </c>
      <c r="I54" s="1020" t="s">
        <v>850</v>
      </c>
      <c r="J54" s="1064" t="s">
        <v>897</v>
      </c>
      <c r="K54" s="1561">
        <v>1</v>
      </c>
      <c r="L54" s="1925" t="s">
        <v>705</v>
      </c>
      <c r="M54" s="897"/>
      <c r="N54" s="936">
        <v>42767</v>
      </c>
      <c r="O54" s="1726">
        <v>100.34</v>
      </c>
      <c r="P54" s="1021">
        <v>7.9999999999998295E-2</v>
      </c>
      <c r="Q54" s="943">
        <v>0.57999999999999996</v>
      </c>
      <c r="R54" s="940">
        <v>100.25333333333333</v>
      </c>
      <c r="S54" s="941">
        <v>9.6666666666678225E-2</v>
      </c>
      <c r="T54" s="931">
        <v>100.04285714285716</v>
      </c>
      <c r="U54" s="932">
        <v>9.285714285715585E-2</v>
      </c>
      <c r="V54" s="1013" t="s">
        <v>694</v>
      </c>
      <c r="W54" s="1014">
        <v>0</v>
      </c>
      <c r="X54" s="1573" t="s">
        <v>705</v>
      </c>
      <c r="Y54" s="926"/>
    </row>
    <row r="55" spans="1:25" ht="14.25" customHeight="1">
      <c r="A55" s="927">
        <v>42795</v>
      </c>
      <c r="B55" s="928">
        <v>101.68128115247438</v>
      </c>
      <c r="C55" s="1022">
        <v>-3.2333512985857737E-2</v>
      </c>
      <c r="D55" s="1016">
        <v>2.94</v>
      </c>
      <c r="E55" s="1017">
        <v>101.6655517756257</v>
      </c>
      <c r="F55" s="1018">
        <v>0.12576078893883391</v>
      </c>
      <c r="G55" s="1019">
        <v>101.13521288340223</v>
      </c>
      <c r="H55" s="1016">
        <v>0.26805212703858672</v>
      </c>
      <c r="I55" s="1020" t="s">
        <v>851</v>
      </c>
      <c r="J55" s="1064" t="s">
        <v>694</v>
      </c>
      <c r="K55" s="1561">
        <v>0</v>
      </c>
      <c r="L55" s="1925" t="s">
        <v>706</v>
      </c>
      <c r="M55" s="897"/>
      <c r="N55" s="936">
        <v>42795</v>
      </c>
      <c r="O55" s="1726">
        <v>100.42</v>
      </c>
      <c r="P55" s="1021">
        <v>7.9999999999998295E-2</v>
      </c>
      <c r="Q55" s="943">
        <v>0.7</v>
      </c>
      <c r="R55" s="940">
        <v>100.34000000000002</v>
      </c>
      <c r="S55" s="941">
        <v>8.666666666668732E-2</v>
      </c>
      <c r="T55" s="931">
        <v>100.14</v>
      </c>
      <c r="U55" s="932">
        <v>9.7142857142841876E-2</v>
      </c>
      <c r="V55" s="1013" t="s">
        <v>694</v>
      </c>
      <c r="W55" s="1014">
        <v>0</v>
      </c>
      <c r="X55" s="1573" t="s">
        <v>706</v>
      </c>
      <c r="Y55" s="926"/>
    </row>
    <row r="56" spans="1:25" ht="14.25" customHeight="1">
      <c r="A56" s="927">
        <v>42826</v>
      </c>
      <c r="B56" s="928">
        <v>101.61610345760892</v>
      </c>
      <c r="C56" s="1022">
        <v>-6.5177694865468538E-2</v>
      </c>
      <c r="D56" s="1016">
        <v>2.82</v>
      </c>
      <c r="E56" s="1017">
        <v>101.67033309184785</v>
      </c>
      <c r="F56" s="1018">
        <v>4.7813162221501671E-3</v>
      </c>
      <c r="G56" s="1019">
        <v>101.34036059672924</v>
      </c>
      <c r="H56" s="1016">
        <v>0.20514771332700832</v>
      </c>
      <c r="I56" s="1020" t="s">
        <v>851</v>
      </c>
      <c r="J56" s="1061" t="s">
        <v>694</v>
      </c>
      <c r="K56" s="1561">
        <v>0</v>
      </c>
      <c r="L56" s="1925" t="s">
        <v>707</v>
      </c>
      <c r="M56" s="897"/>
      <c r="N56" s="936">
        <v>42826</v>
      </c>
      <c r="O56" s="1726">
        <v>100.5</v>
      </c>
      <c r="P56" s="1021">
        <v>7.9999999999998295E-2</v>
      </c>
      <c r="Q56" s="943">
        <v>0.82</v>
      </c>
      <c r="R56" s="940">
        <v>100.42</v>
      </c>
      <c r="S56" s="941">
        <v>7.9999999999984084E-2</v>
      </c>
      <c r="T56" s="931">
        <v>100.23714285714286</v>
      </c>
      <c r="U56" s="932">
        <v>9.7142857142856087E-2</v>
      </c>
      <c r="V56" s="1013" t="s">
        <v>694</v>
      </c>
      <c r="W56" s="1014">
        <v>0</v>
      </c>
      <c r="X56" s="1573" t="s">
        <v>707</v>
      </c>
      <c r="Y56" s="926"/>
    </row>
    <row r="57" spans="1:25" ht="14.25" customHeight="1">
      <c r="A57" s="927">
        <v>42856</v>
      </c>
      <c r="B57" s="928">
        <v>101.51984669004153</v>
      </c>
      <c r="C57" s="1022">
        <v>-9.625676756738244E-2</v>
      </c>
      <c r="D57" s="1016">
        <v>2.61</v>
      </c>
      <c r="E57" s="1017">
        <v>101.60574376670827</v>
      </c>
      <c r="F57" s="1018">
        <v>-6.4589325139579046E-2</v>
      </c>
      <c r="G57" s="1019">
        <v>101.48054768478097</v>
      </c>
      <c r="H57" s="1016">
        <v>0.14018708805173219</v>
      </c>
      <c r="I57" s="897" t="s">
        <v>852</v>
      </c>
      <c r="J57" s="1061" t="s">
        <v>694</v>
      </c>
      <c r="K57" s="1561">
        <v>0</v>
      </c>
      <c r="L57" s="1925" t="s">
        <v>708</v>
      </c>
      <c r="M57" s="897"/>
      <c r="N57" s="936">
        <v>42856</v>
      </c>
      <c r="O57" s="1726">
        <v>100.56</v>
      </c>
      <c r="P57" s="1021">
        <v>6.0000000000002274E-2</v>
      </c>
      <c r="Q57" s="943">
        <v>0.9</v>
      </c>
      <c r="R57" s="940">
        <v>100.49333333333334</v>
      </c>
      <c r="S57" s="941">
        <v>7.3333333333337691E-2</v>
      </c>
      <c r="T57" s="931">
        <v>100.32714285714285</v>
      </c>
      <c r="U57" s="932">
        <v>8.99999999999892E-2</v>
      </c>
      <c r="V57" s="1013" t="s">
        <v>694</v>
      </c>
      <c r="W57" s="1014">
        <v>0</v>
      </c>
      <c r="X57" s="1573" t="s">
        <v>708</v>
      </c>
      <c r="Y57" s="926"/>
    </row>
    <row r="58" spans="1:25" ht="14.25" customHeight="1">
      <c r="A58" s="927">
        <v>42887</v>
      </c>
      <c r="B58" s="928">
        <v>101.40456828028444</v>
      </c>
      <c r="C58" s="1022">
        <v>-0.1152784097570958</v>
      </c>
      <c r="D58" s="1016">
        <v>2.2799999999999998</v>
      </c>
      <c r="E58" s="1017">
        <v>101.51350614264497</v>
      </c>
      <c r="F58" s="1018">
        <v>-9.2237624063301382E-2</v>
      </c>
      <c r="G58" s="1019">
        <v>101.54873893435284</v>
      </c>
      <c r="H58" s="1016">
        <v>6.8191249571867729E-2</v>
      </c>
      <c r="I58" s="897" t="s">
        <v>852</v>
      </c>
      <c r="J58" s="1061" t="s">
        <v>694</v>
      </c>
      <c r="K58" s="1561">
        <v>0</v>
      </c>
      <c r="L58" s="1925" t="s">
        <v>710</v>
      </c>
      <c r="M58" s="897"/>
      <c r="N58" s="936">
        <v>42887</v>
      </c>
      <c r="O58" s="1726">
        <v>100.6</v>
      </c>
      <c r="P58" s="1021">
        <v>3.9999999999992042E-2</v>
      </c>
      <c r="Q58" s="943">
        <v>0.94</v>
      </c>
      <c r="R58" s="940">
        <v>100.55333333333333</v>
      </c>
      <c r="S58" s="941">
        <v>5.9999999999988063E-2</v>
      </c>
      <c r="T58" s="942">
        <v>100.4057142857143</v>
      </c>
      <c r="U58" s="943">
        <v>7.8571428571450497E-2</v>
      </c>
      <c r="V58" s="1013" t="s">
        <v>694</v>
      </c>
      <c r="W58" s="1014">
        <v>0</v>
      </c>
      <c r="X58" s="1573" t="s">
        <v>710</v>
      </c>
      <c r="Y58" s="926"/>
    </row>
    <row r="59" spans="1:25" ht="14.25" customHeight="1">
      <c r="A59" s="927">
        <v>42917</v>
      </c>
      <c r="B59" s="928">
        <v>101.32296931115488</v>
      </c>
      <c r="C59" s="1022">
        <v>-8.1598969129558441E-2</v>
      </c>
      <c r="D59" s="1016">
        <v>1.88</v>
      </c>
      <c r="E59" s="1017">
        <v>101.41579476049363</v>
      </c>
      <c r="F59" s="1018">
        <v>-9.771138215134556E-2</v>
      </c>
      <c r="G59" s="1019">
        <v>101.55144900942385</v>
      </c>
      <c r="H59" s="1016">
        <v>2.7100750710076227E-3</v>
      </c>
      <c r="I59" s="897" t="s">
        <v>852</v>
      </c>
      <c r="J59" s="1061" t="s">
        <v>694</v>
      </c>
      <c r="K59" s="1561">
        <v>0</v>
      </c>
      <c r="L59" s="1927" t="s">
        <v>711</v>
      </c>
      <c r="M59" s="883"/>
      <c r="N59" s="936">
        <v>42917</v>
      </c>
      <c r="O59" s="1726">
        <v>100.62</v>
      </c>
      <c r="P59" s="1021">
        <v>2.0000000000010232E-2</v>
      </c>
      <c r="Q59" s="943">
        <v>0.93</v>
      </c>
      <c r="R59" s="940">
        <v>100.59333333333332</v>
      </c>
      <c r="S59" s="941">
        <v>3.9999999999992042E-2</v>
      </c>
      <c r="T59" s="942">
        <v>100.47142857142858</v>
      </c>
      <c r="U59" s="943">
        <v>6.5714285714278731E-2</v>
      </c>
      <c r="V59" s="1013" t="s">
        <v>694</v>
      </c>
      <c r="W59" s="1014">
        <v>0</v>
      </c>
      <c r="X59" s="1575" t="s">
        <v>711</v>
      </c>
      <c r="Y59" s="883"/>
    </row>
    <row r="60" spans="1:25" ht="14.25" customHeight="1">
      <c r="A60" s="927">
        <v>42948</v>
      </c>
      <c r="B60" s="928">
        <v>101.29402475901593</v>
      </c>
      <c r="C60" s="1022">
        <v>-2.8944552138952417E-2</v>
      </c>
      <c r="D60" s="1016">
        <v>1.49</v>
      </c>
      <c r="E60" s="1017">
        <v>101.34052078348509</v>
      </c>
      <c r="F60" s="1018">
        <v>-7.5273977008535553E-2</v>
      </c>
      <c r="G60" s="1019">
        <v>101.50748690229146</v>
      </c>
      <c r="H60" s="1016">
        <v>-4.3962107132387018E-2</v>
      </c>
      <c r="I60" s="897" t="s">
        <v>852</v>
      </c>
      <c r="J60" s="1061" t="s">
        <v>694</v>
      </c>
      <c r="K60" s="1561">
        <v>0</v>
      </c>
      <c r="L60" s="1927" t="s">
        <v>712</v>
      </c>
      <c r="M60" s="883"/>
      <c r="N60" s="936">
        <v>42948</v>
      </c>
      <c r="O60" s="1726">
        <v>100.63</v>
      </c>
      <c r="P60" s="1021">
        <v>9.9999999999909051E-3</v>
      </c>
      <c r="Q60" s="943">
        <v>0.89</v>
      </c>
      <c r="R60" s="940">
        <v>100.61666666666667</v>
      </c>
      <c r="S60" s="941">
        <v>2.3333333333354744E-2</v>
      </c>
      <c r="T60" s="942">
        <v>100.52428571428571</v>
      </c>
      <c r="U60" s="943">
        <v>5.2857142857135386E-2</v>
      </c>
      <c r="V60" s="1013" t="s">
        <v>694</v>
      </c>
      <c r="W60" s="1014">
        <v>0</v>
      </c>
      <c r="X60" s="1575" t="s">
        <v>712</v>
      </c>
      <c r="Y60" s="883"/>
    </row>
    <row r="61" spans="1:25" ht="14.25" customHeight="1">
      <c r="A61" s="927">
        <v>42979</v>
      </c>
      <c r="B61" s="928">
        <v>101.27894717447666</v>
      </c>
      <c r="C61" s="1022">
        <v>-1.5077584539270106E-2</v>
      </c>
      <c r="D61" s="1016">
        <v>1.1000000000000001</v>
      </c>
      <c r="E61" s="1017">
        <v>101.29864708154916</v>
      </c>
      <c r="F61" s="1018">
        <v>-4.1873701935926988E-2</v>
      </c>
      <c r="G61" s="1019">
        <v>101.44539154643667</v>
      </c>
      <c r="H61" s="1016">
        <v>-6.2095355854793866E-2</v>
      </c>
      <c r="I61" s="897" t="s">
        <v>849</v>
      </c>
      <c r="J61" s="1061" t="s">
        <v>694</v>
      </c>
      <c r="K61" s="1561">
        <v>0</v>
      </c>
      <c r="L61" s="1925" t="s">
        <v>713</v>
      </c>
      <c r="M61" s="883"/>
      <c r="N61" s="936">
        <v>42979</v>
      </c>
      <c r="O61" s="1726">
        <v>100.64</v>
      </c>
      <c r="P61" s="1021">
        <v>1.0000000000005116E-2</v>
      </c>
      <c r="Q61" s="943">
        <v>0.82</v>
      </c>
      <c r="R61" s="940">
        <v>100.63</v>
      </c>
      <c r="S61" s="941">
        <v>1.3333333333321207E-2</v>
      </c>
      <c r="T61" s="942">
        <v>100.56714285714285</v>
      </c>
      <c r="U61" s="943">
        <v>4.2857142857144481E-2</v>
      </c>
      <c r="V61" s="924" t="s">
        <v>694</v>
      </c>
      <c r="W61" s="1023">
        <v>0</v>
      </c>
      <c r="X61" s="1573" t="s">
        <v>713</v>
      </c>
      <c r="Y61" s="883"/>
    </row>
    <row r="62" spans="1:25" ht="14.25" customHeight="1">
      <c r="A62" s="927">
        <v>43009</v>
      </c>
      <c r="B62" s="928">
        <v>101.26521672093325</v>
      </c>
      <c r="C62" s="1022">
        <v>-1.3730453543402632E-2</v>
      </c>
      <c r="D62" s="1016">
        <v>0.72</v>
      </c>
      <c r="E62" s="1017">
        <v>101.27939621814194</v>
      </c>
      <c r="F62" s="1018">
        <v>-1.9250863407222596E-2</v>
      </c>
      <c r="G62" s="1024">
        <v>101.38595377050224</v>
      </c>
      <c r="H62" s="1025">
        <v>-5.9437775934426895E-2</v>
      </c>
      <c r="I62" s="897" t="s">
        <v>849</v>
      </c>
      <c r="J62" s="1061" t="s">
        <v>694</v>
      </c>
      <c r="K62" s="1561">
        <v>0</v>
      </c>
      <c r="L62" s="1925" t="s">
        <v>714</v>
      </c>
      <c r="M62" s="883"/>
      <c r="N62" s="936">
        <v>43009</v>
      </c>
      <c r="O62" s="1726">
        <v>100.65</v>
      </c>
      <c r="P62" s="1021">
        <v>1.0000000000005116E-2</v>
      </c>
      <c r="Q62" s="943">
        <v>0.72</v>
      </c>
      <c r="R62" s="940">
        <v>100.63999999999999</v>
      </c>
      <c r="S62" s="941">
        <v>9.9999999999909051E-3</v>
      </c>
      <c r="T62" s="942">
        <v>100.6</v>
      </c>
      <c r="U62" s="943">
        <v>3.2857142857139365E-2</v>
      </c>
      <c r="V62" s="924" t="s">
        <v>694</v>
      </c>
      <c r="W62" s="1023">
        <v>0</v>
      </c>
      <c r="X62" s="1573" t="s">
        <v>714</v>
      </c>
      <c r="Y62" s="883"/>
    </row>
    <row r="63" spans="1:25" ht="14.25" customHeight="1">
      <c r="A63" s="927">
        <v>43040</v>
      </c>
      <c r="B63" s="928">
        <v>101.23410820031123</v>
      </c>
      <c r="C63" s="1022">
        <v>-3.1108520622026958E-2</v>
      </c>
      <c r="D63" s="1016">
        <v>0.3</v>
      </c>
      <c r="E63" s="1017">
        <v>101.25942403190705</v>
      </c>
      <c r="F63" s="1018">
        <v>-1.9972186234895162E-2</v>
      </c>
      <c r="G63" s="1024">
        <v>101.33138301945971</v>
      </c>
      <c r="H63" s="1025">
        <v>-5.4570751042533061E-2</v>
      </c>
      <c r="I63" s="1020" t="s">
        <v>850</v>
      </c>
      <c r="J63" s="1061" t="s">
        <v>694</v>
      </c>
      <c r="K63" s="1561">
        <v>0</v>
      </c>
      <c r="L63" s="1925" t="s">
        <v>715</v>
      </c>
      <c r="M63" s="883"/>
      <c r="N63" s="936">
        <v>43040</v>
      </c>
      <c r="O63" s="1726">
        <v>100.65</v>
      </c>
      <c r="P63" s="938">
        <v>0</v>
      </c>
      <c r="Q63" s="942">
        <v>0.6</v>
      </c>
      <c r="R63" s="994">
        <v>100.64666666666669</v>
      </c>
      <c r="S63" s="941">
        <v>6.6666666667032359E-3</v>
      </c>
      <c r="T63" s="942">
        <v>100.62142857142855</v>
      </c>
      <c r="U63" s="943">
        <v>2.142857142855803E-2</v>
      </c>
      <c r="V63" s="924" t="s">
        <v>694</v>
      </c>
      <c r="W63" s="1023">
        <v>0</v>
      </c>
      <c r="X63" s="1573" t="s">
        <v>715</v>
      </c>
      <c r="Y63" s="883"/>
    </row>
    <row r="64" spans="1:25" ht="14.25" customHeight="1">
      <c r="A64" s="927">
        <v>43070</v>
      </c>
      <c r="B64" s="970">
        <v>101.17321725524404</v>
      </c>
      <c r="C64" s="1026">
        <v>-6.0890945067185953E-2</v>
      </c>
      <c r="D64" s="1027">
        <v>-0.13</v>
      </c>
      <c r="E64" s="1028">
        <v>101.22418072549617</v>
      </c>
      <c r="F64" s="1029">
        <v>-3.5243306410876585E-2</v>
      </c>
      <c r="G64" s="1030">
        <v>101.28186452877435</v>
      </c>
      <c r="H64" s="1031">
        <v>-4.9518490685358074E-2</v>
      </c>
      <c r="I64" s="1032" t="s">
        <v>850</v>
      </c>
      <c r="J64" s="1063" t="s">
        <v>694</v>
      </c>
      <c r="K64" s="1075">
        <v>0</v>
      </c>
      <c r="L64" s="1926" t="s">
        <v>709</v>
      </c>
      <c r="M64" s="883"/>
      <c r="N64" s="985">
        <v>43070</v>
      </c>
      <c r="O64" s="1731">
        <v>100.65</v>
      </c>
      <c r="P64" s="987">
        <v>0</v>
      </c>
      <c r="Q64" s="1034">
        <v>0.49</v>
      </c>
      <c r="R64" s="1035">
        <v>100.65000000000002</v>
      </c>
      <c r="S64" s="989">
        <v>3.3333333333303017E-3</v>
      </c>
      <c r="T64" s="1034">
        <v>100.63428571428571</v>
      </c>
      <c r="U64" s="978">
        <v>1.2857142857157555E-2</v>
      </c>
      <c r="V64" s="1001" t="s">
        <v>694</v>
      </c>
      <c r="W64" s="1002">
        <v>0</v>
      </c>
      <c r="X64" s="1576" t="s">
        <v>709</v>
      </c>
      <c r="Y64" s="883"/>
    </row>
    <row r="65" spans="1:25" ht="14.25" customHeight="1">
      <c r="A65" s="1003">
        <v>43101</v>
      </c>
      <c r="B65" s="1036">
        <v>101.08077265373328</v>
      </c>
      <c r="C65" s="1005">
        <v>-9.2444601510763391E-2</v>
      </c>
      <c r="D65" s="1037">
        <v>-0.51</v>
      </c>
      <c r="E65" s="1038">
        <v>101.16269936976285</v>
      </c>
      <c r="F65" s="1007">
        <v>-6.1481355733320697E-2</v>
      </c>
      <c r="G65" s="1039">
        <v>101.23560801069561</v>
      </c>
      <c r="H65" s="1037">
        <v>-4.6256518078735098E-2</v>
      </c>
      <c r="I65" s="1010" t="s">
        <v>851</v>
      </c>
      <c r="J65" s="1061" t="s">
        <v>694</v>
      </c>
      <c r="K65" s="1561">
        <v>0</v>
      </c>
      <c r="L65" s="1928" t="s">
        <v>704</v>
      </c>
      <c r="M65" s="883"/>
      <c r="N65" s="1040">
        <v>43101</v>
      </c>
      <c r="O65" s="1727">
        <v>100.64</v>
      </c>
      <c r="P65" s="1011">
        <v>-1.0000000000005116E-2</v>
      </c>
      <c r="Q65" s="1041">
        <v>0.38</v>
      </c>
      <c r="R65" s="920">
        <v>100.64666666666666</v>
      </c>
      <c r="S65" s="982">
        <v>-3.3333333333587234E-3</v>
      </c>
      <c r="T65" s="1042">
        <v>100.63999999999999</v>
      </c>
      <c r="U65" s="1041">
        <v>5.7142857142764569E-3</v>
      </c>
      <c r="V65" s="1013" t="s">
        <v>694</v>
      </c>
      <c r="W65" s="1014">
        <v>0</v>
      </c>
      <c r="X65" s="1574" t="s">
        <v>704</v>
      </c>
      <c r="Y65" s="883"/>
    </row>
    <row r="66" spans="1:25" ht="14.25" customHeight="1">
      <c r="A66" s="1015">
        <v>43132</v>
      </c>
      <c r="B66" s="928">
        <v>101.05756422159656</v>
      </c>
      <c r="C66" s="1022">
        <v>-2.3208432136712531E-2</v>
      </c>
      <c r="D66" s="1025">
        <v>-0.64</v>
      </c>
      <c r="E66" s="1043">
        <v>101.10385137685796</v>
      </c>
      <c r="F66" s="1017">
        <v>-5.8847992904887292E-2</v>
      </c>
      <c r="G66" s="1024">
        <v>101.19769299790154</v>
      </c>
      <c r="H66" s="1025">
        <v>-3.7915012794073277E-2</v>
      </c>
      <c r="I66" s="897" t="s">
        <v>852</v>
      </c>
      <c r="J66" s="1061" t="s">
        <v>694</v>
      </c>
      <c r="K66" s="1561">
        <v>0</v>
      </c>
      <c r="L66" s="1925" t="s">
        <v>705</v>
      </c>
      <c r="M66" s="883"/>
      <c r="N66" s="1044">
        <v>43132</v>
      </c>
      <c r="O66" s="1726">
        <v>100.64</v>
      </c>
      <c r="P66" s="1021">
        <v>0</v>
      </c>
      <c r="Q66" s="943">
        <v>0.3</v>
      </c>
      <c r="R66" s="940">
        <v>100.64333333333333</v>
      </c>
      <c r="S66" s="941">
        <v>-3.3333333333303017E-3</v>
      </c>
      <c r="T66" s="942">
        <v>100.64285714285712</v>
      </c>
      <c r="U66" s="943">
        <v>2.8571428571382285E-3</v>
      </c>
      <c r="V66" s="1013" t="s">
        <v>694</v>
      </c>
      <c r="W66" s="1014">
        <v>0</v>
      </c>
      <c r="X66" s="1573" t="s">
        <v>705</v>
      </c>
      <c r="Y66" s="883"/>
    </row>
    <row r="67" spans="1:25" ht="14.25" customHeight="1">
      <c r="A67" s="927">
        <v>43160</v>
      </c>
      <c r="B67" s="928">
        <v>101.12339475638747</v>
      </c>
      <c r="C67" s="1022">
        <v>6.5830534790904949E-2</v>
      </c>
      <c r="D67" s="1025">
        <v>-0.55000000000000004</v>
      </c>
      <c r="E67" s="1043">
        <v>101.08724387723912</v>
      </c>
      <c r="F67" s="1017">
        <v>-1.660749961884278E-2</v>
      </c>
      <c r="G67" s="1024">
        <v>101.17331728324037</v>
      </c>
      <c r="H67" s="1025">
        <v>-2.4375714661175607E-2</v>
      </c>
      <c r="I67" s="897" t="s">
        <v>852</v>
      </c>
      <c r="J67" s="1061" t="s">
        <v>694</v>
      </c>
      <c r="K67" s="1561">
        <v>0</v>
      </c>
      <c r="L67" s="1925" t="s">
        <v>706</v>
      </c>
      <c r="M67" s="883"/>
      <c r="N67" s="936">
        <v>43160</v>
      </c>
      <c r="O67" s="1726">
        <v>100.62</v>
      </c>
      <c r="P67" s="1021">
        <v>-1.9999999999996021E-2</v>
      </c>
      <c r="Q67" s="943">
        <v>0.2</v>
      </c>
      <c r="R67" s="940">
        <v>100.63333333333333</v>
      </c>
      <c r="S67" s="941">
        <v>-1.0000000000005116E-2</v>
      </c>
      <c r="T67" s="942">
        <v>100.64142857142858</v>
      </c>
      <c r="U67" s="943">
        <v>-1.428571428547798E-3</v>
      </c>
      <c r="V67" s="1013" t="s">
        <v>694</v>
      </c>
      <c r="W67" s="1014">
        <v>0</v>
      </c>
      <c r="X67" s="1573" t="s">
        <v>706</v>
      </c>
      <c r="Y67" s="883"/>
    </row>
    <row r="68" spans="1:25" ht="14.25" customHeight="1">
      <c r="A68" s="927">
        <v>43191</v>
      </c>
      <c r="B68" s="928">
        <v>101.26008062264067</v>
      </c>
      <c r="C68" s="1022">
        <v>0.13668586625320245</v>
      </c>
      <c r="D68" s="1025">
        <v>-0.35</v>
      </c>
      <c r="E68" s="1043">
        <v>101.14701320020824</v>
      </c>
      <c r="F68" s="1017">
        <v>5.9769322969117411E-2</v>
      </c>
      <c r="G68" s="1024">
        <v>101.17062206154949</v>
      </c>
      <c r="H68" s="1025">
        <v>-2.695221690871108E-3</v>
      </c>
      <c r="I68" s="897" t="s">
        <v>852</v>
      </c>
      <c r="J68" s="1061" t="s">
        <v>694</v>
      </c>
      <c r="K68" s="1561">
        <v>0</v>
      </c>
      <c r="L68" s="1925" t="s">
        <v>707</v>
      </c>
      <c r="M68" s="883"/>
      <c r="N68" s="936">
        <v>43191</v>
      </c>
      <c r="O68" s="1726">
        <v>100.62</v>
      </c>
      <c r="P68" s="1021">
        <v>0</v>
      </c>
      <c r="Q68" s="943">
        <v>0.12</v>
      </c>
      <c r="R68" s="940">
        <v>100.62666666666667</v>
      </c>
      <c r="S68" s="941">
        <v>-6.6666666666606034E-3</v>
      </c>
      <c r="T68" s="942">
        <v>100.63857142857144</v>
      </c>
      <c r="U68" s="943">
        <v>-2.8571428571382285E-3</v>
      </c>
      <c r="V68" s="1013" t="s">
        <v>694</v>
      </c>
      <c r="W68" s="1014">
        <v>0</v>
      </c>
      <c r="X68" s="1573" t="s">
        <v>707</v>
      </c>
      <c r="Y68" s="883"/>
    </row>
    <row r="69" spans="1:25" ht="14.25" customHeight="1">
      <c r="A69" s="927">
        <v>43221</v>
      </c>
      <c r="B69" s="928">
        <v>101.44112020184191</v>
      </c>
      <c r="C69" s="1022">
        <v>0.18103957920124003</v>
      </c>
      <c r="D69" s="1025">
        <v>-0.08</v>
      </c>
      <c r="E69" s="1043">
        <v>101.27486519362334</v>
      </c>
      <c r="F69" s="1017">
        <v>0.12785199341510634</v>
      </c>
      <c r="G69" s="1024">
        <v>101.19575113025076</v>
      </c>
      <c r="H69" s="1025">
        <v>2.5129068701261303E-2</v>
      </c>
      <c r="I69" s="897" t="s">
        <v>852</v>
      </c>
      <c r="J69" s="1061" t="s">
        <v>694</v>
      </c>
      <c r="K69" s="1561">
        <v>0</v>
      </c>
      <c r="L69" s="1925" t="s">
        <v>708</v>
      </c>
      <c r="M69" s="883"/>
      <c r="N69" s="936">
        <v>43221</v>
      </c>
      <c r="O69" s="1726">
        <v>100.62</v>
      </c>
      <c r="P69" s="1021">
        <v>0</v>
      </c>
      <c r="Q69" s="943">
        <v>0.06</v>
      </c>
      <c r="R69" s="940">
        <v>100.62</v>
      </c>
      <c r="S69" s="941">
        <v>-6.6666666666606034E-3</v>
      </c>
      <c r="T69" s="942">
        <v>100.63428571428571</v>
      </c>
      <c r="U69" s="943">
        <v>-4.285714285728659E-3</v>
      </c>
      <c r="V69" s="1013" t="s">
        <v>694</v>
      </c>
      <c r="W69" s="1014">
        <v>0</v>
      </c>
      <c r="X69" s="1573" t="s">
        <v>708</v>
      </c>
      <c r="Y69" s="883"/>
    </row>
    <row r="70" spans="1:25" ht="14.25" customHeight="1">
      <c r="A70" s="927">
        <v>43252</v>
      </c>
      <c r="B70" s="928">
        <v>101.59380947415991</v>
      </c>
      <c r="C70" s="1022">
        <v>0.15268927231799978</v>
      </c>
      <c r="D70" s="1025">
        <v>0.19</v>
      </c>
      <c r="E70" s="1043">
        <v>101.4316700995475</v>
      </c>
      <c r="F70" s="1017">
        <v>0.15680490592416163</v>
      </c>
      <c r="G70" s="1024">
        <v>101.24713702651484</v>
      </c>
      <c r="H70" s="1025">
        <v>5.1385896264079634E-2</v>
      </c>
      <c r="I70" s="897" t="s">
        <v>852</v>
      </c>
      <c r="J70" s="1061" t="s">
        <v>694</v>
      </c>
      <c r="K70" s="1561">
        <v>0</v>
      </c>
      <c r="L70" s="1925" t="s">
        <v>710</v>
      </c>
      <c r="M70" s="883"/>
      <c r="N70" s="936">
        <v>43252</v>
      </c>
      <c r="O70" s="1726">
        <v>100.61</v>
      </c>
      <c r="P70" s="1021">
        <v>-1.0000000000005116E-2</v>
      </c>
      <c r="Q70" s="943">
        <v>0.01</v>
      </c>
      <c r="R70" s="940">
        <v>100.61666666666667</v>
      </c>
      <c r="S70" s="941">
        <v>-3.3333333333303017E-3</v>
      </c>
      <c r="T70" s="942">
        <v>100.62857142857142</v>
      </c>
      <c r="U70" s="943">
        <v>-5.7142857142906678E-3</v>
      </c>
      <c r="V70" s="1013" t="s">
        <v>694</v>
      </c>
      <c r="W70" s="1014">
        <v>0</v>
      </c>
      <c r="X70" s="1573" t="s">
        <v>710</v>
      </c>
      <c r="Y70" s="883"/>
    </row>
    <row r="71" spans="1:25" ht="14.25" customHeight="1">
      <c r="A71" s="927">
        <v>43282</v>
      </c>
      <c r="B71" s="928">
        <v>101.6538425065995</v>
      </c>
      <c r="C71" s="1022">
        <v>6.0033032439591238E-2</v>
      </c>
      <c r="D71" s="1025">
        <v>0.33</v>
      </c>
      <c r="E71" s="1043">
        <v>101.5629240608671</v>
      </c>
      <c r="F71" s="1017">
        <v>0.13125396131960088</v>
      </c>
      <c r="G71" s="1024">
        <v>101.31579777670846</v>
      </c>
      <c r="H71" s="1025">
        <v>6.8660750193629383E-2</v>
      </c>
      <c r="I71" s="897" t="s">
        <v>852</v>
      </c>
      <c r="J71" s="1061" t="s">
        <v>694</v>
      </c>
      <c r="K71" s="1561">
        <v>0</v>
      </c>
      <c r="L71" s="1925" t="s">
        <v>711</v>
      </c>
      <c r="M71" s="883"/>
      <c r="N71" s="936">
        <v>43282</v>
      </c>
      <c r="O71" s="1726">
        <v>100.59</v>
      </c>
      <c r="P71" s="1021">
        <v>-1.9999999999996021E-2</v>
      </c>
      <c r="Q71" s="943">
        <v>-0.03</v>
      </c>
      <c r="R71" s="940">
        <v>100.60666666666668</v>
      </c>
      <c r="S71" s="941">
        <v>-9.9999999999909051E-3</v>
      </c>
      <c r="T71" s="942">
        <v>100.62</v>
      </c>
      <c r="U71" s="943">
        <v>-8.5714285714146854E-3</v>
      </c>
      <c r="V71" s="1013" t="s">
        <v>694</v>
      </c>
      <c r="W71" s="1014">
        <v>0</v>
      </c>
      <c r="X71" s="1573" t="s">
        <v>711</v>
      </c>
      <c r="Y71" s="883"/>
    </row>
    <row r="72" spans="1:25" ht="14.25" customHeight="1">
      <c r="A72" s="927">
        <v>43313</v>
      </c>
      <c r="B72" s="928">
        <v>101.61763741898999</v>
      </c>
      <c r="C72" s="1022">
        <v>-3.6205087609516795E-2</v>
      </c>
      <c r="D72" s="1025">
        <v>0.32</v>
      </c>
      <c r="E72" s="1043">
        <v>101.62176313324981</v>
      </c>
      <c r="F72" s="1017">
        <v>5.8839072382710356E-2</v>
      </c>
      <c r="G72" s="1024">
        <v>101.39249274317372</v>
      </c>
      <c r="H72" s="1025">
        <v>7.6694966465254311E-2</v>
      </c>
      <c r="I72" s="897" t="s">
        <v>852</v>
      </c>
      <c r="J72" s="1061" t="s">
        <v>694</v>
      </c>
      <c r="K72" s="1561">
        <v>0</v>
      </c>
      <c r="L72" s="1925" t="s">
        <v>712</v>
      </c>
      <c r="M72" s="883"/>
      <c r="N72" s="936">
        <v>43313</v>
      </c>
      <c r="O72" s="1726">
        <v>100.58</v>
      </c>
      <c r="P72" s="1021">
        <v>-1.0000000000005116E-2</v>
      </c>
      <c r="Q72" s="943">
        <v>-0.05</v>
      </c>
      <c r="R72" s="940">
        <v>100.59333333333332</v>
      </c>
      <c r="S72" s="941">
        <v>-1.3333333333363839E-2</v>
      </c>
      <c r="T72" s="942">
        <v>100.61142857142859</v>
      </c>
      <c r="U72" s="943">
        <v>-8.5714285714146854E-3</v>
      </c>
      <c r="V72" s="924" t="s">
        <v>694</v>
      </c>
      <c r="W72" s="1023">
        <v>0</v>
      </c>
      <c r="X72" s="1573" t="s">
        <v>712</v>
      </c>
      <c r="Y72" s="883"/>
    </row>
    <row r="73" spans="1:25" ht="14.25" customHeight="1">
      <c r="A73" s="927">
        <v>43344</v>
      </c>
      <c r="B73" s="928">
        <v>101.50629300225829</v>
      </c>
      <c r="C73" s="1022">
        <v>-0.11134441673169704</v>
      </c>
      <c r="D73" s="1025">
        <v>0.22</v>
      </c>
      <c r="E73" s="1043">
        <v>101.59259097594925</v>
      </c>
      <c r="F73" s="1017">
        <v>-2.917215730056455E-2</v>
      </c>
      <c r="G73" s="1024">
        <v>101.45659685469683</v>
      </c>
      <c r="H73" s="1025">
        <v>6.4104111523107576E-2</v>
      </c>
      <c r="I73" s="897" t="s">
        <v>852</v>
      </c>
      <c r="J73" s="1061" t="s">
        <v>694</v>
      </c>
      <c r="K73" s="1561">
        <v>0</v>
      </c>
      <c r="L73" s="1925" t="s">
        <v>713</v>
      </c>
      <c r="M73" s="883"/>
      <c r="N73" s="936">
        <v>43344</v>
      </c>
      <c r="O73" s="1726">
        <v>100.56</v>
      </c>
      <c r="P73" s="1021">
        <v>-1.9999999999996021E-2</v>
      </c>
      <c r="Q73" s="943">
        <v>-0.08</v>
      </c>
      <c r="R73" s="940">
        <v>100.57666666666667</v>
      </c>
      <c r="S73" s="941">
        <v>-1.6666666666651508E-2</v>
      </c>
      <c r="T73" s="942">
        <v>100.60000000000001</v>
      </c>
      <c r="U73" s="943">
        <v>-1.1428571428581336E-2</v>
      </c>
      <c r="V73" s="924" t="s">
        <v>694</v>
      </c>
      <c r="W73" s="1023">
        <v>0</v>
      </c>
      <c r="X73" s="1573" t="s">
        <v>713</v>
      </c>
      <c r="Y73" s="883"/>
    </row>
    <row r="74" spans="1:25" ht="14.25" customHeight="1">
      <c r="A74" s="927">
        <v>43374</v>
      </c>
      <c r="B74" s="1045">
        <v>101.36416272132566</v>
      </c>
      <c r="C74" s="1022">
        <v>-0.14213028093263347</v>
      </c>
      <c r="D74" s="1025">
        <v>0.1</v>
      </c>
      <c r="E74" s="1043">
        <v>101.49603104752464</v>
      </c>
      <c r="F74" s="1017">
        <v>-9.655992842461103E-2</v>
      </c>
      <c r="G74" s="1024">
        <v>101.49099227825943</v>
      </c>
      <c r="H74" s="1025">
        <v>3.4395423562600058E-2</v>
      </c>
      <c r="I74" s="897" t="s">
        <v>852</v>
      </c>
      <c r="J74" s="1061" t="s">
        <v>694</v>
      </c>
      <c r="K74" s="1561">
        <v>0</v>
      </c>
      <c r="L74" s="1925" t="s">
        <v>714</v>
      </c>
      <c r="M74" s="883"/>
      <c r="N74" s="936">
        <v>43374</v>
      </c>
      <c r="O74" s="1726">
        <v>100.53</v>
      </c>
      <c r="P74" s="1021">
        <v>-3.0000000000001137E-2</v>
      </c>
      <c r="Q74" s="943">
        <v>-0.12</v>
      </c>
      <c r="R74" s="940">
        <v>100.55666666666666</v>
      </c>
      <c r="S74" s="941">
        <v>-2.0000000000010232E-2</v>
      </c>
      <c r="T74" s="942">
        <v>100.58714285714287</v>
      </c>
      <c r="U74" s="943">
        <v>-1.2857142857143344E-2</v>
      </c>
      <c r="V74" s="924" t="s">
        <v>694</v>
      </c>
      <c r="W74" s="1023">
        <v>0</v>
      </c>
      <c r="X74" s="1573" t="s">
        <v>714</v>
      </c>
      <c r="Y74" s="883"/>
    </row>
    <row r="75" spans="1:25" ht="14.25" customHeight="1">
      <c r="A75" s="927">
        <v>43405</v>
      </c>
      <c r="B75" s="1045">
        <v>101.20117108727568</v>
      </c>
      <c r="C75" s="1022">
        <v>-0.1629916340499733</v>
      </c>
      <c r="D75" s="1025">
        <v>-0.03</v>
      </c>
      <c r="E75" s="1043">
        <v>101.35720893695321</v>
      </c>
      <c r="F75" s="1017">
        <v>-0.13882211057142513</v>
      </c>
      <c r="G75" s="1024">
        <v>101.48257663035015</v>
      </c>
      <c r="H75" s="1025">
        <v>-8.415647909274071E-3</v>
      </c>
      <c r="I75" s="897" t="s">
        <v>852</v>
      </c>
      <c r="J75" s="1061" t="s">
        <v>694</v>
      </c>
      <c r="K75" s="1561">
        <v>0</v>
      </c>
      <c r="L75" s="1925" t="s">
        <v>715</v>
      </c>
      <c r="M75" s="883"/>
      <c r="N75" s="936">
        <v>43405</v>
      </c>
      <c r="O75" s="1726">
        <v>100.47</v>
      </c>
      <c r="P75" s="1021">
        <v>-6.0000000000002274E-2</v>
      </c>
      <c r="Q75" s="943">
        <v>-0.18</v>
      </c>
      <c r="R75" s="940">
        <v>100.52</v>
      </c>
      <c r="S75" s="941">
        <v>-3.666666666666174E-2</v>
      </c>
      <c r="T75" s="942">
        <v>100.56571428571429</v>
      </c>
      <c r="U75" s="943">
        <v>-2.1428571428572241E-2</v>
      </c>
      <c r="V75" s="924" t="s">
        <v>694</v>
      </c>
      <c r="W75" s="1023">
        <v>0</v>
      </c>
      <c r="X75" s="1573" t="s">
        <v>715</v>
      </c>
      <c r="Y75" s="883"/>
    </row>
    <row r="76" spans="1:25" ht="14.25" customHeight="1">
      <c r="A76" s="969">
        <v>43435</v>
      </c>
      <c r="B76" s="1046">
        <v>101.01839598602362</v>
      </c>
      <c r="C76" s="1026">
        <v>-0.1827751012520622</v>
      </c>
      <c r="D76" s="1031">
        <v>-0.15</v>
      </c>
      <c r="E76" s="1043">
        <v>101.19457659820831</v>
      </c>
      <c r="F76" s="1017">
        <v>-0.16263233874489913</v>
      </c>
      <c r="G76" s="1030">
        <v>101.42218745666182</v>
      </c>
      <c r="H76" s="1031">
        <v>-6.0389173688335518E-2</v>
      </c>
      <c r="I76" s="1047" t="s">
        <v>852</v>
      </c>
      <c r="J76" s="1063" t="s">
        <v>694</v>
      </c>
      <c r="K76" s="1075">
        <v>0</v>
      </c>
      <c r="L76" s="1926" t="s">
        <v>709</v>
      </c>
      <c r="M76" s="883"/>
      <c r="N76" s="936">
        <v>43435</v>
      </c>
      <c r="O76" s="1726">
        <v>100.39</v>
      </c>
      <c r="P76" s="1048">
        <v>-7.9999999999998295E-2</v>
      </c>
      <c r="Q76" s="943">
        <v>-0.26</v>
      </c>
      <c r="R76" s="940">
        <v>100.46333333333332</v>
      </c>
      <c r="S76" s="941">
        <v>-5.6666666666671972E-2</v>
      </c>
      <c r="T76" s="942">
        <v>100.53285714285714</v>
      </c>
      <c r="U76" s="943">
        <v>-3.2857142857153576E-2</v>
      </c>
      <c r="V76" s="924" t="s">
        <v>694</v>
      </c>
      <c r="W76" s="1023">
        <v>0</v>
      </c>
      <c r="X76" s="1576" t="s">
        <v>709</v>
      </c>
      <c r="Y76" s="883"/>
    </row>
    <row r="77" spans="1:25" ht="14.25" customHeight="1">
      <c r="A77" s="1015">
        <v>43466</v>
      </c>
      <c r="B77" s="1049">
        <v>100.82818606745897</v>
      </c>
      <c r="C77" s="1022">
        <v>-0.19020991856464775</v>
      </c>
      <c r="D77" s="1025">
        <v>-0.25</v>
      </c>
      <c r="E77" s="1038">
        <v>101.01591771358608</v>
      </c>
      <c r="F77" s="1007">
        <v>-0.17865888462223722</v>
      </c>
      <c r="G77" s="1024">
        <v>101.31281268427597</v>
      </c>
      <c r="H77" s="1025">
        <v>-0.10937477238584847</v>
      </c>
      <c r="I77" s="897" t="s">
        <v>852</v>
      </c>
      <c r="J77" s="1061" t="s">
        <v>694</v>
      </c>
      <c r="K77" s="1561">
        <v>0</v>
      </c>
      <c r="L77" s="1928" t="s">
        <v>704</v>
      </c>
      <c r="M77" s="883"/>
      <c r="N77" s="1040">
        <v>43466</v>
      </c>
      <c r="O77" s="1729">
        <v>100.3</v>
      </c>
      <c r="P77" s="1050">
        <v>-9.0000000000003411E-2</v>
      </c>
      <c r="Q77" s="1041">
        <v>-0.34</v>
      </c>
      <c r="R77" s="920">
        <v>100.38666666666667</v>
      </c>
      <c r="S77" s="982">
        <v>-7.6666666666653782E-2</v>
      </c>
      <c r="T77" s="1051">
        <v>100.48857142857142</v>
      </c>
      <c r="U77" s="1042">
        <v>-4.4285714285720701E-2</v>
      </c>
      <c r="V77" s="1052" t="s">
        <v>694</v>
      </c>
      <c r="W77" s="1053">
        <v>0</v>
      </c>
      <c r="X77" s="1574" t="s">
        <v>704</v>
      </c>
      <c r="Y77" s="883"/>
    </row>
    <row r="78" spans="1:25" ht="14.25" customHeight="1">
      <c r="A78" s="1015">
        <v>43497</v>
      </c>
      <c r="B78" s="1049">
        <v>100.68161126374414</v>
      </c>
      <c r="C78" s="1022">
        <v>-0.14657480371482734</v>
      </c>
      <c r="D78" s="1025">
        <v>-0.37</v>
      </c>
      <c r="E78" s="1043">
        <v>100.84273110574225</v>
      </c>
      <c r="F78" s="1017">
        <v>-0.17318660784383155</v>
      </c>
      <c r="G78" s="1024">
        <v>101.17392250672518</v>
      </c>
      <c r="H78" s="1025">
        <v>-0.1388901775507918</v>
      </c>
      <c r="I78" s="897" t="s">
        <v>852</v>
      </c>
      <c r="J78" s="1061" t="s">
        <v>694</v>
      </c>
      <c r="K78" s="1561">
        <v>0</v>
      </c>
      <c r="L78" s="1925" t="s">
        <v>705</v>
      </c>
      <c r="M78" s="883"/>
      <c r="N78" s="1044">
        <v>43497</v>
      </c>
      <c r="O78" s="1722">
        <v>100.22</v>
      </c>
      <c r="P78" s="1048">
        <v>-7.9999999999998295E-2</v>
      </c>
      <c r="Q78" s="943">
        <v>-0.42</v>
      </c>
      <c r="R78" s="940">
        <v>100.30333333333333</v>
      </c>
      <c r="S78" s="941">
        <v>-8.3333333333342807E-2</v>
      </c>
      <c r="T78" s="1054">
        <v>100.43571428571428</v>
      </c>
      <c r="U78" s="942">
        <v>-5.2857142857135386E-2</v>
      </c>
      <c r="V78" s="924" t="s">
        <v>694</v>
      </c>
      <c r="W78" s="1023">
        <v>0</v>
      </c>
      <c r="X78" s="1573" t="s">
        <v>705</v>
      </c>
      <c r="Y78" s="883"/>
    </row>
    <row r="79" spans="1:25" ht="14.25" customHeight="1">
      <c r="A79" s="927">
        <v>43525</v>
      </c>
      <c r="B79" s="1049">
        <v>100.54480635741004</v>
      </c>
      <c r="C79" s="1022">
        <v>-0.13680490633410614</v>
      </c>
      <c r="D79" s="1025">
        <v>-0.56999999999999995</v>
      </c>
      <c r="E79" s="1043">
        <v>100.68486789620438</v>
      </c>
      <c r="F79" s="1017">
        <v>-0.15786320953786515</v>
      </c>
      <c r="G79" s="1024">
        <v>101.02066092649947</v>
      </c>
      <c r="H79" s="1025">
        <v>-0.15326158022570269</v>
      </c>
      <c r="I79" s="897" t="s">
        <v>852</v>
      </c>
      <c r="J79" s="1061" t="s">
        <v>694</v>
      </c>
      <c r="K79" s="1561">
        <v>0</v>
      </c>
      <c r="L79" s="1925" t="s">
        <v>706</v>
      </c>
      <c r="M79" s="883"/>
      <c r="N79" s="936">
        <v>43525</v>
      </c>
      <c r="O79" s="1722">
        <v>100.14</v>
      </c>
      <c r="P79" s="1048">
        <v>-7.9999999999998295E-2</v>
      </c>
      <c r="Q79" s="943">
        <v>-0.48</v>
      </c>
      <c r="R79" s="940">
        <v>100.21999999999998</v>
      </c>
      <c r="S79" s="941">
        <v>-8.3333333333342807E-2</v>
      </c>
      <c r="T79" s="1054">
        <v>100.37285714285714</v>
      </c>
      <c r="U79" s="942">
        <v>-6.2857142857140502E-2</v>
      </c>
      <c r="V79" s="924" t="s">
        <v>694</v>
      </c>
      <c r="W79" s="1023">
        <v>0</v>
      </c>
      <c r="X79" s="1573" t="s">
        <v>706</v>
      </c>
      <c r="Y79" s="883"/>
    </row>
    <row r="80" spans="1:25" ht="14.25" customHeight="1">
      <c r="A80" s="927">
        <v>43556</v>
      </c>
      <c r="B80" s="1049">
        <v>100.47535622255205</v>
      </c>
      <c r="C80" s="1022">
        <v>-6.9450134857987678E-2</v>
      </c>
      <c r="D80" s="1025">
        <v>-0.77</v>
      </c>
      <c r="E80" s="1043">
        <v>100.56725794790208</v>
      </c>
      <c r="F80" s="1017">
        <v>-0.11760994830230231</v>
      </c>
      <c r="G80" s="1024">
        <v>100.8733842436843</v>
      </c>
      <c r="H80" s="1025">
        <v>-0.14727668281517481</v>
      </c>
      <c r="I80" s="897" t="s">
        <v>852</v>
      </c>
      <c r="J80" s="1061" t="s">
        <v>694</v>
      </c>
      <c r="K80" s="1561">
        <v>0</v>
      </c>
      <c r="L80" s="1925" t="s">
        <v>707</v>
      </c>
      <c r="M80" s="883"/>
      <c r="N80" s="936">
        <v>43556</v>
      </c>
      <c r="O80" s="1722">
        <v>100.06</v>
      </c>
      <c r="P80" s="1048">
        <v>-7.9999999999998295E-2</v>
      </c>
      <c r="Q80" s="943">
        <v>-0.56000000000000005</v>
      </c>
      <c r="R80" s="940">
        <v>100.14</v>
      </c>
      <c r="S80" s="941">
        <v>-7.9999999999984084E-2</v>
      </c>
      <c r="T80" s="1054">
        <v>100.30142857142856</v>
      </c>
      <c r="U80" s="942">
        <v>-7.1428571428583609E-2</v>
      </c>
      <c r="V80" s="924" t="s">
        <v>694</v>
      </c>
      <c r="W80" s="1023">
        <v>0</v>
      </c>
      <c r="X80" s="1573" t="s">
        <v>707</v>
      </c>
      <c r="Y80" s="883"/>
    </row>
    <row r="81" spans="1:25" ht="14.25" customHeight="1">
      <c r="A81" s="927">
        <v>43586</v>
      </c>
      <c r="B81" s="1049">
        <v>100.42742602307737</v>
      </c>
      <c r="C81" s="1022">
        <v>-4.7930199474677693E-2</v>
      </c>
      <c r="D81" s="1025">
        <v>-1</v>
      </c>
      <c r="E81" s="1043">
        <v>100.48252953434648</v>
      </c>
      <c r="F81" s="1017">
        <v>-8.4728413555595239E-2</v>
      </c>
      <c r="G81" s="1024">
        <v>100.73956471536312</v>
      </c>
      <c r="H81" s="1025">
        <v>-0.13381952832118316</v>
      </c>
      <c r="I81" s="897" t="s">
        <v>852</v>
      </c>
      <c r="J81" s="1061" t="s">
        <v>694</v>
      </c>
      <c r="K81" s="1561">
        <v>0</v>
      </c>
      <c r="L81" s="1925" t="s">
        <v>708</v>
      </c>
      <c r="M81" s="883"/>
      <c r="N81" s="936">
        <v>43586</v>
      </c>
      <c r="O81" s="1722">
        <v>99.98</v>
      </c>
      <c r="P81" s="1048">
        <v>-7.9999999999998295E-2</v>
      </c>
      <c r="Q81" s="943">
        <v>-0.64</v>
      </c>
      <c r="R81" s="940">
        <v>100.06</v>
      </c>
      <c r="S81" s="941">
        <v>-7.9999999999998295E-2</v>
      </c>
      <c r="T81" s="1054">
        <v>100.22285714285714</v>
      </c>
      <c r="U81" s="942">
        <v>-7.8571428571422075E-2</v>
      </c>
      <c r="V81" s="924" t="s">
        <v>694</v>
      </c>
      <c r="W81" s="1023">
        <v>0</v>
      </c>
      <c r="X81" s="1573" t="s">
        <v>708</v>
      </c>
      <c r="Y81" s="883"/>
    </row>
    <row r="82" spans="1:25" ht="14.25" customHeight="1">
      <c r="A82" s="927">
        <v>43252</v>
      </c>
      <c r="B82" s="1049">
        <v>100.40309091139356</v>
      </c>
      <c r="C82" s="1022">
        <v>-2.4335111683811306E-2</v>
      </c>
      <c r="D82" s="1025">
        <v>-1.17</v>
      </c>
      <c r="E82" s="1043">
        <v>100.43529105234099</v>
      </c>
      <c r="F82" s="1017">
        <v>-4.7238482005496962E-2</v>
      </c>
      <c r="G82" s="1024">
        <v>100.62555326166567</v>
      </c>
      <c r="H82" s="1025">
        <v>-0.1140114536974437</v>
      </c>
      <c r="I82" s="897" t="s">
        <v>852</v>
      </c>
      <c r="J82" s="1061" t="s">
        <v>694</v>
      </c>
      <c r="K82" s="1561">
        <v>0</v>
      </c>
      <c r="L82" s="1925" t="s">
        <v>710</v>
      </c>
      <c r="M82" s="883"/>
      <c r="N82" s="936">
        <v>43252</v>
      </c>
      <c r="O82" s="1722">
        <v>99.88</v>
      </c>
      <c r="P82" s="1048">
        <v>-0.10000000000000853</v>
      </c>
      <c r="Q82" s="943">
        <v>-0.73</v>
      </c>
      <c r="R82" s="940">
        <v>99.973333333333343</v>
      </c>
      <c r="S82" s="941">
        <v>-8.6666666666658898E-2</v>
      </c>
      <c r="T82" s="1054">
        <v>100.13857142857141</v>
      </c>
      <c r="U82" s="942">
        <v>-8.4285714285726954E-2</v>
      </c>
      <c r="V82" s="924" t="s">
        <v>694</v>
      </c>
      <c r="W82" s="1023">
        <v>0</v>
      </c>
      <c r="X82" s="1573" t="s">
        <v>710</v>
      </c>
      <c r="Y82" s="883"/>
    </row>
    <row r="83" spans="1:25" ht="14.25" customHeight="1">
      <c r="A83" s="927">
        <v>43647</v>
      </c>
      <c r="B83" s="1049">
        <v>100.34432697498275</v>
      </c>
      <c r="C83" s="1022">
        <v>-5.8763936410812789E-2</v>
      </c>
      <c r="D83" s="1025">
        <v>-1.29</v>
      </c>
      <c r="E83" s="1043">
        <v>100.39161463648456</v>
      </c>
      <c r="F83" s="1017">
        <v>-4.3676415856424455E-2</v>
      </c>
      <c r="G83" s="1024">
        <v>100.52925768865984</v>
      </c>
      <c r="H83" s="1025">
        <v>-9.629557300583258E-2</v>
      </c>
      <c r="I83" s="897" t="s">
        <v>852</v>
      </c>
      <c r="J83" s="1061" t="s">
        <v>694</v>
      </c>
      <c r="K83" s="1561">
        <v>0</v>
      </c>
      <c r="L83" s="1925" t="s">
        <v>711</v>
      </c>
      <c r="M83" s="883"/>
      <c r="N83" s="936">
        <v>43647</v>
      </c>
      <c r="O83" s="1722">
        <v>99.79</v>
      </c>
      <c r="P83" s="1048">
        <v>-8.99999999999892E-2</v>
      </c>
      <c r="Q83" s="943">
        <v>-0.8</v>
      </c>
      <c r="R83" s="940">
        <v>99.88333333333334</v>
      </c>
      <c r="S83" s="941">
        <v>-9.0000000000003411E-2</v>
      </c>
      <c r="T83" s="1054">
        <v>100.05285714285712</v>
      </c>
      <c r="U83" s="942">
        <v>-8.5714285714288962E-2</v>
      </c>
      <c r="V83" s="924" t="s">
        <v>694</v>
      </c>
      <c r="W83" s="1023">
        <v>0</v>
      </c>
      <c r="X83" s="1573" t="s">
        <v>711</v>
      </c>
      <c r="Y83" s="883"/>
    </row>
    <row r="84" spans="1:25" ht="14.25" customHeight="1">
      <c r="A84" s="927">
        <v>43678</v>
      </c>
      <c r="B84" s="1049">
        <v>100.21316362995289</v>
      </c>
      <c r="C84" s="1022">
        <v>-0.13116334502986149</v>
      </c>
      <c r="D84" s="1025">
        <v>-1.38</v>
      </c>
      <c r="E84" s="1043">
        <v>100.32019383877639</v>
      </c>
      <c r="F84" s="1017">
        <v>-7.1420797708171335E-2</v>
      </c>
      <c r="G84" s="1024">
        <v>100.44139734044469</v>
      </c>
      <c r="H84" s="1025">
        <v>-8.7860348215144768E-2</v>
      </c>
      <c r="I84" s="897" t="s">
        <v>852</v>
      </c>
      <c r="J84" s="1061" t="s">
        <v>694</v>
      </c>
      <c r="K84" s="1561">
        <v>0</v>
      </c>
      <c r="L84" s="1925" t="s">
        <v>712</v>
      </c>
      <c r="M84" s="883"/>
      <c r="N84" s="936">
        <v>43678</v>
      </c>
      <c r="O84" s="1722">
        <v>99.69</v>
      </c>
      <c r="P84" s="1048">
        <v>-0.10000000000000853</v>
      </c>
      <c r="Q84" s="943">
        <v>-0.88</v>
      </c>
      <c r="R84" s="940">
        <v>99.786666666666676</v>
      </c>
      <c r="S84" s="941">
        <v>-9.6666666666664014E-2</v>
      </c>
      <c r="T84" s="1054">
        <v>99.965714285714284</v>
      </c>
      <c r="U84" s="942">
        <v>-8.714285714283676E-2</v>
      </c>
      <c r="V84" s="924" t="s">
        <v>694</v>
      </c>
      <c r="W84" s="1023">
        <v>0</v>
      </c>
      <c r="X84" s="1573" t="s">
        <v>712</v>
      </c>
      <c r="Y84" s="883"/>
    </row>
    <row r="85" spans="1:25" ht="14.25" customHeight="1">
      <c r="A85" s="927">
        <v>43709</v>
      </c>
      <c r="B85" s="1049">
        <v>99.993750958292679</v>
      </c>
      <c r="C85" s="1022">
        <v>-0.2194126716602085</v>
      </c>
      <c r="D85" s="1025">
        <v>-1.49</v>
      </c>
      <c r="E85" s="1043">
        <v>100.18374718774278</v>
      </c>
      <c r="F85" s="1017">
        <v>-0.13644665103360865</v>
      </c>
      <c r="G85" s="1024">
        <v>100.34313158252304</v>
      </c>
      <c r="H85" s="1025">
        <v>-9.8265757921652153E-2</v>
      </c>
      <c r="I85" s="897" t="s">
        <v>852</v>
      </c>
      <c r="J85" s="1061" t="s">
        <v>694</v>
      </c>
      <c r="K85" s="1561">
        <v>0</v>
      </c>
      <c r="L85" s="1925" t="s">
        <v>713</v>
      </c>
      <c r="M85" s="883"/>
      <c r="N85" s="936">
        <v>43709</v>
      </c>
      <c r="O85" s="1722">
        <v>99.58</v>
      </c>
      <c r="P85" s="1048">
        <v>-0.10999999999999943</v>
      </c>
      <c r="Q85" s="943">
        <v>-0.97</v>
      </c>
      <c r="R85" s="940">
        <v>99.686666666666667</v>
      </c>
      <c r="S85" s="941">
        <v>-0.10000000000000853</v>
      </c>
      <c r="T85" s="1054">
        <v>99.874285714285719</v>
      </c>
      <c r="U85" s="942">
        <v>-9.1428571428565419E-2</v>
      </c>
      <c r="V85" s="924" t="s">
        <v>694</v>
      </c>
      <c r="W85" s="1023">
        <v>0</v>
      </c>
      <c r="X85" s="1573" t="s">
        <v>713</v>
      </c>
      <c r="Y85" s="883"/>
    </row>
    <row r="86" spans="1:25" ht="14.25" customHeight="1">
      <c r="A86" s="927">
        <v>43739</v>
      </c>
      <c r="B86" s="1049">
        <v>99.623717091607006</v>
      </c>
      <c r="C86" s="1022">
        <v>-0.37003386668567373</v>
      </c>
      <c r="D86" s="1025">
        <v>-1.72</v>
      </c>
      <c r="E86" s="1043">
        <v>99.943543893284186</v>
      </c>
      <c r="F86" s="1017">
        <v>-0.24020329445859545</v>
      </c>
      <c r="G86" s="1024">
        <v>100.21154740169403</v>
      </c>
      <c r="H86" s="1025">
        <v>-0.1315841808290088</v>
      </c>
      <c r="I86" s="1020" t="s">
        <v>852</v>
      </c>
      <c r="J86" s="1061" t="s">
        <v>694</v>
      </c>
      <c r="K86" s="1561">
        <v>0</v>
      </c>
      <c r="L86" s="1925" t="s">
        <v>714</v>
      </c>
      <c r="M86" s="883"/>
      <c r="N86" s="936">
        <v>43739</v>
      </c>
      <c r="O86" s="1722">
        <v>99.45</v>
      </c>
      <c r="P86" s="1048">
        <v>-0.12999999999999545</v>
      </c>
      <c r="Q86" s="943">
        <v>-1.07</v>
      </c>
      <c r="R86" s="940">
        <v>99.573333333333323</v>
      </c>
      <c r="S86" s="941">
        <v>-0.11333333333334394</v>
      </c>
      <c r="T86" s="1054">
        <v>99.775714285714301</v>
      </c>
      <c r="U86" s="942">
        <v>-9.8571428571418096E-2</v>
      </c>
      <c r="V86" s="924" t="s">
        <v>694</v>
      </c>
      <c r="W86" s="1023">
        <v>0</v>
      </c>
      <c r="X86" s="1573" t="s">
        <v>714</v>
      </c>
      <c r="Y86" s="883"/>
    </row>
    <row r="87" spans="1:25" ht="14.25" customHeight="1">
      <c r="A87" s="927">
        <v>43770</v>
      </c>
      <c r="B87" s="1049">
        <v>99.204826970230329</v>
      </c>
      <c r="C87" s="1022">
        <v>-0.41889012137667692</v>
      </c>
      <c r="D87" s="1025">
        <v>-1.97</v>
      </c>
      <c r="E87" s="1043">
        <v>99.607431673376666</v>
      </c>
      <c r="F87" s="1017">
        <v>-0.33611221990751972</v>
      </c>
      <c r="G87" s="1024">
        <v>100.03004322279094</v>
      </c>
      <c r="H87" s="1025">
        <v>-0.18150417890309711</v>
      </c>
      <c r="I87" s="897" t="s">
        <v>852</v>
      </c>
      <c r="J87" s="1061" t="s">
        <v>694</v>
      </c>
      <c r="K87" s="1561">
        <v>0</v>
      </c>
      <c r="L87" s="1925" t="s">
        <v>715</v>
      </c>
      <c r="M87" s="883"/>
      <c r="N87" s="936">
        <v>43770</v>
      </c>
      <c r="O87" s="1722">
        <v>99.29</v>
      </c>
      <c r="P87" s="1048">
        <v>-0.15999999999999659</v>
      </c>
      <c r="Q87" s="943">
        <v>-1.17</v>
      </c>
      <c r="R87" s="940">
        <v>99.44</v>
      </c>
      <c r="S87" s="941">
        <v>-0.13333333333332575</v>
      </c>
      <c r="T87" s="1054">
        <v>99.665714285714287</v>
      </c>
      <c r="U87" s="942">
        <v>-0.11000000000001364</v>
      </c>
      <c r="V87" s="924" t="s">
        <v>694</v>
      </c>
      <c r="W87" s="1023">
        <v>0</v>
      </c>
      <c r="X87" s="1573" t="s">
        <v>715</v>
      </c>
      <c r="Y87" s="883"/>
    </row>
    <row r="88" spans="1:25" ht="14.25" customHeight="1">
      <c r="A88" s="969">
        <v>43800</v>
      </c>
      <c r="B88" s="1049">
        <v>98.739253235275314</v>
      </c>
      <c r="C88" s="1026">
        <v>-0.46557373495501508</v>
      </c>
      <c r="D88" s="1031">
        <v>-2.2599999999999998</v>
      </c>
      <c r="E88" s="1028">
        <v>99.189265765704207</v>
      </c>
      <c r="F88" s="1055">
        <v>-0.41816590767245998</v>
      </c>
      <c r="G88" s="1030">
        <v>99.788875681676359</v>
      </c>
      <c r="H88" s="1031">
        <v>-0.24116754111457794</v>
      </c>
      <c r="I88" s="1047" t="s">
        <v>852</v>
      </c>
      <c r="J88" s="1063" t="s">
        <v>694</v>
      </c>
      <c r="K88" s="1075">
        <v>0</v>
      </c>
      <c r="L88" s="1926" t="s">
        <v>709</v>
      </c>
      <c r="M88" s="883"/>
      <c r="N88" s="985">
        <v>43800</v>
      </c>
      <c r="O88" s="1728">
        <v>99.11</v>
      </c>
      <c r="P88" s="1056">
        <v>-0.18000000000000682</v>
      </c>
      <c r="Q88" s="978">
        <v>-1.28</v>
      </c>
      <c r="R88" s="988">
        <v>99.283333333333346</v>
      </c>
      <c r="S88" s="989">
        <v>-0.15666666666665208</v>
      </c>
      <c r="T88" s="1057">
        <v>99.541428571428568</v>
      </c>
      <c r="U88" s="1034">
        <v>-0.124285714285719</v>
      </c>
      <c r="V88" s="1052" t="s">
        <v>694</v>
      </c>
      <c r="W88" s="1053">
        <v>0</v>
      </c>
      <c r="X88" s="1576" t="s">
        <v>709</v>
      </c>
      <c r="Y88" s="883"/>
    </row>
    <row r="89" spans="1:25" ht="14.25" customHeight="1">
      <c r="A89" s="1003">
        <v>43831</v>
      </c>
      <c r="B89" s="1058">
        <v>98.169886695091179</v>
      </c>
      <c r="C89" s="1022">
        <v>-0.56936654018413435</v>
      </c>
      <c r="D89" s="1025">
        <v>-2.64</v>
      </c>
      <c r="E89" s="1043">
        <v>98.704655633532283</v>
      </c>
      <c r="F89" s="1017">
        <v>-0.48461013217192317</v>
      </c>
      <c r="G89" s="1024">
        <v>99.469846507918874</v>
      </c>
      <c r="H89" s="1025">
        <v>-0.3190291737574853</v>
      </c>
      <c r="I89" s="897" t="s">
        <v>852</v>
      </c>
      <c r="J89" s="1061" t="s">
        <v>694</v>
      </c>
      <c r="K89" s="1561">
        <v>0</v>
      </c>
      <c r="L89" s="1925" t="s">
        <v>704</v>
      </c>
      <c r="M89" s="883"/>
      <c r="N89" s="1040">
        <v>43831</v>
      </c>
      <c r="O89" s="1729">
        <v>98.88</v>
      </c>
      <c r="P89" s="992">
        <v>-0.23000000000000398</v>
      </c>
      <c r="Q89" s="942">
        <v>-1.42</v>
      </c>
      <c r="R89" s="1059">
        <v>99.09333333333332</v>
      </c>
      <c r="S89" s="993">
        <v>-0.19000000000002615</v>
      </c>
      <c r="T89" s="1051">
        <v>99.398571428571429</v>
      </c>
      <c r="U89" s="942">
        <v>-0.1428571428571388</v>
      </c>
      <c r="V89" s="1052" t="s">
        <v>694</v>
      </c>
      <c r="W89" s="1053">
        <v>0</v>
      </c>
      <c r="X89" s="1574" t="s">
        <v>704</v>
      </c>
      <c r="Y89" s="883"/>
    </row>
    <row r="90" spans="1:25" ht="14" customHeight="1">
      <c r="A90" s="1015">
        <v>43862</v>
      </c>
      <c r="B90" s="1045">
        <v>97.490531616646962</v>
      </c>
      <c r="C90" s="1022">
        <v>-0.6793550784442175</v>
      </c>
      <c r="D90" s="1025">
        <v>-3.17</v>
      </c>
      <c r="E90" s="1043">
        <v>98.13322384900448</v>
      </c>
      <c r="F90" s="1017">
        <v>-0.57143178452780319</v>
      </c>
      <c r="G90" s="1024">
        <v>99.062161456728049</v>
      </c>
      <c r="H90" s="1025">
        <v>-0.40768505119082477</v>
      </c>
      <c r="I90" s="897" t="s">
        <v>852</v>
      </c>
      <c r="J90" s="1061" t="s">
        <v>694</v>
      </c>
      <c r="K90" s="1561">
        <v>0</v>
      </c>
      <c r="L90" s="1925" t="s">
        <v>705</v>
      </c>
      <c r="M90" s="883"/>
      <c r="N90" s="1044">
        <v>43862</v>
      </c>
      <c r="O90" s="1722">
        <v>98.6</v>
      </c>
      <c r="P90" s="938">
        <v>-0.28000000000000114</v>
      </c>
      <c r="Q90" s="942">
        <v>-1.62</v>
      </c>
      <c r="R90" s="994">
        <v>98.863333333333344</v>
      </c>
      <c r="S90" s="993">
        <v>-0.22999999999997556</v>
      </c>
      <c r="T90" s="1054">
        <v>99.228571428571428</v>
      </c>
      <c r="U90" s="942">
        <v>-0.17000000000000171</v>
      </c>
      <c r="V90" s="1052" t="s">
        <v>694</v>
      </c>
      <c r="W90" s="1053">
        <v>0</v>
      </c>
      <c r="X90" s="1573" t="s">
        <v>705</v>
      </c>
      <c r="Y90" s="883"/>
    </row>
    <row r="91" spans="1:25" ht="14.25" customHeight="1">
      <c r="A91" s="927">
        <v>43891</v>
      </c>
      <c r="B91" s="1045">
        <v>96.818596371147876</v>
      </c>
      <c r="C91" s="1022">
        <v>-0.67193524549908545</v>
      </c>
      <c r="D91" s="1025">
        <v>-3.71</v>
      </c>
      <c r="E91" s="1043">
        <v>97.493004894295339</v>
      </c>
      <c r="F91" s="1017">
        <v>-0.64021895470914103</v>
      </c>
      <c r="G91" s="1024">
        <v>98.577223276898764</v>
      </c>
      <c r="H91" s="1025">
        <v>-0.48493817982928533</v>
      </c>
      <c r="I91" s="897" t="s">
        <v>852</v>
      </c>
      <c r="J91" s="1061" t="s">
        <v>694</v>
      </c>
      <c r="K91" s="1561">
        <v>0</v>
      </c>
      <c r="L91" s="1925" t="s">
        <v>706</v>
      </c>
      <c r="M91" s="883"/>
      <c r="N91" s="936">
        <v>43891</v>
      </c>
      <c r="O91" s="1722">
        <v>98</v>
      </c>
      <c r="P91" s="938">
        <v>-0.59999999999999432</v>
      </c>
      <c r="Q91" s="942">
        <v>-2.14</v>
      </c>
      <c r="R91" s="994">
        <v>98.493333333333339</v>
      </c>
      <c r="S91" s="993">
        <v>-0.37000000000000455</v>
      </c>
      <c r="T91" s="1054">
        <v>98.987142857142857</v>
      </c>
      <c r="U91" s="942">
        <v>-0.2414285714285711</v>
      </c>
      <c r="V91" s="924" t="s">
        <v>694</v>
      </c>
      <c r="W91" s="1023">
        <v>0</v>
      </c>
      <c r="X91" s="1573" t="s">
        <v>706</v>
      </c>
      <c r="Y91" s="883"/>
    </row>
    <row r="92" spans="1:25" ht="14.25" customHeight="1">
      <c r="A92" s="927">
        <v>43922</v>
      </c>
      <c r="B92" s="1045">
        <v>96.21208468384576</v>
      </c>
      <c r="C92" s="1022">
        <v>-0.6065116873021168</v>
      </c>
      <c r="D92" s="1025">
        <v>-4.24</v>
      </c>
      <c r="E92" s="1043">
        <v>96.840404223880213</v>
      </c>
      <c r="F92" s="1017">
        <v>-0.65260067041512571</v>
      </c>
      <c r="G92" s="1024">
        <v>98.036985237692065</v>
      </c>
      <c r="H92" s="1025">
        <v>-0.54023803920669877</v>
      </c>
      <c r="I92" s="897" t="s">
        <v>852</v>
      </c>
      <c r="J92" s="1061" t="s">
        <v>694</v>
      </c>
      <c r="K92" s="1561">
        <v>0</v>
      </c>
      <c r="L92" s="1925" t="s">
        <v>707</v>
      </c>
      <c r="M92" s="883"/>
      <c r="N92" s="936">
        <v>43922</v>
      </c>
      <c r="O92" s="1722">
        <v>97.36</v>
      </c>
      <c r="P92" s="938">
        <v>-0.64000000000000057</v>
      </c>
      <c r="Q92" s="942">
        <v>-2.7</v>
      </c>
      <c r="R92" s="994">
        <v>97.986666666666665</v>
      </c>
      <c r="S92" s="993">
        <v>-0.50666666666667481</v>
      </c>
      <c r="T92" s="1054">
        <v>98.67</v>
      </c>
      <c r="U92" s="942">
        <v>-0.31714285714285495</v>
      </c>
      <c r="V92" s="924" t="s">
        <v>694</v>
      </c>
      <c r="W92" s="1023">
        <v>0</v>
      </c>
      <c r="X92" s="1573" t="s">
        <v>707</v>
      </c>
      <c r="Y92" s="883"/>
    </row>
    <row r="93" spans="1:25" ht="14.25" customHeight="1">
      <c r="A93" s="927">
        <v>43952</v>
      </c>
      <c r="B93" s="1045">
        <v>95.839587153192312</v>
      </c>
      <c r="C93" s="1022">
        <v>-0.37249753065344748</v>
      </c>
      <c r="D93" s="1025">
        <v>-4.57</v>
      </c>
      <c r="E93" s="1043">
        <v>96.290089402728654</v>
      </c>
      <c r="F93" s="1017">
        <v>-0.55031482115155939</v>
      </c>
      <c r="G93" s="1024">
        <v>97.496395246489939</v>
      </c>
      <c r="H93" s="1025">
        <v>-0.54058999120212547</v>
      </c>
      <c r="I93" s="897" t="s">
        <v>852</v>
      </c>
      <c r="J93" s="1061" t="s">
        <v>694</v>
      </c>
      <c r="K93" s="1561">
        <v>0</v>
      </c>
      <c r="L93" s="1925" t="s">
        <v>708</v>
      </c>
      <c r="M93" s="883"/>
      <c r="N93" s="936">
        <v>43952</v>
      </c>
      <c r="O93" s="1722">
        <v>96.9</v>
      </c>
      <c r="P93" s="938">
        <v>-0.45999999999999375</v>
      </c>
      <c r="Q93" s="942">
        <v>-3.08</v>
      </c>
      <c r="R93" s="994">
        <v>97.42</v>
      </c>
      <c r="S93" s="993">
        <v>-0.56666666666666288</v>
      </c>
      <c r="T93" s="1054">
        <v>98.305714285714288</v>
      </c>
      <c r="U93" s="942">
        <v>-0.36428571428571388</v>
      </c>
      <c r="V93" s="924" t="s">
        <v>694</v>
      </c>
      <c r="W93" s="1023">
        <v>0</v>
      </c>
      <c r="X93" s="1573" t="s">
        <v>708</v>
      </c>
      <c r="Y93" s="883"/>
    </row>
    <row r="94" spans="1:25" ht="14.25" customHeight="1">
      <c r="A94" s="927">
        <v>43983</v>
      </c>
      <c r="B94" s="1045">
        <v>95.773544123122903</v>
      </c>
      <c r="C94" s="1022">
        <v>-6.6043030069408815E-2</v>
      </c>
      <c r="D94" s="1025">
        <v>-4.6100000000000003</v>
      </c>
      <c r="E94" s="1043">
        <v>95.941738653386992</v>
      </c>
      <c r="F94" s="1017">
        <v>-0.34835074934166244</v>
      </c>
      <c r="G94" s="1024">
        <v>97.006211982617472</v>
      </c>
      <c r="H94" s="1025">
        <v>-0.49018326387246702</v>
      </c>
      <c r="I94" s="897" t="s">
        <v>852</v>
      </c>
      <c r="J94" s="1562" t="s">
        <v>898</v>
      </c>
      <c r="K94" s="1561">
        <v>-1</v>
      </c>
      <c r="L94" s="1925" t="s">
        <v>710</v>
      </c>
      <c r="M94" s="883"/>
      <c r="N94" s="936">
        <v>43983</v>
      </c>
      <c r="O94" s="1722">
        <v>97.08</v>
      </c>
      <c r="P94" s="938">
        <v>0.17999999999999261</v>
      </c>
      <c r="Q94" s="942">
        <v>-2.8</v>
      </c>
      <c r="R94" s="994">
        <v>97.11333333333333</v>
      </c>
      <c r="S94" s="993">
        <v>-0.30666666666667197</v>
      </c>
      <c r="T94" s="1054">
        <v>97.990000000000009</v>
      </c>
      <c r="U94" s="942">
        <v>-0.31571428571427873</v>
      </c>
      <c r="V94" s="924" t="s">
        <v>694</v>
      </c>
      <c r="W94" s="1023">
        <v>0</v>
      </c>
      <c r="X94" s="1573" t="s">
        <v>710</v>
      </c>
      <c r="Y94" s="883"/>
    </row>
    <row r="95" spans="1:25" ht="14.25" customHeight="1">
      <c r="A95" s="927">
        <v>44013</v>
      </c>
      <c r="B95" s="1045">
        <v>96.025418340346263</v>
      </c>
      <c r="C95" s="1022">
        <v>0.25187421722336012</v>
      </c>
      <c r="D95" s="1025">
        <v>-4.3</v>
      </c>
      <c r="E95" s="1043">
        <v>95.87951653888716</v>
      </c>
      <c r="F95" s="1017">
        <v>-6.222211449983206E-2</v>
      </c>
      <c r="G95" s="1024">
        <v>96.618521283341906</v>
      </c>
      <c r="H95" s="1025">
        <v>-0.38769069927556643</v>
      </c>
      <c r="I95" s="897" t="s">
        <v>852</v>
      </c>
      <c r="J95" s="1061" t="s">
        <v>694</v>
      </c>
      <c r="K95" s="1561">
        <v>0</v>
      </c>
      <c r="L95" s="1925" t="s">
        <v>711</v>
      </c>
      <c r="M95" s="883"/>
      <c r="N95" s="936">
        <v>44013</v>
      </c>
      <c r="O95" s="1722">
        <v>97.76</v>
      </c>
      <c r="P95" s="938">
        <v>0.68000000000000682</v>
      </c>
      <c r="Q95" s="942">
        <v>-2.0299999999999998</v>
      </c>
      <c r="R95" s="994">
        <v>97.24666666666667</v>
      </c>
      <c r="S95" s="993">
        <v>0.13333333333333997</v>
      </c>
      <c r="T95" s="1054">
        <v>97.797142857142859</v>
      </c>
      <c r="U95" s="942">
        <v>-0.19285714285715017</v>
      </c>
      <c r="V95" s="924" t="s">
        <v>694</v>
      </c>
      <c r="W95" s="1023">
        <v>0</v>
      </c>
      <c r="X95" s="1573" t="s">
        <v>711</v>
      </c>
      <c r="Y95" s="883"/>
    </row>
    <row r="96" spans="1:25" ht="14.25" customHeight="1">
      <c r="A96" s="927">
        <v>44044</v>
      </c>
      <c r="B96" s="1045">
        <v>96.542224421509346</v>
      </c>
      <c r="C96" s="1022">
        <v>0.51680608116308235</v>
      </c>
      <c r="D96" s="1025">
        <v>-3.66</v>
      </c>
      <c r="E96" s="1043">
        <v>96.113728961659504</v>
      </c>
      <c r="F96" s="1017">
        <v>0.23421242277234455</v>
      </c>
      <c r="G96" s="1024">
        <v>96.385998101401626</v>
      </c>
      <c r="H96" s="1025">
        <v>-0.23252318194028021</v>
      </c>
      <c r="I96" s="897" t="s">
        <v>849</v>
      </c>
      <c r="J96" s="1061" t="s">
        <v>694</v>
      </c>
      <c r="K96" s="1561">
        <v>0</v>
      </c>
      <c r="L96" s="1925" t="s">
        <v>712</v>
      </c>
      <c r="M96" s="883"/>
      <c r="N96" s="936">
        <v>44044</v>
      </c>
      <c r="O96" s="1722">
        <v>98.24</v>
      </c>
      <c r="P96" s="938">
        <v>0.47999999999998977</v>
      </c>
      <c r="Q96" s="942">
        <v>-1.45</v>
      </c>
      <c r="R96" s="994">
        <v>97.693333333333328</v>
      </c>
      <c r="S96" s="993">
        <v>0.44666666666665833</v>
      </c>
      <c r="T96" s="1054">
        <v>97.705714285714294</v>
      </c>
      <c r="U96" s="942">
        <v>-9.1428571428565419E-2</v>
      </c>
      <c r="V96" s="924" t="s">
        <v>694</v>
      </c>
      <c r="W96" s="1023">
        <v>0</v>
      </c>
      <c r="X96" s="1573" t="s">
        <v>712</v>
      </c>
      <c r="Y96" s="883"/>
    </row>
    <row r="97" spans="1:25" ht="14.25" customHeight="1">
      <c r="A97" s="927">
        <v>44075</v>
      </c>
      <c r="B97" s="1045">
        <v>97.232814491741721</v>
      </c>
      <c r="C97" s="1022">
        <v>0.69059007023237484</v>
      </c>
      <c r="D97" s="1025">
        <v>-2.76</v>
      </c>
      <c r="E97" s="1043">
        <v>96.600152417865772</v>
      </c>
      <c r="F97" s="1017">
        <v>0.4864234562062677</v>
      </c>
      <c r="G97" s="1024">
        <v>96.349181369272316</v>
      </c>
      <c r="H97" s="1025">
        <v>-3.6816732129310026E-2</v>
      </c>
      <c r="I97" s="897" t="s">
        <v>849</v>
      </c>
      <c r="J97" s="1061" t="s">
        <v>694</v>
      </c>
      <c r="K97" s="1561">
        <v>0</v>
      </c>
      <c r="L97" s="1925" t="s">
        <v>713</v>
      </c>
      <c r="M97" s="883"/>
      <c r="N97" s="936">
        <v>44075</v>
      </c>
      <c r="O97" s="1722">
        <v>98.55</v>
      </c>
      <c r="P97" s="938">
        <v>0.31000000000000227</v>
      </c>
      <c r="Q97" s="942">
        <v>-1.03</v>
      </c>
      <c r="R97" s="994">
        <v>98.183333333333337</v>
      </c>
      <c r="S97" s="993">
        <v>0.49000000000000909</v>
      </c>
      <c r="T97" s="1054">
        <v>97.698571428571412</v>
      </c>
      <c r="U97" s="942">
        <v>-7.1428571428810983E-3</v>
      </c>
      <c r="V97" s="924" t="s">
        <v>694</v>
      </c>
      <c r="W97" s="1023">
        <v>0</v>
      </c>
      <c r="X97" s="1573" t="s">
        <v>713</v>
      </c>
      <c r="Y97" s="883"/>
    </row>
    <row r="98" spans="1:25" ht="14.25" customHeight="1">
      <c r="A98" s="927">
        <v>44105</v>
      </c>
      <c r="B98" s="1045">
        <v>97.930415981762835</v>
      </c>
      <c r="C98" s="1022">
        <v>0.69760149002111405</v>
      </c>
      <c r="D98" s="1025">
        <v>-1.7</v>
      </c>
      <c r="E98" s="1043">
        <v>97.235151631671314</v>
      </c>
      <c r="F98" s="1017">
        <v>0.63499921380554269</v>
      </c>
      <c r="G98" s="1024">
        <v>96.508012742217304</v>
      </c>
      <c r="H98" s="1025">
        <v>0.15883137294498795</v>
      </c>
      <c r="I98" s="1020" t="s">
        <v>850</v>
      </c>
      <c r="J98" s="1061" t="s">
        <v>694</v>
      </c>
      <c r="K98" s="1561">
        <v>0</v>
      </c>
      <c r="L98" s="1925" t="s">
        <v>714</v>
      </c>
      <c r="M98" s="883"/>
      <c r="N98" s="936">
        <v>44105</v>
      </c>
      <c r="O98" s="1722">
        <v>98.83</v>
      </c>
      <c r="P98" s="938">
        <v>0.28000000000000114</v>
      </c>
      <c r="Q98" s="942">
        <v>-0.62</v>
      </c>
      <c r="R98" s="994">
        <v>98.54</v>
      </c>
      <c r="S98" s="993">
        <v>0.35666666666666913</v>
      </c>
      <c r="T98" s="1054">
        <v>97.817142857142855</v>
      </c>
      <c r="U98" s="942">
        <v>0.11857142857144254</v>
      </c>
      <c r="V98" s="924" t="s">
        <v>694</v>
      </c>
      <c r="W98" s="1023">
        <v>0</v>
      </c>
      <c r="X98" s="1573" t="s">
        <v>714</v>
      </c>
      <c r="Y98" s="883"/>
    </row>
    <row r="99" spans="1:25" ht="14.25" customHeight="1">
      <c r="A99" s="927">
        <v>44136</v>
      </c>
      <c r="B99" s="1045">
        <v>98.587864747737015</v>
      </c>
      <c r="C99" s="1022">
        <v>0.65744876597418056</v>
      </c>
      <c r="D99" s="1025">
        <v>-0.62</v>
      </c>
      <c r="E99" s="1043">
        <v>97.917031740413847</v>
      </c>
      <c r="F99" s="1017">
        <v>0.6818801087425328</v>
      </c>
      <c r="G99" s="1024">
        <v>96.847409894201775</v>
      </c>
      <c r="H99" s="1025">
        <v>0.33939715198447118</v>
      </c>
      <c r="I99" s="1020" t="s">
        <v>850</v>
      </c>
      <c r="J99" s="1061" t="s">
        <v>694</v>
      </c>
      <c r="K99" s="1561">
        <v>0</v>
      </c>
      <c r="L99" s="1925" t="s">
        <v>715</v>
      </c>
      <c r="M99" s="883"/>
      <c r="N99" s="936">
        <v>44136</v>
      </c>
      <c r="O99" s="1722">
        <v>99.12</v>
      </c>
      <c r="P99" s="938">
        <v>0.29000000000000625</v>
      </c>
      <c r="Q99" s="942">
        <v>-0.17</v>
      </c>
      <c r="R99" s="994">
        <v>98.833333333333329</v>
      </c>
      <c r="S99" s="993">
        <v>0.29333333333332234</v>
      </c>
      <c r="T99" s="1054">
        <v>98.068571428571431</v>
      </c>
      <c r="U99" s="942">
        <v>0.25142857142857622</v>
      </c>
      <c r="V99" s="924" t="s">
        <v>694</v>
      </c>
      <c r="W99" s="1023">
        <v>0</v>
      </c>
      <c r="X99" s="1573" t="s">
        <v>715</v>
      </c>
      <c r="Y99" s="883"/>
    </row>
    <row r="100" spans="1:25" ht="14.25" customHeight="1">
      <c r="A100" s="969">
        <v>44166</v>
      </c>
      <c r="B100" s="1046">
        <v>99.173829767266653</v>
      </c>
      <c r="C100" s="1026">
        <v>0.5859650195296382</v>
      </c>
      <c r="D100" s="1031">
        <v>0.44</v>
      </c>
      <c r="E100" s="1028">
        <v>98.56403683225551</v>
      </c>
      <c r="F100" s="1055">
        <v>0.64700509184166322</v>
      </c>
      <c r="G100" s="1030">
        <v>97.323730267640968</v>
      </c>
      <c r="H100" s="1031">
        <v>0.47632037343919365</v>
      </c>
      <c r="I100" s="1032" t="s">
        <v>850</v>
      </c>
      <c r="J100" s="1063" t="s">
        <v>694</v>
      </c>
      <c r="K100" s="1075">
        <v>0</v>
      </c>
      <c r="L100" s="1926" t="s">
        <v>709</v>
      </c>
      <c r="M100" s="883"/>
      <c r="N100" s="985">
        <v>44166</v>
      </c>
      <c r="O100" s="1728">
        <v>99.4</v>
      </c>
      <c r="P100" s="987">
        <v>0.28000000000000114</v>
      </c>
      <c r="Q100" s="1034">
        <v>0.28999999999999998</v>
      </c>
      <c r="R100" s="1035">
        <v>99.116666666666674</v>
      </c>
      <c r="S100" s="1060">
        <v>0.28333333333334565</v>
      </c>
      <c r="T100" s="1057">
        <v>98.425714285714278</v>
      </c>
      <c r="U100" s="1034">
        <v>0.35714285714284699</v>
      </c>
      <c r="V100" s="924" t="s">
        <v>694</v>
      </c>
      <c r="W100" s="1023">
        <v>0</v>
      </c>
      <c r="X100" s="1576" t="s">
        <v>709</v>
      </c>
      <c r="Y100" s="883"/>
    </row>
    <row r="101" spans="1:25" ht="14.25" customHeight="1">
      <c r="A101" s="1015">
        <v>44197</v>
      </c>
      <c r="B101" s="1049">
        <v>99.666746745425016</v>
      </c>
      <c r="C101" s="1022">
        <v>0.49291697815836244</v>
      </c>
      <c r="D101" s="1016">
        <v>1.52</v>
      </c>
      <c r="E101" s="1043">
        <v>99.142813753476233</v>
      </c>
      <c r="F101" s="1018">
        <v>0.57877692122072233</v>
      </c>
      <c r="G101" s="1024">
        <v>97.879902070826986</v>
      </c>
      <c r="H101" s="1016">
        <v>0.55617180318601811</v>
      </c>
      <c r="I101" s="1020" t="s">
        <v>850</v>
      </c>
      <c r="J101" s="1061" t="s">
        <v>694</v>
      </c>
      <c r="K101" s="1561">
        <v>0</v>
      </c>
      <c r="L101" s="1925" t="s">
        <v>704</v>
      </c>
      <c r="M101" s="883"/>
      <c r="N101" s="1044">
        <v>44197</v>
      </c>
      <c r="O101" s="1722">
        <v>99.68</v>
      </c>
      <c r="P101" s="938">
        <v>0.28000000000000114</v>
      </c>
      <c r="Q101" s="942">
        <v>0.81</v>
      </c>
      <c r="R101" s="994">
        <v>99.40000000000002</v>
      </c>
      <c r="S101" s="993">
        <v>0.28333333333334565</v>
      </c>
      <c r="T101" s="1054">
        <v>98.797142857142845</v>
      </c>
      <c r="U101" s="942">
        <v>0.37142857142856656</v>
      </c>
      <c r="V101" s="1001" t="s">
        <v>694</v>
      </c>
      <c r="W101" s="1002">
        <v>0</v>
      </c>
      <c r="X101" s="1573" t="s">
        <v>704</v>
      </c>
      <c r="Y101" s="883"/>
    </row>
    <row r="102" spans="1:25" ht="14.25" customHeight="1">
      <c r="A102" s="1015">
        <v>44228</v>
      </c>
      <c r="B102" s="1049">
        <v>100.06553490210882</v>
      </c>
      <c r="C102" s="1022">
        <v>0.39878815668380696</v>
      </c>
      <c r="D102" s="1016">
        <v>2.64</v>
      </c>
      <c r="E102" s="1043">
        <v>99.635370471600154</v>
      </c>
      <c r="F102" s="1018">
        <v>0.49255671812392166</v>
      </c>
      <c r="G102" s="1024">
        <v>98.457061579650215</v>
      </c>
      <c r="H102" s="1016">
        <v>0.57715950882322886</v>
      </c>
      <c r="I102" s="1020" t="s">
        <v>850</v>
      </c>
      <c r="J102" s="1061" t="s">
        <v>694</v>
      </c>
      <c r="K102" s="1561">
        <v>0</v>
      </c>
      <c r="L102" s="1925" t="s">
        <v>705</v>
      </c>
      <c r="M102" s="883"/>
      <c r="N102" s="1044">
        <v>44228</v>
      </c>
      <c r="O102" s="1722">
        <v>99.95</v>
      </c>
      <c r="P102" s="938">
        <v>0.26999999999999602</v>
      </c>
      <c r="Q102" s="942">
        <v>1.37</v>
      </c>
      <c r="R102" s="994">
        <v>99.676666666666677</v>
      </c>
      <c r="S102" s="993">
        <v>0.27666666666665662</v>
      </c>
      <c r="T102" s="1054">
        <v>99.11</v>
      </c>
      <c r="U102" s="942">
        <v>0.31285714285715471</v>
      </c>
      <c r="V102" s="924" t="s">
        <v>694</v>
      </c>
      <c r="W102" s="1023">
        <v>0</v>
      </c>
      <c r="X102" s="1573" t="s">
        <v>705</v>
      </c>
      <c r="Y102" s="883"/>
    </row>
    <row r="103" spans="1:25" ht="14.25" customHeight="1">
      <c r="A103" s="927">
        <v>44256</v>
      </c>
      <c r="B103" s="1049">
        <v>100.37202133890909</v>
      </c>
      <c r="C103" s="1022">
        <v>0.30648643680027021</v>
      </c>
      <c r="D103" s="1016">
        <v>3.67</v>
      </c>
      <c r="E103" s="1043">
        <v>100.03476766214764</v>
      </c>
      <c r="F103" s="1018">
        <v>0.39939719054748934</v>
      </c>
      <c r="G103" s="1024">
        <v>99.004175424993022</v>
      </c>
      <c r="H103" s="1016">
        <v>0.54711384534280683</v>
      </c>
      <c r="I103" s="1020" t="s">
        <v>850</v>
      </c>
      <c r="J103" s="1061" t="s">
        <v>694</v>
      </c>
      <c r="K103" s="1561">
        <v>0</v>
      </c>
      <c r="L103" s="1925" t="s">
        <v>706</v>
      </c>
      <c r="M103" s="883"/>
      <c r="N103" s="936">
        <v>44256</v>
      </c>
      <c r="O103" s="1722">
        <v>100.19</v>
      </c>
      <c r="P103" s="938">
        <v>0.23999999999999488</v>
      </c>
      <c r="Q103" s="942">
        <v>2.23</v>
      </c>
      <c r="R103" s="994">
        <v>99.94</v>
      </c>
      <c r="S103" s="993">
        <v>0.26333333333332121</v>
      </c>
      <c r="T103" s="1054">
        <v>99.388571428571439</v>
      </c>
      <c r="U103" s="942">
        <v>0.27857142857143913</v>
      </c>
      <c r="V103" s="924" t="s">
        <v>694</v>
      </c>
      <c r="W103" s="1023">
        <v>0</v>
      </c>
      <c r="X103" s="1573" t="s">
        <v>706</v>
      </c>
      <c r="Y103" s="883"/>
    </row>
    <row r="104" spans="1:25" ht="14.25" customHeight="1">
      <c r="A104" s="927">
        <v>44287</v>
      </c>
      <c r="B104" s="1049">
        <v>100.58530129307434</v>
      </c>
      <c r="C104" s="1022">
        <v>0.21327995416524459</v>
      </c>
      <c r="D104" s="1016">
        <v>4.55</v>
      </c>
      <c r="E104" s="1043">
        <v>100.34095251136409</v>
      </c>
      <c r="F104" s="1018">
        <v>0.30618484921645006</v>
      </c>
      <c r="G104" s="1024">
        <v>99.48310211089769</v>
      </c>
      <c r="H104" s="1016">
        <v>0.47892668590466769</v>
      </c>
      <c r="I104" s="1020" t="s">
        <v>850</v>
      </c>
      <c r="J104" s="1061" t="s">
        <v>694</v>
      </c>
      <c r="K104" s="1561">
        <v>0</v>
      </c>
      <c r="L104" s="1925" t="s">
        <v>707</v>
      </c>
      <c r="M104" s="883"/>
      <c r="N104" s="936">
        <v>44287</v>
      </c>
      <c r="O104" s="1722">
        <v>100.4</v>
      </c>
      <c r="P104" s="938">
        <v>0.21000000000000796</v>
      </c>
      <c r="Q104" s="942">
        <v>3.12</v>
      </c>
      <c r="R104" s="994">
        <v>100.17999999999999</v>
      </c>
      <c r="S104" s="993">
        <v>0.23999999999999488</v>
      </c>
      <c r="T104" s="1054">
        <v>99.652857142857144</v>
      </c>
      <c r="U104" s="942">
        <v>0.26428571428570535</v>
      </c>
      <c r="V104" s="924" t="s">
        <v>694</v>
      </c>
      <c r="W104" s="1023">
        <v>0</v>
      </c>
      <c r="X104" s="1573" t="s">
        <v>707</v>
      </c>
      <c r="Y104" s="883"/>
    </row>
    <row r="105" spans="1:25" ht="14.25" customHeight="1">
      <c r="A105" s="927">
        <v>44317</v>
      </c>
      <c r="B105" s="1045">
        <v>100.69896168865748</v>
      </c>
      <c r="C105" s="1022">
        <v>0.11366039558313901</v>
      </c>
      <c r="D105" s="1016">
        <v>5.07</v>
      </c>
      <c r="E105" s="1043">
        <v>100.55209477354697</v>
      </c>
      <c r="F105" s="1018">
        <v>0.21114226218287513</v>
      </c>
      <c r="G105" s="1024">
        <v>99.878608640454061</v>
      </c>
      <c r="H105" s="1016">
        <v>0.39550652955637133</v>
      </c>
      <c r="I105" s="1020" t="s">
        <v>850</v>
      </c>
      <c r="J105" s="1062" t="s">
        <v>694</v>
      </c>
      <c r="K105" s="1561">
        <v>0</v>
      </c>
      <c r="L105" s="1925" t="s">
        <v>708</v>
      </c>
      <c r="M105" s="883"/>
      <c r="N105" s="936">
        <v>44317</v>
      </c>
      <c r="O105" s="1722">
        <v>100.55</v>
      </c>
      <c r="P105" s="938">
        <v>0.14999999999999147</v>
      </c>
      <c r="Q105" s="942">
        <v>3.77</v>
      </c>
      <c r="R105" s="994">
        <v>100.38</v>
      </c>
      <c r="S105" s="993">
        <v>0.20000000000000284</v>
      </c>
      <c r="T105" s="1054">
        <v>99.898571428571429</v>
      </c>
      <c r="U105" s="942">
        <v>0.24571428571428555</v>
      </c>
      <c r="V105" s="924" t="s">
        <v>694</v>
      </c>
      <c r="W105" s="1023">
        <v>0</v>
      </c>
      <c r="X105" s="1573" t="s">
        <v>708</v>
      </c>
      <c r="Y105" s="883"/>
    </row>
    <row r="106" spans="1:25" ht="14.25" customHeight="1">
      <c r="A106" s="927">
        <v>44348</v>
      </c>
      <c r="B106" s="1045">
        <v>100.7191613792519</v>
      </c>
      <c r="C106" s="1022">
        <v>2.0199690594424169E-2</v>
      </c>
      <c r="D106" s="1016">
        <v>5.16</v>
      </c>
      <c r="E106" s="1043">
        <v>100.6678081203279</v>
      </c>
      <c r="F106" s="1018">
        <v>0.11571334678093592</v>
      </c>
      <c r="G106" s="1024">
        <v>100.18307958781331</v>
      </c>
      <c r="H106" s="1016">
        <v>0.30447094735924907</v>
      </c>
      <c r="I106" s="1020" t="s">
        <v>853</v>
      </c>
      <c r="J106" s="1061" t="s">
        <v>694</v>
      </c>
      <c r="K106" s="1561">
        <v>0</v>
      </c>
      <c r="L106" s="1925" t="s">
        <v>710</v>
      </c>
      <c r="M106" s="883"/>
      <c r="N106" s="936">
        <v>44348</v>
      </c>
      <c r="O106" s="1722">
        <v>100.64</v>
      </c>
      <c r="P106" s="938">
        <v>9.0000000000003411E-2</v>
      </c>
      <c r="Q106" s="942">
        <v>3.67</v>
      </c>
      <c r="R106" s="994">
        <v>100.52999999999999</v>
      </c>
      <c r="S106" s="993">
        <v>0.14999999999999147</v>
      </c>
      <c r="T106" s="1054">
        <v>100.11571428571428</v>
      </c>
      <c r="U106" s="942">
        <v>0.21714285714284642</v>
      </c>
      <c r="V106" s="924" t="s">
        <v>694</v>
      </c>
      <c r="W106" s="1023">
        <v>0</v>
      </c>
      <c r="X106" s="1573" t="s">
        <v>710</v>
      </c>
      <c r="Y106" s="883"/>
    </row>
    <row r="107" spans="1:25" ht="14.25" customHeight="1">
      <c r="A107" s="927">
        <v>44378</v>
      </c>
      <c r="B107" s="1045">
        <v>100.67862961943531</v>
      </c>
      <c r="C107" s="1022">
        <v>-4.0531759816587964E-2</v>
      </c>
      <c r="D107" s="1016">
        <v>4.8499999999999996</v>
      </c>
      <c r="E107" s="1043">
        <v>100.69891756244823</v>
      </c>
      <c r="F107" s="1018">
        <v>3.110944212032507E-2</v>
      </c>
      <c r="G107" s="1024">
        <v>100.39805099526599</v>
      </c>
      <c r="H107" s="1016">
        <v>0.21497140745267984</v>
      </c>
      <c r="I107" s="1020" t="s">
        <v>853</v>
      </c>
      <c r="J107" s="1061" t="s">
        <v>694</v>
      </c>
      <c r="K107" s="1561">
        <v>0</v>
      </c>
      <c r="L107" s="1925" t="s">
        <v>711</v>
      </c>
      <c r="M107" s="883"/>
      <c r="N107" s="936">
        <v>44378</v>
      </c>
      <c r="O107" s="1722">
        <v>100.67</v>
      </c>
      <c r="P107" s="938">
        <v>3.0000000000001137E-2</v>
      </c>
      <c r="Q107" s="942">
        <v>2.98</v>
      </c>
      <c r="R107" s="994">
        <v>100.62</v>
      </c>
      <c r="S107" s="993">
        <v>9.0000000000017621E-2</v>
      </c>
      <c r="T107" s="1054">
        <v>100.29714285714286</v>
      </c>
      <c r="U107" s="942">
        <v>0.18142857142858304</v>
      </c>
      <c r="V107" s="924" t="s">
        <v>694</v>
      </c>
      <c r="W107" s="1023">
        <v>0</v>
      </c>
      <c r="X107" s="1573" t="s">
        <v>711</v>
      </c>
      <c r="Y107" s="883"/>
    </row>
    <row r="108" spans="1:25" ht="14.25" customHeight="1">
      <c r="A108" s="927">
        <v>44409</v>
      </c>
      <c r="B108" s="1045">
        <v>100.60485118940066</v>
      </c>
      <c r="C108" s="1022">
        <v>-7.3778430034650455E-2</v>
      </c>
      <c r="D108" s="1016">
        <v>4.21</v>
      </c>
      <c r="E108" s="1043">
        <v>100.66754739602929</v>
      </c>
      <c r="F108" s="1018">
        <v>-3.1370166418938084E-2</v>
      </c>
      <c r="G108" s="1024">
        <v>100.53206591583395</v>
      </c>
      <c r="H108" s="1016">
        <v>0.13401492056796371</v>
      </c>
      <c r="I108" s="897" t="s">
        <v>852</v>
      </c>
      <c r="J108" s="1061" t="s">
        <v>694</v>
      </c>
      <c r="K108" s="1561">
        <v>0</v>
      </c>
      <c r="L108" s="1925" t="s">
        <v>712</v>
      </c>
      <c r="M108" s="883"/>
      <c r="N108" s="936">
        <v>44409</v>
      </c>
      <c r="O108" s="1722">
        <v>100.66</v>
      </c>
      <c r="P108" s="938">
        <v>-1.0000000000005116E-2</v>
      </c>
      <c r="Q108" s="942">
        <v>2.46</v>
      </c>
      <c r="R108" s="994">
        <v>100.65666666666668</v>
      </c>
      <c r="S108" s="993">
        <v>3.6666666666675951E-2</v>
      </c>
      <c r="T108" s="1054">
        <v>100.43714285714285</v>
      </c>
      <c r="U108" s="942">
        <v>0.13999999999998636</v>
      </c>
      <c r="V108" s="924" t="s">
        <v>694</v>
      </c>
      <c r="W108" s="1023">
        <v>0</v>
      </c>
      <c r="X108" s="1573" t="s">
        <v>712</v>
      </c>
      <c r="Y108" s="883"/>
    </row>
    <row r="109" spans="1:25" ht="14.25" customHeight="1">
      <c r="A109" s="927">
        <v>44440</v>
      </c>
      <c r="B109" s="1045">
        <v>100.53229326433005</v>
      </c>
      <c r="C109" s="1022">
        <v>-7.2557925070611873E-2</v>
      </c>
      <c r="D109" s="1016">
        <v>3.39</v>
      </c>
      <c r="E109" s="1043">
        <v>100.60525802438868</v>
      </c>
      <c r="F109" s="1018">
        <v>-6.2289371640616764E-2</v>
      </c>
      <c r="G109" s="1024">
        <v>100.59874568186555</v>
      </c>
      <c r="H109" s="1016">
        <v>6.6679766031597865E-2</v>
      </c>
      <c r="I109" s="897" t="s">
        <v>852</v>
      </c>
      <c r="J109" s="1061" t="s">
        <v>694</v>
      </c>
      <c r="K109" s="1561">
        <v>0</v>
      </c>
      <c r="L109" s="1925" t="s">
        <v>713</v>
      </c>
      <c r="M109" s="883"/>
      <c r="N109" s="936">
        <v>44440</v>
      </c>
      <c r="O109" s="1722">
        <v>100.65</v>
      </c>
      <c r="P109" s="938">
        <v>-9.9999999999909051E-3</v>
      </c>
      <c r="Q109" s="942">
        <v>2.13</v>
      </c>
      <c r="R109" s="994">
        <v>100.66000000000001</v>
      </c>
      <c r="S109" s="993">
        <v>3.3333333333303017E-3</v>
      </c>
      <c r="T109" s="1054">
        <v>100.53714285714285</v>
      </c>
      <c r="U109" s="942">
        <v>0.10000000000000853</v>
      </c>
      <c r="V109" s="924" t="s">
        <v>694</v>
      </c>
      <c r="W109" s="1023">
        <v>0</v>
      </c>
      <c r="X109" s="1573" t="s">
        <v>713</v>
      </c>
      <c r="Y109" s="883"/>
    </row>
    <row r="110" spans="1:25" ht="14.25" customHeight="1">
      <c r="A110" s="927">
        <v>44470</v>
      </c>
      <c r="B110" s="1045">
        <v>100.51738968606733</v>
      </c>
      <c r="C110" s="1022">
        <v>-1.4903578262718042E-2</v>
      </c>
      <c r="D110" s="1016">
        <v>2.64</v>
      </c>
      <c r="E110" s="1043">
        <v>100.55151137993268</v>
      </c>
      <c r="F110" s="1018">
        <v>-5.3746644455998194E-2</v>
      </c>
      <c r="G110" s="1024">
        <v>100.61951258860243</v>
      </c>
      <c r="H110" s="1016">
        <v>2.0766906736881197E-2</v>
      </c>
      <c r="I110" s="897" t="s">
        <v>852</v>
      </c>
      <c r="J110" s="1061" t="s">
        <v>694</v>
      </c>
      <c r="K110" s="1561">
        <v>0</v>
      </c>
      <c r="L110" s="1925" t="s">
        <v>714</v>
      </c>
      <c r="M110" s="883"/>
      <c r="N110" s="936">
        <v>44470</v>
      </c>
      <c r="O110" s="1722">
        <v>100.63</v>
      </c>
      <c r="P110" s="938">
        <v>-2.0000000000010232E-2</v>
      </c>
      <c r="Q110" s="942">
        <v>1.82</v>
      </c>
      <c r="R110" s="994">
        <v>100.64666666666666</v>
      </c>
      <c r="S110" s="993">
        <v>-1.3333333333349628E-2</v>
      </c>
      <c r="T110" s="1054">
        <v>100.6</v>
      </c>
      <c r="U110" s="942">
        <v>6.2857142857140502E-2</v>
      </c>
      <c r="V110" s="924" t="s">
        <v>694</v>
      </c>
      <c r="W110" s="1023">
        <v>0</v>
      </c>
      <c r="X110" s="1573" t="s">
        <v>714</v>
      </c>
      <c r="Y110" s="883"/>
    </row>
    <row r="111" spans="1:25" ht="14.25" customHeight="1">
      <c r="A111" s="927">
        <v>44501</v>
      </c>
      <c r="B111" s="1045">
        <v>100.55302629901198</v>
      </c>
      <c r="C111" s="1022">
        <v>3.563661294464282E-2</v>
      </c>
      <c r="D111" s="1016">
        <v>1.99</v>
      </c>
      <c r="E111" s="1043">
        <v>100.5342364164698</v>
      </c>
      <c r="F111" s="1018">
        <v>-1.7274963462881487E-2</v>
      </c>
      <c r="G111" s="1024">
        <v>100.61490187516496</v>
      </c>
      <c r="H111" s="1016">
        <v>-4.6107134374722136E-3</v>
      </c>
      <c r="I111" s="897" t="s">
        <v>852</v>
      </c>
      <c r="J111" s="1061" t="s">
        <v>694</v>
      </c>
      <c r="K111" s="1561">
        <v>0</v>
      </c>
      <c r="L111" s="1925" t="s">
        <v>715</v>
      </c>
      <c r="M111" s="883"/>
      <c r="N111" s="936">
        <v>44501</v>
      </c>
      <c r="O111" s="1722">
        <v>100.64</v>
      </c>
      <c r="P111" s="938">
        <v>1.0000000000005116E-2</v>
      </c>
      <c r="Q111" s="942">
        <v>1.53</v>
      </c>
      <c r="R111" s="994">
        <v>100.64</v>
      </c>
      <c r="S111" s="993">
        <v>-6.6666666666606034E-3</v>
      </c>
      <c r="T111" s="1054">
        <v>100.63428571428571</v>
      </c>
      <c r="U111" s="942">
        <v>3.4285714285715585E-2</v>
      </c>
      <c r="V111" s="924" t="s">
        <v>694</v>
      </c>
      <c r="W111" s="1023">
        <v>0</v>
      </c>
      <c r="X111" s="1573" t="s">
        <v>715</v>
      </c>
      <c r="Y111" s="883"/>
    </row>
    <row r="112" spans="1:25" ht="14.25" customHeight="1">
      <c r="A112" s="969">
        <v>44531</v>
      </c>
      <c r="B112" s="1046">
        <v>100.62410720713984</v>
      </c>
      <c r="C112" s="1026">
        <v>7.108090812786827E-2</v>
      </c>
      <c r="D112" s="1027">
        <v>1.46</v>
      </c>
      <c r="E112" s="1028">
        <v>100.56484106407305</v>
      </c>
      <c r="F112" s="1029">
        <v>3.0604647603254875E-2</v>
      </c>
      <c r="G112" s="1030">
        <v>100.60420837780531</v>
      </c>
      <c r="H112" s="1027">
        <v>-1.0693497359653747E-2</v>
      </c>
      <c r="I112" s="1047" t="s">
        <v>852</v>
      </c>
      <c r="J112" s="1063" t="s">
        <v>694</v>
      </c>
      <c r="K112" s="952">
        <v>0</v>
      </c>
      <c r="L112" s="1926" t="s">
        <v>709</v>
      </c>
      <c r="M112" s="883"/>
      <c r="N112" s="936">
        <v>44531</v>
      </c>
      <c r="O112" s="1722">
        <v>100.66</v>
      </c>
      <c r="P112" s="938">
        <v>1.9999999999996021E-2</v>
      </c>
      <c r="Q112" s="942">
        <v>1.27</v>
      </c>
      <c r="R112" s="994">
        <v>100.64333333333332</v>
      </c>
      <c r="S112" s="993">
        <v>3.3333333333160908E-3</v>
      </c>
      <c r="T112" s="1054">
        <v>100.64999999999999</v>
      </c>
      <c r="U112" s="942">
        <v>1.5714285714281573E-2</v>
      </c>
      <c r="V112" s="1064" t="s">
        <v>694</v>
      </c>
      <c r="W112" s="1065">
        <v>0</v>
      </c>
      <c r="X112" s="1573" t="s">
        <v>709</v>
      </c>
      <c r="Y112" s="883"/>
    </row>
    <row r="113" spans="1:25" ht="14.25" customHeight="1">
      <c r="A113" s="1015">
        <v>44562</v>
      </c>
      <c r="B113" s="1045">
        <v>100.73409059615108</v>
      </c>
      <c r="C113" s="1022">
        <v>0.10998338901123361</v>
      </c>
      <c r="D113" s="1016">
        <v>1.07</v>
      </c>
      <c r="E113" s="1043">
        <v>100.63707470076763</v>
      </c>
      <c r="F113" s="1018">
        <v>7.223363669457683E-2</v>
      </c>
      <c r="G113" s="1024">
        <v>100.6063411230766</v>
      </c>
      <c r="H113" s="1016">
        <v>2.1327452712966988E-3</v>
      </c>
      <c r="I113" s="997" t="s">
        <v>852</v>
      </c>
      <c r="J113" s="1061" t="s">
        <v>694</v>
      </c>
      <c r="K113" s="1561">
        <v>0</v>
      </c>
      <c r="L113" s="1925" t="s">
        <v>704</v>
      </c>
      <c r="M113" s="883"/>
      <c r="N113" s="1040">
        <v>44562</v>
      </c>
      <c r="O113" s="1729">
        <v>100.66</v>
      </c>
      <c r="P113" s="1050">
        <v>0</v>
      </c>
      <c r="Q113" s="1041">
        <v>0.98</v>
      </c>
      <c r="R113" s="920">
        <v>100.65333333333335</v>
      </c>
      <c r="S113" s="982">
        <v>1.0000000000033538E-2</v>
      </c>
      <c r="T113" s="1051">
        <v>100.65285714285713</v>
      </c>
      <c r="U113" s="1042">
        <v>2.8571428571382285E-3</v>
      </c>
      <c r="V113" s="1066" t="s">
        <v>694</v>
      </c>
      <c r="W113" s="1067">
        <v>0</v>
      </c>
      <c r="X113" s="1574" t="s">
        <v>704</v>
      </c>
      <c r="Y113" s="883"/>
    </row>
    <row r="114" spans="1:25" ht="14.25" customHeight="1">
      <c r="A114" s="1015">
        <v>44593</v>
      </c>
      <c r="B114" s="1045">
        <v>100.89796663320735</v>
      </c>
      <c r="C114" s="1022">
        <v>0.1638760370562693</v>
      </c>
      <c r="D114" s="1016">
        <v>0.83</v>
      </c>
      <c r="E114" s="1043">
        <v>100.75205481216608</v>
      </c>
      <c r="F114" s="1018">
        <v>0.11498011139845232</v>
      </c>
      <c r="G114" s="1024">
        <v>100.63767498218689</v>
      </c>
      <c r="H114" s="1016">
        <v>3.1333859110290518E-2</v>
      </c>
      <c r="I114" s="897" t="s">
        <v>852</v>
      </c>
      <c r="J114" s="1061" t="s">
        <v>694</v>
      </c>
      <c r="K114" s="1561">
        <v>0</v>
      </c>
      <c r="L114" s="1925" t="s">
        <v>705</v>
      </c>
      <c r="M114" s="883"/>
      <c r="N114" s="1044">
        <v>44593</v>
      </c>
      <c r="O114" s="1722">
        <v>100.64</v>
      </c>
      <c r="P114" s="1048">
        <v>-1.9999999999996021E-2</v>
      </c>
      <c r="Q114" s="943">
        <v>0.69</v>
      </c>
      <c r="R114" s="940">
        <v>100.65333333333332</v>
      </c>
      <c r="S114" s="941">
        <v>0</v>
      </c>
      <c r="T114" s="1054">
        <v>100.64857142857143</v>
      </c>
      <c r="U114" s="942">
        <v>-4.2857142857002373E-3</v>
      </c>
      <c r="V114" s="1068" t="s">
        <v>694</v>
      </c>
      <c r="W114" s="1069">
        <v>0</v>
      </c>
      <c r="X114" s="1573" t="s">
        <v>705</v>
      </c>
      <c r="Y114" s="883"/>
    </row>
    <row r="115" spans="1:25" ht="14.25" customHeight="1">
      <c r="A115" s="927">
        <v>44621</v>
      </c>
      <c r="B115" s="1045">
        <v>101.10336945983819</v>
      </c>
      <c r="C115" s="1022">
        <v>0.20540282663084497</v>
      </c>
      <c r="D115" s="1016">
        <v>0.73</v>
      </c>
      <c r="E115" s="1043">
        <v>100.91180889639888</v>
      </c>
      <c r="F115" s="1018">
        <v>0.15975408423280157</v>
      </c>
      <c r="G115" s="1024">
        <v>100.70889187796368</v>
      </c>
      <c r="H115" s="1016">
        <v>7.1216895776785805E-2</v>
      </c>
      <c r="I115" s="1020" t="s">
        <v>851</v>
      </c>
      <c r="J115" s="1061" t="s">
        <v>694</v>
      </c>
      <c r="K115" s="1561">
        <v>0</v>
      </c>
      <c r="L115" s="1925" t="s">
        <v>706</v>
      </c>
      <c r="M115" s="883"/>
      <c r="N115" s="936">
        <v>44621</v>
      </c>
      <c r="O115" s="1722">
        <v>100.6</v>
      </c>
      <c r="P115" s="1048">
        <v>-4.0000000000006253E-2</v>
      </c>
      <c r="Q115" s="943">
        <v>0.41</v>
      </c>
      <c r="R115" s="940">
        <v>100.63333333333333</v>
      </c>
      <c r="S115" s="941">
        <v>-1.9999999999996021E-2</v>
      </c>
      <c r="T115" s="1054">
        <v>100.64</v>
      </c>
      <c r="U115" s="942">
        <v>-8.5714285714288962E-3</v>
      </c>
      <c r="V115" s="1068" t="s">
        <v>694</v>
      </c>
      <c r="W115" s="1069">
        <v>0</v>
      </c>
      <c r="X115" s="1573" t="s">
        <v>706</v>
      </c>
      <c r="Y115" s="883"/>
    </row>
    <row r="116" spans="1:25" ht="14.25" customHeight="1">
      <c r="A116" s="927">
        <v>44652</v>
      </c>
      <c r="B116" s="1045">
        <v>101.27588116204583</v>
      </c>
      <c r="C116" s="1022">
        <v>0.17251170220764322</v>
      </c>
      <c r="D116" s="1016">
        <v>0.69</v>
      </c>
      <c r="E116" s="1043">
        <v>101.09240575169713</v>
      </c>
      <c r="F116" s="1018">
        <v>0.18059685529824776</v>
      </c>
      <c r="G116" s="1024">
        <v>100.81511872049451</v>
      </c>
      <c r="H116" s="1016">
        <v>0.10622684253083037</v>
      </c>
      <c r="I116" s="1020" t="s">
        <v>851</v>
      </c>
      <c r="J116" s="1061" t="s">
        <v>694</v>
      </c>
      <c r="K116" s="1561">
        <v>0</v>
      </c>
      <c r="L116" s="1925" t="s">
        <v>707</v>
      </c>
      <c r="M116" s="883"/>
      <c r="N116" s="936">
        <v>44652</v>
      </c>
      <c r="O116" s="1722">
        <v>100.56</v>
      </c>
      <c r="P116" s="1048">
        <v>-3.9999999999992042E-2</v>
      </c>
      <c r="Q116" s="943">
        <v>0.16</v>
      </c>
      <c r="R116" s="940">
        <v>100.60000000000001</v>
      </c>
      <c r="S116" s="941">
        <v>-3.3333333333317228E-2</v>
      </c>
      <c r="T116" s="1054">
        <v>100.62714285714284</v>
      </c>
      <c r="U116" s="942">
        <v>-1.2857142857157555E-2</v>
      </c>
      <c r="V116" s="1068" t="s">
        <v>694</v>
      </c>
      <c r="W116" s="1069">
        <v>0</v>
      </c>
      <c r="X116" s="1573" t="s">
        <v>707</v>
      </c>
      <c r="Y116" s="883"/>
    </row>
    <row r="117" spans="1:25" ht="14.25" customHeight="1">
      <c r="A117" s="927">
        <v>44682</v>
      </c>
      <c r="B117" s="1045">
        <v>101.37820535471484</v>
      </c>
      <c r="C117" s="1022">
        <v>0.10232419266900195</v>
      </c>
      <c r="D117" s="1016">
        <v>0.67</v>
      </c>
      <c r="E117" s="1043">
        <v>101.25248532553296</v>
      </c>
      <c r="F117" s="1018">
        <v>0.16007957383583005</v>
      </c>
      <c r="G117" s="1024">
        <v>100.93809238744416</v>
      </c>
      <c r="H117" s="1016">
        <v>0.12297366694964751</v>
      </c>
      <c r="I117" s="1020" t="s">
        <v>850</v>
      </c>
      <c r="J117" s="958" t="s">
        <v>694</v>
      </c>
      <c r="K117" s="1561">
        <v>0</v>
      </c>
      <c r="L117" s="1925" t="s">
        <v>708</v>
      </c>
      <c r="M117" s="883"/>
      <c r="N117" s="936">
        <v>44682</v>
      </c>
      <c r="O117" s="1722">
        <v>100.5</v>
      </c>
      <c r="P117" s="1048">
        <v>-6.0000000000002274E-2</v>
      </c>
      <c r="Q117" s="943">
        <v>-0.05</v>
      </c>
      <c r="R117" s="940">
        <v>100.55333333333333</v>
      </c>
      <c r="S117" s="941">
        <v>-4.6666666666681067E-2</v>
      </c>
      <c r="T117" s="1054">
        <v>100.60857142857142</v>
      </c>
      <c r="U117" s="942">
        <v>-1.8571428571419801E-2</v>
      </c>
      <c r="V117" s="1068" t="s">
        <v>694</v>
      </c>
      <c r="W117" s="1069">
        <v>0</v>
      </c>
      <c r="X117" s="1573" t="s">
        <v>708</v>
      </c>
      <c r="Y117" s="883"/>
    </row>
    <row r="118" spans="1:25" ht="14.25" customHeight="1">
      <c r="A118" s="927">
        <v>44713</v>
      </c>
      <c r="B118" s="1045">
        <v>101.45954103378429</v>
      </c>
      <c r="C118" s="1022">
        <v>8.1335679069454159E-2</v>
      </c>
      <c r="D118" s="1016">
        <v>0.74</v>
      </c>
      <c r="E118" s="1043">
        <v>101.37120918351498</v>
      </c>
      <c r="F118" s="1018">
        <v>0.1187238579820189</v>
      </c>
      <c r="G118" s="1024">
        <v>101.06759449241163</v>
      </c>
      <c r="H118" s="1016">
        <v>0.12950210496747161</v>
      </c>
      <c r="I118" s="1020" t="s">
        <v>850</v>
      </c>
      <c r="J118" s="958" t="s">
        <v>694</v>
      </c>
      <c r="K118" s="1561">
        <v>0</v>
      </c>
      <c r="L118" s="1925" t="s">
        <v>710</v>
      </c>
      <c r="M118" s="883"/>
      <c r="N118" s="936">
        <v>44713</v>
      </c>
      <c r="O118" s="1722">
        <v>100.44</v>
      </c>
      <c r="P118" s="1048">
        <v>-6.0000000000002274E-2</v>
      </c>
      <c r="Q118" s="943">
        <v>-0.2</v>
      </c>
      <c r="R118" s="940">
        <v>100.5</v>
      </c>
      <c r="S118" s="941">
        <v>-5.333333333332746E-2</v>
      </c>
      <c r="T118" s="1054">
        <v>100.58</v>
      </c>
      <c r="U118" s="942">
        <v>-2.8571428571424917E-2</v>
      </c>
      <c r="V118" s="1068" t="s">
        <v>694</v>
      </c>
      <c r="W118" s="1069">
        <v>0</v>
      </c>
      <c r="X118" s="1573" t="s">
        <v>710</v>
      </c>
      <c r="Y118" s="883"/>
    </row>
    <row r="119" spans="1:25" ht="14.25" customHeight="1">
      <c r="A119" s="927">
        <v>44743</v>
      </c>
      <c r="B119" s="1045">
        <v>101.49412352332682</v>
      </c>
      <c r="C119" s="1022">
        <v>3.4582489542529515E-2</v>
      </c>
      <c r="D119" s="1016">
        <v>0.81</v>
      </c>
      <c r="E119" s="1043">
        <v>101.44395663727532</v>
      </c>
      <c r="F119" s="1018">
        <v>7.2747453760342751E-2</v>
      </c>
      <c r="G119" s="1024">
        <v>101.19188253758121</v>
      </c>
      <c r="H119" s="1016">
        <v>0.12428804516957825</v>
      </c>
      <c r="I119" s="1020" t="s">
        <v>850</v>
      </c>
      <c r="J119" s="1061" t="s">
        <v>694</v>
      </c>
      <c r="K119" s="1561">
        <v>0</v>
      </c>
      <c r="L119" s="1925" t="s">
        <v>711</v>
      </c>
      <c r="M119" s="883"/>
      <c r="N119" s="936">
        <v>44743</v>
      </c>
      <c r="O119" s="1722">
        <v>100.39</v>
      </c>
      <c r="P119" s="1048">
        <v>-4.9999999999997158E-2</v>
      </c>
      <c r="Q119" s="943">
        <v>-0.28000000000000003</v>
      </c>
      <c r="R119" s="940">
        <v>100.44333333333333</v>
      </c>
      <c r="S119" s="941">
        <v>-5.6666666666671972E-2</v>
      </c>
      <c r="T119" s="1054">
        <v>100.54142857142857</v>
      </c>
      <c r="U119" s="942">
        <v>-3.8571428571430033E-2</v>
      </c>
      <c r="V119" s="1068" t="s">
        <v>694</v>
      </c>
      <c r="W119" s="1069">
        <v>0</v>
      </c>
      <c r="X119" s="1573" t="s">
        <v>711</v>
      </c>
      <c r="Y119" s="883"/>
    </row>
    <row r="120" spans="1:25" ht="14.25" customHeight="1">
      <c r="A120" s="927">
        <v>44774</v>
      </c>
      <c r="B120" s="1045">
        <v>101.49414299145808</v>
      </c>
      <c r="C120" s="1022">
        <v>1.9468131256417109E-5</v>
      </c>
      <c r="D120" s="1016">
        <v>0.88</v>
      </c>
      <c r="E120" s="1043">
        <v>101.48260251618973</v>
      </c>
      <c r="F120" s="1018">
        <v>3.8645878914408627E-2</v>
      </c>
      <c r="G120" s="1024">
        <v>101.30046145119648</v>
      </c>
      <c r="H120" s="1016">
        <v>0.1085789136152755</v>
      </c>
      <c r="I120" s="1020" t="s">
        <v>850</v>
      </c>
      <c r="J120" s="1061" t="s">
        <v>897</v>
      </c>
      <c r="K120" s="1561">
        <v>1</v>
      </c>
      <c r="L120" s="1925" t="s">
        <v>712</v>
      </c>
      <c r="M120" s="883"/>
      <c r="N120" s="936">
        <v>44774</v>
      </c>
      <c r="O120" s="1722">
        <v>100.33</v>
      </c>
      <c r="P120" s="1048">
        <v>-6.0000000000002274E-2</v>
      </c>
      <c r="Q120" s="943">
        <v>-0.33</v>
      </c>
      <c r="R120" s="940">
        <v>100.38666666666666</v>
      </c>
      <c r="S120" s="941">
        <v>-5.6666666666671972E-2</v>
      </c>
      <c r="T120" s="1054">
        <v>100.49428571428572</v>
      </c>
      <c r="U120" s="942">
        <v>-4.7142857142844719E-2</v>
      </c>
      <c r="V120" s="1068" t="s">
        <v>694</v>
      </c>
      <c r="W120" s="1069">
        <v>0</v>
      </c>
      <c r="X120" s="1573" t="s">
        <v>712</v>
      </c>
      <c r="Y120" s="883"/>
    </row>
    <row r="121" spans="1:25" ht="14.25" customHeight="1">
      <c r="A121" s="927">
        <v>44805</v>
      </c>
      <c r="B121" s="1045">
        <v>101.46592657234108</v>
      </c>
      <c r="C121" s="1022">
        <v>-2.8216419117001124E-2</v>
      </c>
      <c r="D121" s="1016">
        <v>0.93</v>
      </c>
      <c r="E121" s="1043">
        <v>101.484731029042</v>
      </c>
      <c r="F121" s="1018">
        <v>2.1285128522663399E-3</v>
      </c>
      <c r="G121" s="1024">
        <v>101.38159858535845</v>
      </c>
      <c r="H121" s="1016">
        <v>8.1137134161963331E-2</v>
      </c>
      <c r="I121" s="1020" t="s">
        <v>850</v>
      </c>
      <c r="J121" s="1061" t="s">
        <v>694</v>
      </c>
      <c r="K121" s="1561">
        <v>0</v>
      </c>
      <c r="L121" s="1925" t="s">
        <v>713</v>
      </c>
      <c r="M121" s="883"/>
      <c r="N121" s="936">
        <v>44805</v>
      </c>
      <c r="O121" s="1722">
        <v>100.27</v>
      </c>
      <c r="P121" s="1048">
        <v>-6.0000000000002274E-2</v>
      </c>
      <c r="Q121" s="943">
        <v>-0.38</v>
      </c>
      <c r="R121" s="940">
        <v>100.33</v>
      </c>
      <c r="S121" s="941">
        <v>-5.6666666666657761E-2</v>
      </c>
      <c r="T121" s="1054">
        <v>100.44142857142856</v>
      </c>
      <c r="U121" s="942">
        <v>-5.2857142857163808E-2</v>
      </c>
      <c r="V121" s="1068" t="s">
        <v>694</v>
      </c>
      <c r="W121" s="1069">
        <v>0</v>
      </c>
      <c r="X121" s="1573" t="s">
        <v>713</v>
      </c>
      <c r="Y121" s="883"/>
    </row>
    <row r="122" spans="1:25" ht="14.25" customHeight="1">
      <c r="A122" s="927">
        <v>44835</v>
      </c>
      <c r="B122" s="1045">
        <v>101.4311721780182</v>
      </c>
      <c r="C122" s="1022">
        <v>-3.4754394322874305E-2</v>
      </c>
      <c r="D122" s="1016">
        <v>0.91</v>
      </c>
      <c r="E122" s="1043">
        <v>101.46374724727245</v>
      </c>
      <c r="F122" s="1018">
        <v>-2.0983781769544407E-2</v>
      </c>
      <c r="G122" s="1024">
        <v>101.42842754509844</v>
      </c>
      <c r="H122" s="1016">
        <v>4.6828959739997345E-2</v>
      </c>
      <c r="I122" s="1020" t="s">
        <v>850</v>
      </c>
      <c r="J122" s="1061" t="s">
        <v>694</v>
      </c>
      <c r="K122" s="1561">
        <v>0</v>
      </c>
      <c r="L122" s="1925" t="s">
        <v>714</v>
      </c>
      <c r="M122" s="883"/>
      <c r="N122" s="936">
        <v>44835</v>
      </c>
      <c r="O122" s="1722">
        <v>100.21</v>
      </c>
      <c r="P122" s="1048">
        <v>-6.0000000000002274E-2</v>
      </c>
      <c r="Q122" s="943">
        <v>-0.42</v>
      </c>
      <c r="R122" s="940">
        <v>100.27</v>
      </c>
      <c r="S122" s="941">
        <v>-6.0000000000002274E-2</v>
      </c>
      <c r="T122" s="1054">
        <v>100.38571428571429</v>
      </c>
      <c r="U122" s="942">
        <v>-5.5714285714273615E-2</v>
      </c>
      <c r="V122" s="1068" t="s">
        <v>694</v>
      </c>
      <c r="W122" s="1069">
        <v>0</v>
      </c>
      <c r="X122" s="1573" t="s">
        <v>714</v>
      </c>
      <c r="Y122" s="883"/>
    </row>
    <row r="123" spans="1:25" ht="14.25" customHeight="1">
      <c r="A123" s="927">
        <v>44866</v>
      </c>
      <c r="B123" s="1045">
        <v>101.33142822892601</v>
      </c>
      <c r="C123" s="1022">
        <v>-9.9743949092186313E-2</v>
      </c>
      <c r="D123" s="1016">
        <v>0.77</v>
      </c>
      <c r="E123" s="1043">
        <v>101.40950899309509</v>
      </c>
      <c r="F123" s="1018">
        <v>-5.4238254177363387E-2</v>
      </c>
      <c r="G123" s="1024">
        <v>101.43636284036704</v>
      </c>
      <c r="H123" s="1016">
        <v>7.935295268595155E-3</v>
      </c>
      <c r="I123" s="1020" t="s">
        <v>850</v>
      </c>
      <c r="J123" s="1061" t="s">
        <v>694</v>
      </c>
      <c r="K123" s="1561">
        <v>0</v>
      </c>
      <c r="L123" s="1925" t="s">
        <v>715</v>
      </c>
      <c r="M123" s="883"/>
      <c r="N123" s="936">
        <v>44866</v>
      </c>
      <c r="O123" s="1722">
        <v>100.16</v>
      </c>
      <c r="P123" s="1048">
        <v>-4.9999999999997158E-2</v>
      </c>
      <c r="Q123" s="943">
        <v>-0.48</v>
      </c>
      <c r="R123" s="940">
        <v>100.21333333333332</v>
      </c>
      <c r="S123" s="941">
        <v>-5.6666666666671972E-2</v>
      </c>
      <c r="T123" s="1054">
        <v>100.32857142857142</v>
      </c>
      <c r="U123" s="942">
        <v>-5.7142857142864045E-2</v>
      </c>
      <c r="V123" s="1068" t="s">
        <v>694</v>
      </c>
      <c r="W123" s="1069">
        <v>0</v>
      </c>
      <c r="X123" s="1573" t="s">
        <v>715</v>
      </c>
      <c r="Y123" s="883"/>
    </row>
    <row r="124" spans="1:25" ht="14.25" customHeight="1">
      <c r="A124" s="969">
        <v>44896</v>
      </c>
      <c r="B124" s="1046">
        <v>101.16552670907157</v>
      </c>
      <c r="C124" s="1026">
        <v>-0.16590151985444379</v>
      </c>
      <c r="D124" s="1027">
        <v>0.54</v>
      </c>
      <c r="E124" s="1028">
        <v>101.3093757053386</v>
      </c>
      <c r="F124" s="1029">
        <v>-0.100133287756492</v>
      </c>
      <c r="G124" s="1030">
        <v>101.40598017670371</v>
      </c>
      <c r="H124" s="1016">
        <v>-3.0382663663331755E-2</v>
      </c>
      <c r="I124" s="1020" t="s">
        <v>853</v>
      </c>
      <c r="J124" s="1063" t="s">
        <v>694</v>
      </c>
      <c r="K124" s="952">
        <v>0</v>
      </c>
      <c r="L124" s="1926" t="s">
        <v>709</v>
      </c>
      <c r="M124" s="883"/>
      <c r="N124" s="985">
        <v>44896</v>
      </c>
      <c r="O124" s="1728">
        <v>100.12</v>
      </c>
      <c r="P124" s="1056">
        <v>-3.9999999999992042E-2</v>
      </c>
      <c r="Q124" s="978">
        <v>-0.54</v>
      </c>
      <c r="R124" s="988">
        <v>100.16333333333334</v>
      </c>
      <c r="S124" s="989">
        <v>-4.9999999999982947E-2</v>
      </c>
      <c r="T124" s="1057">
        <v>100.27428571428571</v>
      </c>
      <c r="U124" s="1034">
        <v>-5.4285714285711606E-2</v>
      </c>
      <c r="V124" s="1070" t="s">
        <v>694</v>
      </c>
      <c r="W124" s="1071">
        <v>0</v>
      </c>
      <c r="X124" s="1576" t="s">
        <v>709</v>
      </c>
      <c r="Y124" s="883"/>
    </row>
    <row r="125" spans="1:25" ht="14.25" customHeight="1">
      <c r="A125" s="1015">
        <v>44927</v>
      </c>
      <c r="B125" s="1072">
        <v>100.96562010806666</v>
      </c>
      <c r="C125" s="1005">
        <v>-0.19990660100491198</v>
      </c>
      <c r="D125" s="1037">
        <v>0.23</v>
      </c>
      <c r="E125" s="1038">
        <v>101.15419168202142</v>
      </c>
      <c r="F125" s="1007">
        <v>-0.15518402331717596</v>
      </c>
      <c r="G125" s="1039">
        <v>101.33542004445835</v>
      </c>
      <c r="H125" s="1006">
        <v>-7.0560132245361729E-2</v>
      </c>
      <c r="I125" s="1010" t="s">
        <v>853</v>
      </c>
      <c r="J125" s="1061" t="s">
        <v>694</v>
      </c>
      <c r="K125" s="1561">
        <v>0</v>
      </c>
      <c r="L125" s="1925" t="s">
        <v>704</v>
      </c>
      <c r="M125" s="883"/>
      <c r="N125" s="1044">
        <v>44927</v>
      </c>
      <c r="O125" s="1732">
        <v>100.09</v>
      </c>
      <c r="P125" s="938">
        <v>-3.0000000000001137E-2</v>
      </c>
      <c r="Q125" s="942">
        <v>-0.56999999999999995</v>
      </c>
      <c r="R125" s="994">
        <v>100.12333333333333</v>
      </c>
      <c r="S125" s="993">
        <v>-4.0000000000006253E-2</v>
      </c>
      <c r="T125" s="1054">
        <v>100.22428571428573</v>
      </c>
      <c r="U125" s="943">
        <v>-4.9999999999982947E-2</v>
      </c>
      <c r="V125" s="1061" t="s">
        <v>694</v>
      </c>
      <c r="W125" s="1073">
        <v>0</v>
      </c>
      <c r="X125" s="1573" t="s">
        <v>704</v>
      </c>
      <c r="Y125" s="883"/>
    </row>
    <row r="126" spans="1:25" ht="14.25" customHeight="1">
      <c r="A126" s="1015">
        <v>44958</v>
      </c>
      <c r="B126" s="1049">
        <v>100.73629945303421</v>
      </c>
      <c r="C126" s="1022">
        <v>-0.22932065503245269</v>
      </c>
      <c r="D126" s="1025">
        <v>-0.16</v>
      </c>
      <c r="E126" s="1043">
        <v>100.9558154233908</v>
      </c>
      <c r="F126" s="1017">
        <v>-0.19837625863061703</v>
      </c>
      <c r="G126" s="1024">
        <v>101.22715946298797</v>
      </c>
      <c r="H126" s="1016">
        <v>-0.10826058147037543</v>
      </c>
      <c r="I126" s="897" t="s">
        <v>852</v>
      </c>
      <c r="J126" s="1061" t="s">
        <v>694</v>
      </c>
      <c r="K126" s="1561">
        <v>0</v>
      </c>
      <c r="L126" s="1925" t="s">
        <v>705</v>
      </c>
      <c r="M126" s="883"/>
      <c r="N126" s="1044">
        <v>44958</v>
      </c>
      <c r="O126" s="1732">
        <v>100.08</v>
      </c>
      <c r="P126" s="938">
        <v>-1.0000000000005116E-2</v>
      </c>
      <c r="Q126" s="942">
        <v>-0.56000000000000005</v>
      </c>
      <c r="R126" s="994">
        <v>100.09666666666668</v>
      </c>
      <c r="S126" s="993">
        <v>-2.6666666666656624E-2</v>
      </c>
      <c r="T126" s="1054">
        <v>100.18000000000002</v>
      </c>
      <c r="U126" s="943">
        <v>-4.428571428570649E-2</v>
      </c>
      <c r="V126" s="1061" t="s">
        <v>694</v>
      </c>
      <c r="W126" s="1073">
        <v>0</v>
      </c>
      <c r="X126" s="1573" t="s">
        <v>705</v>
      </c>
      <c r="Y126" s="883"/>
    </row>
    <row r="127" spans="1:25" ht="14.25" customHeight="1">
      <c r="A127" s="927">
        <v>44986</v>
      </c>
      <c r="B127" s="1049">
        <v>100.56806970137616</v>
      </c>
      <c r="C127" s="1022">
        <v>-0.16822975165804621</v>
      </c>
      <c r="D127" s="1025">
        <v>-0.53</v>
      </c>
      <c r="E127" s="1043">
        <v>100.75666308749233</v>
      </c>
      <c r="F127" s="1017">
        <v>-0.19915233589847503</v>
      </c>
      <c r="G127" s="1024">
        <v>101.09486327869057</v>
      </c>
      <c r="H127" s="1016">
        <v>-0.13229618429740242</v>
      </c>
      <c r="I127" s="997" t="s">
        <v>852</v>
      </c>
      <c r="J127" s="1061" t="s">
        <v>694</v>
      </c>
      <c r="K127" s="1561">
        <v>0</v>
      </c>
      <c r="L127" s="1925" t="s">
        <v>706</v>
      </c>
      <c r="M127" s="883"/>
      <c r="N127" s="936">
        <v>44986</v>
      </c>
      <c r="O127" s="1732">
        <v>100.06</v>
      </c>
      <c r="P127" s="938">
        <v>-1.9999999999996021E-2</v>
      </c>
      <c r="Q127" s="942">
        <v>-0.54</v>
      </c>
      <c r="R127" s="994">
        <v>100.07666666666667</v>
      </c>
      <c r="S127" s="993">
        <v>-2.0000000000010232E-2</v>
      </c>
      <c r="T127" s="1054">
        <v>100.14142857142858</v>
      </c>
      <c r="U127" s="943">
        <v>-3.8571428571444244E-2</v>
      </c>
      <c r="V127" s="1061" t="s">
        <v>694</v>
      </c>
      <c r="W127" s="1073">
        <v>0</v>
      </c>
      <c r="X127" s="1573" t="s">
        <v>706</v>
      </c>
      <c r="Y127" s="883"/>
    </row>
    <row r="128" spans="1:25" ht="14.25" customHeight="1">
      <c r="A128" s="927">
        <v>45017</v>
      </c>
      <c r="B128" s="1049">
        <v>100.45068378285714</v>
      </c>
      <c r="C128" s="1022">
        <v>-0.11738591851901958</v>
      </c>
      <c r="D128" s="1025">
        <v>-0.81</v>
      </c>
      <c r="E128" s="1043">
        <v>100.58501764575584</v>
      </c>
      <c r="F128" s="1017">
        <v>-0.17164544173648721</v>
      </c>
      <c r="G128" s="1024">
        <v>100.94982859447857</v>
      </c>
      <c r="H128" s="1016">
        <v>-0.14503468421199273</v>
      </c>
      <c r="I128" s="997" t="s">
        <v>852</v>
      </c>
      <c r="J128" s="1061" t="s">
        <v>694</v>
      </c>
      <c r="K128" s="1561">
        <v>0</v>
      </c>
      <c r="L128" s="1925" t="s">
        <v>707</v>
      </c>
      <c r="M128" s="883"/>
      <c r="N128" s="936">
        <v>45017</v>
      </c>
      <c r="O128" s="1732">
        <v>100.05</v>
      </c>
      <c r="P128" s="938">
        <v>-1.0000000000005116E-2</v>
      </c>
      <c r="Q128" s="942">
        <v>-0.51</v>
      </c>
      <c r="R128" s="994">
        <v>100.06333333333333</v>
      </c>
      <c r="S128" s="993">
        <v>-1.3333333333335418E-2</v>
      </c>
      <c r="T128" s="1054">
        <v>100.11</v>
      </c>
      <c r="U128" s="943">
        <v>-3.1428571428577357E-2</v>
      </c>
      <c r="V128" s="1061" t="s">
        <v>694</v>
      </c>
      <c r="W128" s="1073">
        <v>0</v>
      </c>
      <c r="X128" s="1573" t="s">
        <v>707</v>
      </c>
      <c r="Y128" s="883"/>
    </row>
    <row r="129" spans="1:25" ht="14.25" customHeight="1">
      <c r="A129" s="927">
        <v>45047</v>
      </c>
      <c r="B129" s="1049">
        <v>100.35895839498926</v>
      </c>
      <c r="C129" s="1022">
        <v>-9.1725387867882091E-2</v>
      </c>
      <c r="D129" s="1025">
        <v>-1.01</v>
      </c>
      <c r="E129" s="1043">
        <v>100.45923729307418</v>
      </c>
      <c r="F129" s="1017">
        <v>-0.12578035268165877</v>
      </c>
      <c r="G129" s="1024">
        <v>100.796655196903</v>
      </c>
      <c r="H129" s="1016">
        <v>-0.15317339757557136</v>
      </c>
      <c r="I129" s="1020" t="s">
        <v>851</v>
      </c>
      <c r="J129" s="1061" t="s">
        <v>694</v>
      </c>
      <c r="K129" s="1561">
        <v>0</v>
      </c>
      <c r="L129" s="1925" t="s">
        <v>708</v>
      </c>
      <c r="M129" s="883"/>
      <c r="N129" s="936">
        <v>45047</v>
      </c>
      <c r="O129" s="1733">
        <v>100.04</v>
      </c>
      <c r="P129" s="938">
        <v>-9.9999999999909051E-3</v>
      </c>
      <c r="Q129" s="942">
        <v>-0.46</v>
      </c>
      <c r="R129" s="994">
        <v>100.05000000000001</v>
      </c>
      <c r="S129" s="993">
        <v>-1.3333333333321207E-2</v>
      </c>
      <c r="T129" s="1054">
        <v>100.08571428571427</v>
      </c>
      <c r="U129" s="943">
        <v>-2.428571428572468E-2</v>
      </c>
      <c r="V129" s="1061" t="s">
        <v>694</v>
      </c>
      <c r="W129" s="1073">
        <v>0</v>
      </c>
      <c r="X129" s="1573" t="s">
        <v>708</v>
      </c>
      <c r="Y129" s="883"/>
    </row>
    <row r="130" spans="1:25" ht="14.25" customHeight="1">
      <c r="A130" s="927">
        <v>45078</v>
      </c>
      <c r="B130" s="1049">
        <v>100.28244778507417</v>
      </c>
      <c r="C130" s="1022">
        <v>-7.6510609915089844E-2</v>
      </c>
      <c r="D130" s="1025">
        <v>-1.1599999999999999</v>
      </c>
      <c r="E130" s="1043">
        <v>100.36402998764019</v>
      </c>
      <c r="F130" s="1017">
        <v>-9.5207305433987699E-2</v>
      </c>
      <c r="G130" s="1024">
        <v>100.64680084778129</v>
      </c>
      <c r="H130" s="1016">
        <v>-0.14985434912171058</v>
      </c>
      <c r="I130" s="1020" t="s">
        <v>850</v>
      </c>
      <c r="J130" s="1061" t="s">
        <v>694</v>
      </c>
      <c r="K130" s="1561">
        <v>0</v>
      </c>
      <c r="L130" s="1925" t="s">
        <v>710</v>
      </c>
      <c r="M130" s="883"/>
      <c r="N130" s="936">
        <v>45078</v>
      </c>
      <c r="O130" s="1733">
        <v>100.04</v>
      </c>
      <c r="P130" s="938">
        <v>0</v>
      </c>
      <c r="Q130" s="942">
        <v>-0.4</v>
      </c>
      <c r="R130" s="994">
        <v>100.04333333333334</v>
      </c>
      <c r="S130" s="993">
        <v>-6.6666666666748142E-3</v>
      </c>
      <c r="T130" s="1054">
        <v>100.06857142857143</v>
      </c>
      <c r="U130" s="943">
        <v>-1.7142857142843582E-2</v>
      </c>
      <c r="V130" s="1061" t="s">
        <v>694</v>
      </c>
      <c r="W130" s="1073">
        <v>0</v>
      </c>
      <c r="X130" s="1573" t="s">
        <v>710</v>
      </c>
      <c r="Y130" s="883"/>
    </row>
    <row r="131" spans="1:25" ht="14.25" customHeight="1">
      <c r="A131" s="927">
        <v>45108</v>
      </c>
      <c r="B131" s="1049">
        <v>100.23032961327735</v>
      </c>
      <c r="C131" s="1022">
        <v>-5.2118171796820434E-2</v>
      </c>
      <c r="D131" s="1025">
        <v>-1.25</v>
      </c>
      <c r="E131" s="1043">
        <v>100.29057859778027</v>
      </c>
      <c r="F131" s="1017">
        <v>-7.3451389859926053E-2</v>
      </c>
      <c r="G131" s="1024">
        <v>100.51320126266785</v>
      </c>
      <c r="H131" s="1016">
        <v>-0.13359958511344416</v>
      </c>
      <c r="I131" s="1020" t="s">
        <v>850</v>
      </c>
      <c r="J131" s="1061" t="s">
        <v>694</v>
      </c>
      <c r="K131" s="1561">
        <v>0</v>
      </c>
      <c r="L131" s="1925" t="s">
        <v>711</v>
      </c>
      <c r="M131" s="883"/>
      <c r="N131" s="936">
        <v>45108</v>
      </c>
      <c r="O131" s="1733">
        <v>100.05</v>
      </c>
      <c r="P131" s="938">
        <v>9.9999999999909051E-3</v>
      </c>
      <c r="Q131" s="942">
        <v>-0.34</v>
      </c>
      <c r="R131" s="994">
        <v>100.04333333333334</v>
      </c>
      <c r="S131" s="993">
        <v>0</v>
      </c>
      <c r="T131" s="1054">
        <v>100.05857142857143</v>
      </c>
      <c r="U131" s="943">
        <v>-1.0000000000005116E-2</v>
      </c>
      <c r="V131" s="1061" t="s">
        <v>694</v>
      </c>
      <c r="W131" s="1073">
        <v>0</v>
      </c>
      <c r="X131" s="1573" t="s">
        <v>711</v>
      </c>
      <c r="Y131" s="883"/>
    </row>
    <row r="132" spans="1:25" ht="14.25" customHeight="1">
      <c r="A132" s="927">
        <v>45139</v>
      </c>
      <c r="B132" s="1049">
        <v>100.12329700648405</v>
      </c>
      <c r="C132" s="1022">
        <v>-0.10703260679329674</v>
      </c>
      <c r="D132" s="1025">
        <v>-1.35</v>
      </c>
      <c r="E132" s="1043">
        <v>100.21202480161185</v>
      </c>
      <c r="F132" s="1017">
        <v>-7.8553796168421286E-2</v>
      </c>
      <c r="G132" s="1024">
        <v>100.39286939101319</v>
      </c>
      <c r="H132" s="1016">
        <v>-0.1203318716546562</v>
      </c>
      <c r="I132" s="1020" t="s">
        <v>850</v>
      </c>
      <c r="J132" s="1061" t="s">
        <v>694</v>
      </c>
      <c r="K132" s="1561">
        <v>0</v>
      </c>
      <c r="L132" s="1925" t="s">
        <v>712</v>
      </c>
      <c r="M132" s="883"/>
      <c r="N132" s="936">
        <v>45139</v>
      </c>
      <c r="O132" s="1733">
        <v>100.05</v>
      </c>
      <c r="P132" s="938">
        <v>0</v>
      </c>
      <c r="Q132" s="942">
        <v>-0.28000000000000003</v>
      </c>
      <c r="R132" s="994">
        <v>100.04666666666667</v>
      </c>
      <c r="S132" s="993">
        <v>3.3333333333303017E-3</v>
      </c>
      <c r="T132" s="1054">
        <v>100.05285714285715</v>
      </c>
      <c r="U132" s="943">
        <v>-5.7142857142764569E-3</v>
      </c>
      <c r="V132" s="1061" t="s">
        <v>694</v>
      </c>
      <c r="W132" s="1073">
        <v>0</v>
      </c>
      <c r="X132" s="1573" t="s">
        <v>712</v>
      </c>
      <c r="Y132" s="883"/>
    </row>
    <row r="133" spans="1:25" ht="14.25" customHeight="1">
      <c r="A133" s="927">
        <v>45170</v>
      </c>
      <c r="B133" s="1049">
        <v>99.940585960294726</v>
      </c>
      <c r="C133" s="1022">
        <v>-0.18271104618932554</v>
      </c>
      <c r="D133" s="1025">
        <v>-1.5</v>
      </c>
      <c r="E133" s="1043">
        <v>100.09807086001871</v>
      </c>
      <c r="F133" s="1017">
        <v>-0.1139539415931381</v>
      </c>
      <c r="G133" s="1024">
        <v>100.27919603490754</v>
      </c>
      <c r="H133" s="1016">
        <v>-0.11367335610565021</v>
      </c>
      <c r="I133" s="1020" t="s">
        <v>853</v>
      </c>
      <c r="J133" s="1061" t="s">
        <v>694</v>
      </c>
      <c r="K133" s="1561">
        <v>0</v>
      </c>
      <c r="L133" s="1925" t="s">
        <v>713</v>
      </c>
      <c r="M133" s="883"/>
      <c r="N133" s="936">
        <v>45170</v>
      </c>
      <c r="O133" s="1733">
        <v>100.05</v>
      </c>
      <c r="P133" s="938">
        <v>0</v>
      </c>
      <c r="Q133" s="942">
        <v>-0.22</v>
      </c>
      <c r="R133" s="994">
        <v>100.05</v>
      </c>
      <c r="S133" s="993">
        <v>3.3333333333303017E-3</v>
      </c>
      <c r="T133" s="1054">
        <v>100.04857142857144</v>
      </c>
      <c r="U133" s="943">
        <v>-4.2857142857144481E-3</v>
      </c>
      <c r="V133" s="1061" t="s">
        <v>694</v>
      </c>
      <c r="W133" s="1073">
        <v>0</v>
      </c>
      <c r="X133" s="1573" t="s">
        <v>713</v>
      </c>
      <c r="Y133" s="883"/>
    </row>
    <row r="134" spans="1:25" ht="14.25" customHeight="1">
      <c r="A134" s="927">
        <v>45200</v>
      </c>
      <c r="B134" s="1049">
        <v>99.66908437886805</v>
      </c>
      <c r="C134" s="1022">
        <v>-0.27150158142667635</v>
      </c>
      <c r="D134" s="1025">
        <v>-1.74</v>
      </c>
      <c r="E134" s="1043">
        <v>99.910989115215614</v>
      </c>
      <c r="F134" s="1017">
        <v>-0.18708174480309481</v>
      </c>
      <c r="G134" s="1024">
        <v>100.15076956026356</v>
      </c>
      <c r="H134" s="1016">
        <v>-0.12842647464398738</v>
      </c>
      <c r="I134" s="897" t="s">
        <v>852</v>
      </c>
      <c r="J134" s="1061" t="s">
        <v>694</v>
      </c>
      <c r="K134" s="1561">
        <v>0</v>
      </c>
      <c r="L134" s="1925" t="s">
        <v>714</v>
      </c>
      <c r="M134" s="883"/>
      <c r="N134" s="936">
        <v>45200</v>
      </c>
      <c r="O134" s="1733">
        <v>100.04</v>
      </c>
      <c r="P134" s="938">
        <v>-9.9999999999909051E-3</v>
      </c>
      <c r="Q134" s="942">
        <v>-0.17</v>
      </c>
      <c r="R134" s="994">
        <v>100.04666666666667</v>
      </c>
      <c r="S134" s="993">
        <v>-3.3333333333303017E-3</v>
      </c>
      <c r="T134" s="1054">
        <v>100.04571428571428</v>
      </c>
      <c r="U134" s="943">
        <v>-2.8571428571524393E-3</v>
      </c>
      <c r="V134" s="1061" t="s">
        <v>694</v>
      </c>
      <c r="W134" s="1073">
        <v>0</v>
      </c>
      <c r="X134" s="1573" t="s">
        <v>714</v>
      </c>
      <c r="Y134" s="883"/>
    </row>
    <row r="135" spans="1:25" ht="14.25" customHeight="1">
      <c r="A135" s="927">
        <v>45231</v>
      </c>
      <c r="B135" s="1049">
        <v>99.303049333242825</v>
      </c>
      <c r="C135" s="1022">
        <v>-0.3660350456252246</v>
      </c>
      <c r="D135" s="1025">
        <v>-2</v>
      </c>
      <c r="E135" s="1043">
        <v>99.63757322413521</v>
      </c>
      <c r="F135" s="1017">
        <v>-0.27341589108040409</v>
      </c>
      <c r="G135" s="1024">
        <v>99.986821781747224</v>
      </c>
      <c r="H135" s="1016">
        <v>-0.1639477785163308</v>
      </c>
      <c r="I135" s="897" t="s">
        <v>852</v>
      </c>
      <c r="J135" s="1061" t="s">
        <v>694</v>
      </c>
      <c r="K135" s="1561">
        <v>0</v>
      </c>
      <c r="L135" s="1925" t="s">
        <v>715</v>
      </c>
      <c r="M135" s="883"/>
      <c r="N135" s="936">
        <v>45231</v>
      </c>
      <c r="O135" s="1733">
        <v>100.01</v>
      </c>
      <c r="P135" s="938">
        <v>-3.0000000000001137E-2</v>
      </c>
      <c r="Q135" s="942">
        <v>-0.15</v>
      </c>
      <c r="R135" s="994">
        <v>100.03333333333335</v>
      </c>
      <c r="S135" s="993">
        <v>-1.3333333333321207E-2</v>
      </c>
      <c r="T135" s="1054">
        <v>100.03999999999999</v>
      </c>
      <c r="U135" s="943">
        <v>-5.7142857142906678E-3</v>
      </c>
      <c r="V135" s="1061" t="s">
        <v>694</v>
      </c>
      <c r="W135" s="1073">
        <v>0</v>
      </c>
      <c r="X135" s="1573" t="s">
        <v>715</v>
      </c>
      <c r="Y135" s="883"/>
    </row>
    <row r="136" spans="1:25" ht="14.25" customHeight="1">
      <c r="A136" s="969">
        <v>45261</v>
      </c>
      <c r="B136" s="1074">
        <v>98.983945615912248</v>
      </c>
      <c r="C136" s="1026">
        <v>-0.3191037173305773</v>
      </c>
      <c r="D136" s="1031">
        <v>-2.16</v>
      </c>
      <c r="E136" s="1028">
        <v>99.318693109341041</v>
      </c>
      <c r="F136" s="1055">
        <v>-0.31888011479416889</v>
      </c>
      <c r="G136" s="1030">
        <v>99.790391384736196</v>
      </c>
      <c r="H136" s="1027">
        <v>-0.19643039701102794</v>
      </c>
      <c r="I136" s="1047" t="s">
        <v>852</v>
      </c>
      <c r="J136" s="1063" t="s">
        <v>694</v>
      </c>
      <c r="K136" s="1075">
        <v>0</v>
      </c>
      <c r="L136" s="1926" t="s">
        <v>709</v>
      </c>
      <c r="M136" s="883"/>
      <c r="N136" s="985">
        <v>45261</v>
      </c>
      <c r="O136" s="1734">
        <v>100</v>
      </c>
      <c r="P136" s="987">
        <v>-1.0000000000005116E-2</v>
      </c>
      <c r="Q136" s="1034">
        <v>-0.12</v>
      </c>
      <c r="R136" s="1035">
        <v>100.01666666666667</v>
      </c>
      <c r="S136" s="1060">
        <v>-1.666666666667993E-2</v>
      </c>
      <c r="T136" s="1057">
        <v>100.03428571428572</v>
      </c>
      <c r="U136" s="978">
        <v>-5.7142857142764569E-3</v>
      </c>
      <c r="V136" s="1063" t="s">
        <v>694</v>
      </c>
      <c r="W136" s="1076">
        <v>0</v>
      </c>
      <c r="X136" s="1576" t="s">
        <v>709</v>
      </c>
      <c r="Y136" s="883"/>
    </row>
    <row r="137" spans="1:25">
      <c r="A137" s="1015">
        <v>45292</v>
      </c>
      <c r="B137" s="1077">
        <v>98.730819671381383</v>
      </c>
      <c r="C137" s="1022">
        <v>-0.2531259445308649</v>
      </c>
      <c r="D137" s="1025">
        <v>-2.21</v>
      </c>
      <c r="E137" s="1043">
        <v>99.005938206845485</v>
      </c>
      <c r="F137" s="1017">
        <v>-0.3127549024955556</v>
      </c>
      <c r="G137" s="1024">
        <v>99.568730225637225</v>
      </c>
      <c r="H137" s="1025">
        <v>-0.22166115909897144</v>
      </c>
      <c r="I137" s="897" t="s">
        <v>852</v>
      </c>
      <c r="J137" s="984" t="s">
        <v>694</v>
      </c>
      <c r="K137" s="1561">
        <v>0</v>
      </c>
      <c r="L137" s="1925" t="s">
        <v>704</v>
      </c>
      <c r="M137" s="883"/>
      <c r="N137" s="1044">
        <v>45292</v>
      </c>
      <c r="O137" s="1735">
        <v>100</v>
      </c>
      <c r="P137" s="938">
        <v>0</v>
      </c>
      <c r="Q137" s="942">
        <v>-0.09</v>
      </c>
      <c r="R137" s="940">
        <v>100.00333333333333</v>
      </c>
      <c r="S137" s="941">
        <v>-1.3333333333335418E-2</v>
      </c>
      <c r="T137" s="942">
        <v>100.02857142857144</v>
      </c>
      <c r="U137" s="943">
        <v>-5.7142857142764569E-3</v>
      </c>
      <c r="V137" s="1078" t="s">
        <v>694</v>
      </c>
      <c r="W137" s="1079">
        <v>0</v>
      </c>
      <c r="X137" s="1573" t="s">
        <v>704</v>
      </c>
      <c r="Y137" s="883"/>
    </row>
    <row r="138" spans="1:25">
      <c r="A138" s="1015">
        <v>45323</v>
      </c>
      <c r="B138" s="1077">
        <v>98.665758002648957</v>
      </c>
      <c r="C138" s="1022">
        <v>-6.5061668732425915E-2</v>
      </c>
      <c r="D138" s="1025">
        <v>-2.06</v>
      </c>
      <c r="E138" s="1043">
        <v>98.793507763314196</v>
      </c>
      <c r="F138" s="1017">
        <v>-0.21243044353128937</v>
      </c>
      <c r="G138" s="1024">
        <v>99.345219995547481</v>
      </c>
      <c r="H138" s="1025">
        <v>-0.2235102300897438</v>
      </c>
      <c r="I138" s="897" t="s">
        <v>852</v>
      </c>
      <c r="J138" s="1061" t="s">
        <v>898</v>
      </c>
      <c r="K138" s="1561">
        <v>-1</v>
      </c>
      <c r="L138" s="1925" t="s">
        <v>705</v>
      </c>
      <c r="N138" s="1044">
        <v>45323</v>
      </c>
      <c r="O138" s="1736">
        <v>100.04</v>
      </c>
      <c r="P138" s="938">
        <v>4.0000000000006253E-2</v>
      </c>
      <c r="Q138" s="942">
        <v>-0.04</v>
      </c>
      <c r="R138" s="940">
        <v>100.01333333333334</v>
      </c>
      <c r="S138" s="941">
        <v>1.0000000000005116E-2</v>
      </c>
      <c r="T138" s="942">
        <v>100.02714285714285</v>
      </c>
      <c r="U138" s="943">
        <v>-1.4285714285904305E-3</v>
      </c>
      <c r="V138" s="1080" t="s">
        <v>694</v>
      </c>
      <c r="W138" s="1081">
        <v>0</v>
      </c>
      <c r="X138" s="1573" t="s">
        <v>705</v>
      </c>
    </row>
    <row r="139" spans="1:25">
      <c r="A139" s="927">
        <v>45352</v>
      </c>
      <c r="B139" s="1077">
        <v>98.753185435798088</v>
      </c>
      <c r="C139" s="1022">
        <v>8.7427433149130707E-2</v>
      </c>
      <c r="D139" s="1025">
        <v>-1.8</v>
      </c>
      <c r="E139" s="1043">
        <v>98.716587703276147</v>
      </c>
      <c r="F139" s="1017">
        <v>-7.6920060038048632E-2</v>
      </c>
      <c r="G139" s="1024">
        <v>99.149489771163758</v>
      </c>
      <c r="H139" s="1025">
        <v>-0.19573022438372334</v>
      </c>
      <c r="I139" s="1020" t="s">
        <v>851</v>
      </c>
      <c r="J139" s="1061" t="s">
        <v>694</v>
      </c>
      <c r="K139" s="1561">
        <v>0</v>
      </c>
      <c r="L139" s="1925" t="s">
        <v>706</v>
      </c>
      <c r="N139" s="936">
        <v>45352</v>
      </c>
      <c r="O139" s="1736">
        <v>100.07</v>
      </c>
      <c r="P139" s="938">
        <v>2.9999999999986926E-2</v>
      </c>
      <c r="Q139" s="942">
        <v>0.01</v>
      </c>
      <c r="R139" s="940">
        <v>100.03666666666668</v>
      </c>
      <c r="S139" s="941">
        <v>2.3333333333340533E-2</v>
      </c>
      <c r="T139" s="942">
        <v>100.03</v>
      </c>
      <c r="U139" s="943">
        <v>2.8571428571524393E-3</v>
      </c>
      <c r="V139" s="1068" t="s">
        <v>694</v>
      </c>
      <c r="W139" s="1069">
        <v>0</v>
      </c>
      <c r="X139" s="1573" t="s">
        <v>706</v>
      </c>
    </row>
    <row r="140" spans="1:25">
      <c r="A140" s="927">
        <v>45383</v>
      </c>
      <c r="B140" s="1077">
        <v>98.965590910136456</v>
      </c>
      <c r="C140" s="1022">
        <v>0.21240547433836809</v>
      </c>
      <c r="D140" s="1025">
        <v>-1.48</v>
      </c>
      <c r="E140" s="1043">
        <v>98.794844782861176</v>
      </c>
      <c r="F140" s="1017">
        <v>7.8257079585029032E-2</v>
      </c>
      <c r="G140" s="1024">
        <v>99.010204763998289</v>
      </c>
      <c r="H140" s="1025">
        <v>-0.13928500716546921</v>
      </c>
      <c r="I140" s="1020" t="s">
        <v>850</v>
      </c>
      <c r="J140" s="1061" t="s">
        <v>694</v>
      </c>
      <c r="K140" s="1561">
        <v>0</v>
      </c>
      <c r="L140" s="1925" t="s">
        <v>707</v>
      </c>
      <c r="N140" s="936">
        <v>45383</v>
      </c>
      <c r="O140" s="1736">
        <v>100.1</v>
      </c>
      <c r="P140" s="938">
        <v>3.0000000000001137E-2</v>
      </c>
      <c r="Q140" s="942">
        <v>0.05</v>
      </c>
      <c r="R140" s="940">
        <v>100.07000000000001</v>
      </c>
      <c r="S140" s="941">
        <v>3.3333333333331439E-2</v>
      </c>
      <c r="T140" s="942">
        <v>100.03714285714287</v>
      </c>
      <c r="U140" s="943">
        <v>7.1428571428668874E-3</v>
      </c>
      <c r="V140" s="1068" t="s">
        <v>694</v>
      </c>
      <c r="W140" s="1069">
        <v>0</v>
      </c>
      <c r="X140" s="1573" t="s">
        <v>707</v>
      </c>
    </row>
    <row r="141" spans="1:25">
      <c r="A141" s="927">
        <v>45413</v>
      </c>
      <c r="B141" s="1077">
        <v>99.252589113182992</v>
      </c>
      <c r="C141" s="1022">
        <v>0.28699820304653656</v>
      </c>
      <c r="D141" s="1025">
        <v>-1.1000000000000001</v>
      </c>
      <c r="E141" s="1043">
        <v>98.990455153039179</v>
      </c>
      <c r="F141" s="1017">
        <v>0.19561037017800231</v>
      </c>
      <c r="G141" s="1024">
        <v>98.950705440329003</v>
      </c>
      <c r="H141" s="1025">
        <v>-5.9499323669285786E-2</v>
      </c>
      <c r="I141" s="1020" t="s">
        <v>850</v>
      </c>
      <c r="J141" s="1061" t="s">
        <v>694</v>
      </c>
      <c r="K141" s="1561">
        <v>0</v>
      </c>
      <c r="L141" s="1925" t="s">
        <v>708</v>
      </c>
      <c r="N141" s="936">
        <v>45413</v>
      </c>
      <c r="O141" s="1736">
        <v>100.11</v>
      </c>
      <c r="P141" s="938">
        <v>1.0000000000005116E-2</v>
      </c>
      <c r="Q141" s="942">
        <v>7.0000000000000007E-2</v>
      </c>
      <c r="R141" s="940">
        <v>100.09333333333332</v>
      </c>
      <c r="S141" s="941">
        <v>2.3333333333312112E-2</v>
      </c>
      <c r="T141" s="942">
        <v>100.04714285714286</v>
      </c>
      <c r="U141" s="943">
        <v>9.9999999999909051E-3</v>
      </c>
      <c r="V141" s="1068" t="s">
        <v>694</v>
      </c>
      <c r="W141" s="1069">
        <v>0</v>
      </c>
      <c r="X141" s="1573" t="s">
        <v>708</v>
      </c>
    </row>
    <row r="142" spans="1:25">
      <c r="A142" s="927">
        <v>45444</v>
      </c>
      <c r="B142" s="1077">
        <v>99.542744721028697</v>
      </c>
      <c r="C142" s="1022">
        <v>0.29015560784570482</v>
      </c>
      <c r="D142" s="1025">
        <v>-0.74</v>
      </c>
      <c r="E142" s="1043">
        <v>99.253641581449372</v>
      </c>
      <c r="F142" s="1017">
        <v>0.26318642841019368</v>
      </c>
      <c r="G142" s="1024">
        <v>98.984947638584131</v>
      </c>
      <c r="H142" s="1025">
        <v>3.4242198255128642E-2</v>
      </c>
      <c r="I142" s="1020" t="s">
        <v>850</v>
      </c>
      <c r="J142" s="1061" t="s">
        <v>694</v>
      </c>
      <c r="K142" s="1561">
        <v>0</v>
      </c>
      <c r="L142" s="1925" t="s">
        <v>710</v>
      </c>
      <c r="N142" s="936">
        <v>45444</v>
      </c>
      <c r="O142" s="1736">
        <v>100.1</v>
      </c>
      <c r="P142" s="938">
        <v>-1.0000000000005116E-2</v>
      </c>
      <c r="Q142" s="942">
        <v>0.06</v>
      </c>
      <c r="R142" s="940">
        <v>100.10333333333331</v>
      </c>
      <c r="S142" s="941">
        <v>9.9999999999909051E-3</v>
      </c>
      <c r="T142" s="942">
        <v>100.06000000000002</v>
      </c>
      <c r="U142" s="943">
        <v>1.2857142857157555E-2</v>
      </c>
      <c r="V142" s="1068" t="s">
        <v>694</v>
      </c>
      <c r="W142" s="1069">
        <v>0</v>
      </c>
      <c r="X142" s="1573" t="s">
        <v>710</v>
      </c>
    </row>
    <row r="143" spans="1:25">
      <c r="A143" s="927">
        <v>45474</v>
      </c>
      <c r="B143" s="1077">
        <v>99.779017048965599</v>
      </c>
      <c r="C143" s="1022">
        <v>0.23627232793690212</v>
      </c>
      <c r="D143" s="1025">
        <v>-0.45</v>
      </c>
      <c r="E143" s="1043">
        <v>99.524783627725768</v>
      </c>
      <c r="F143" s="1017">
        <v>0.27114204627639538</v>
      </c>
      <c r="G143" s="1024">
        <v>99.098529271877439</v>
      </c>
      <c r="H143" s="1025">
        <v>0.1135816332933075</v>
      </c>
      <c r="I143" s="1020" t="s">
        <v>850</v>
      </c>
      <c r="J143" s="1061" t="s">
        <v>694</v>
      </c>
      <c r="K143" s="1561">
        <v>0</v>
      </c>
      <c r="L143" s="1925" t="s">
        <v>711</v>
      </c>
      <c r="N143" s="936">
        <v>45474</v>
      </c>
      <c r="O143" s="1736">
        <v>100.07</v>
      </c>
      <c r="P143" s="938">
        <v>-3.0000000000001137E-2</v>
      </c>
      <c r="Q143" s="942">
        <v>0.02</v>
      </c>
      <c r="R143" s="940">
        <v>100.09333333333332</v>
      </c>
      <c r="S143" s="941">
        <v>-9.9999999999909051E-3</v>
      </c>
      <c r="T143" s="942">
        <v>100.07000000000001</v>
      </c>
      <c r="U143" s="943">
        <v>9.9999999999909051E-3</v>
      </c>
      <c r="V143" s="1068" t="s">
        <v>694</v>
      </c>
      <c r="W143" s="1069">
        <v>0</v>
      </c>
      <c r="X143" s="1573" t="s">
        <v>711</v>
      </c>
    </row>
    <row r="144" spans="1:25">
      <c r="A144" s="927">
        <v>45505</v>
      </c>
      <c r="B144" s="1077">
        <v>99.927483076455914</v>
      </c>
      <c r="C144" s="1022">
        <v>0.1484660274903149</v>
      </c>
      <c r="D144" s="1025">
        <v>-0.2</v>
      </c>
      <c r="E144" s="1043">
        <v>99.749748282150065</v>
      </c>
      <c r="F144" s="1017">
        <v>0.22496465442429781</v>
      </c>
      <c r="G144" s="1024">
        <v>99.2694811868881</v>
      </c>
      <c r="H144" s="1025">
        <v>0.17095191501066154</v>
      </c>
      <c r="I144" s="1020" t="s">
        <v>850</v>
      </c>
      <c r="J144" s="1061" t="s">
        <v>694</v>
      </c>
      <c r="K144" s="1561">
        <v>0</v>
      </c>
      <c r="L144" s="1925" t="s">
        <v>712</v>
      </c>
      <c r="N144" s="936">
        <v>45505</v>
      </c>
      <c r="O144" s="1736">
        <v>100.02</v>
      </c>
      <c r="P144" s="938">
        <v>-4.9999999999997158E-2</v>
      </c>
      <c r="Q144" s="942">
        <v>-0.03</v>
      </c>
      <c r="R144" s="940">
        <v>100.06333333333333</v>
      </c>
      <c r="S144" s="941">
        <v>-2.9999999999986926E-2</v>
      </c>
      <c r="T144" s="942">
        <v>100.07285714285715</v>
      </c>
      <c r="U144" s="943">
        <v>2.8571428571382285E-3</v>
      </c>
      <c r="V144" s="1068" t="s">
        <v>694</v>
      </c>
      <c r="W144" s="1069">
        <v>0</v>
      </c>
      <c r="X144" s="1573" t="s">
        <v>712</v>
      </c>
    </row>
    <row r="145" spans="1:24">
      <c r="A145" s="927">
        <v>45536</v>
      </c>
      <c r="B145" s="1077">
        <v>100.03418198580653</v>
      </c>
      <c r="C145" s="1022">
        <v>0.10669890935061233</v>
      </c>
      <c r="D145" s="1025">
        <v>0.09</v>
      </c>
      <c r="E145" s="1043">
        <v>99.913560703742675</v>
      </c>
      <c r="F145" s="1017">
        <v>0.16381242159260978</v>
      </c>
      <c r="G145" s="1024">
        <v>99.464970327339174</v>
      </c>
      <c r="H145" s="1025">
        <v>0.19548914045107324</v>
      </c>
      <c r="I145" s="1020" t="s">
        <v>850</v>
      </c>
      <c r="J145" s="1061" t="s">
        <v>694</v>
      </c>
      <c r="K145" s="1561">
        <v>0</v>
      </c>
      <c r="L145" s="1925" t="s">
        <v>713</v>
      </c>
      <c r="N145" s="936">
        <v>45536</v>
      </c>
      <c r="O145" s="1736">
        <v>99.97</v>
      </c>
      <c r="P145" s="938">
        <v>-4.9999999999997158E-2</v>
      </c>
      <c r="Q145" s="942">
        <v>-0.08</v>
      </c>
      <c r="R145" s="940">
        <v>100.01999999999998</v>
      </c>
      <c r="S145" s="941">
        <v>-4.3333333333350765E-2</v>
      </c>
      <c r="T145" s="942">
        <v>100.06285714285715</v>
      </c>
      <c r="U145" s="943">
        <v>-9.9999999999909051E-3</v>
      </c>
      <c r="V145" s="1068" t="s">
        <v>694</v>
      </c>
      <c r="W145" s="1069">
        <v>0</v>
      </c>
      <c r="X145" s="1573" t="s">
        <v>713</v>
      </c>
    </row>
    <row r="146" spans="1:24">
      <c r="A146" s="927">
        <v>45566</v>
      </c>
      <c r="B146" s="1077">
        <v>99.973233155695468</v>
      </c>
      <c r="C146" s="1022">
        <v>-6.0948830111058783E-2</v>
      </c>
      <c r="D146" s="1025">
        <v>0.31</v>
      </c>
      <c r="E146" s="1043">
        <v>99.978299405985979</v>
      </c>
      <c r="F146" s="1017">
        <v>6.4738702243303692E-2</v>
      </c>
      <c r="G146" s="1024">
        <v>99.639262858753099</v>
      </c>
      <c r="H146" s="1025">
        <v>0.17429253141392564</v>
      </c>
      <c r="I146" s="1020" t="s">
        <v>853</v>
      </c>
      <c r="J146" s="1061" t="s">
        <v>694</v>
      </c>
      <c r="K146" s="1561">
        <v>0</v>
      </c>
      <c r="L146" s="1925" t="s">
        <v>714</v>
      </c>
      <c r="N146" s="936">
        <v>45566</v>
      </c>
      <c r="O146" s="1736">
        <v>99.92</v>
      </c>
      <c r="P146" s="938">
        <v>-4.9999999999997158E-2</v>
      </c>
      <c r="Q146" s="942">
        <v>-0.12</v>
      </c>
      <c r="R146" s="940">
        <v>99.970000000000013</v>
      </c>
      <c r="S146" s="941">
        <v>-4.9999999999968736E-2</v>
      </c>
      <c r="T146" s="942">
        <v>100.04142857142855</v>
      </c>
      <c r="U146" s="943">
        <v>-2.1428571428600662E-2</v>
      </c>
      <c r="V146" s="1068" t="s">
        <v>694</v>
      </c>
      <c r="W146" s="1069">
        <v>0</v>
      </c>
      <c r="X146" s="1573" t="s">
        <v>714</v>
      </c>
    </row>
    <row r="147" spans="1:24">
      <c r="A147" s="927">
        <v>45597</v>
      </c>
      <c r="B147" s="1077">
        <v>99.921912885664213</v>
      </c>
      <c r="C147" s="1022">
        <v>-5.1320270031254722E-2</v>
      </c>
      <c r="D147" s="1025">
        <v>0.62</v>
      </c>
      <c r="E147" s="1043">
        <v>99.976442675722069</v>
      </c>
      <c r="F147" s="1017">
        <v>-1.8567302639098671E-3</v>
      </c>
      <c r="G147" s="1024">
        <v>99.775880283828499</v>
      </c>
      <c r="H147" s="1025">
        <v>0.13661742507539998</v>
      </c>
      <c r="I147" s="897" t="s">
        <v>852</v>
      </c>
      <c r="J147" s="1061" t="s">
        <v>694</v>
      </c>
      <c r="K147" s="1088">
        <v>0</v>
      </c>
      <c r="L147" s="1925" t="s">
        <v>715</v>
      </c>
      <c r="N147" s="936">
        <v>45597</v>
      </c>
      <c r="O147" s="1736">
        <v>99.87</v>
      </c>
      <c r="P147" s="938">
        <v>-4.9999999999997158E-2</v>
      </c>
      <c r="Q147" s="942">
        <v>-0.14000000000000001</v>
      </c>
      <c r="R147" s="940">
        <v>99.92</v>
      </c>
      <c r="S147" s="941">
        <v>-5.0000000000011369E-2</v>
      </c>
      <c r="T147" s="942">
        <v>100.00857142857141</v>
      </c>
      <c r="U147" s="943">
        <v>-3.2857142857139365E-2</v>
      </c>
      <c r="V147" s="1078" t="s">
        <v>694</v>
      </c>
      <c r="W147" s="1079">
        <v>0</v>
      </c>
      <c r="X147" s="1573" t="s">
        <v>715</v>
      </c>
    </row>
    <row r="148" spans="1:24" ht="13.5" thickBot="1">
      <c r="A148" s="969">
        <v>45627</v>
      </c>
      <c r="B148" s="1565">
        <v>99.932063922480253</v>
      </c>
      <c r="C148" s="1026">
        <v>1.015103681604046E-2</v>
      </c>
      <c r="D148" s="1031">
        <v>0.96</v>
      </c>
      <c r="E148" s="1028">
        <v>99.942403321279983</v>
      </c>
      <c r="F148" s="1055">
        <v>-3.4039354442086278E-2</v>
      </c>
      <c r="G148" s="1030">
        <v>99.872948113728086</v>
      </c>
      <c r="H148" s="1031">
        <v>9.70678298995864E-2</v>
      </c>
      <c r="I148" s="1032" t="s">
        <v>851</v>
      </c>
      <c r="J148" s="1063" t="s">
        <v>694</v>
      </c>
      <c r="K148" s="1566">
        <v>0</v>
      </c>
      <c r="L148" s="1926" t="s">
        <v>709</v>
      </c>
      <c r="M148" s="1194"/>
      <c r="N148" s="985">
        <v>45627</v>
      </c>
      <c r="O148" s="1737">
        <v>99.83</v>
      </c>
      <c r="P148" s="1738">
        <v>-4.0000000000006253E-2</v>
      </c>
      <c r="Q148" s="1739">
        <v>-0.17</v>
      </c>
      <c r="R148" s="1740">
        <v>99.873333333333335</v>
      </c>
      <c r="S148" s="1741">
        <v>-4.6666666666666856E-2</v>
      </c>
      <c r="T148" s="1739">
        <v>99.968571428571437</v>
      </c>
      <c r="U148" s="1742">
        <v>-3.9999999999977831E-2</v>
      </c>
      <c r="V148" s="1652" t="s">
        <v>694</v>
      </c>
      <c r="W148" s="1102">
        <v>0</v>
      </c>
      <c r="X148" s="1743" t="s">
        <v>709</v>
      </c>
    </row>
    <row r="149" spans="1:24">
      <c r="A149" s="1015">
        <v>45658</v>
      </c>
      <c r="B149" s="1077">
        <v>99.966974899317634</v>
      </c>
      <c r="C149" s="1022">
        <v>3.4910976837380758E-2</v>
      </c>
      <c r="D149" s="1025">
        <v>1.25</v>
      </c>
      <c r="E149" s="1043">
        <v>99.9403172358207</v>
      </c>
      <c r="F149" s="1017">
        <v>-2.0860854592825717E-3</v>
      </c>
      <c r="G149" s="1024">
        <v>99.933552424912222</v>
      </c>
      <c r="H149" s="1025">
        <v>6.0604311184135895E-2</v>
      </c>
      <c r="I149" s="1564" t="s">
        <v>850</v>
      </c>
      <c r="J149" s="1061" t="s">
        <v>694</v>
      </c>
      <c r="K149" s="1088">
        <v>0</v>
      </c>
      <c r="L149" s="1925" t="s">
        <v>704</v>
      </c>
      <c r="M149" s="883"/>
      <c r="N149" s="1040">
        <v>45658</v>
      </c>
      <c r="O149" s="1735">
        <v>99.79</v>
      </c>
      <c r="P149" s="1048">
        <v>-3.9999999999992042E-2</v>
      </c>
      <c r="Q149" s="1172">
        <v>-0.21</v>
      </c>
      <c r="R149" s="942">
        <v>99.83</v>
      </c>
      <c r="S149" s="1172">
        <v>-4.3333333333336554E-2</v>
      </c>
      <c r="T149" s="1172">
        <v>99.924285714285702</v>
      </c>
      <c r="U149" s="942">
        <v>-4.4285714285734912E-2</v>
      </c>
      <c r="V149" s="1744" t="s">
        <v>694</v>
      </c>
      <c r="W149" s="1745">
        <v>0</v>
      </c>
      <c r="X149" s="1746" t="s">
        <v>704</v>
      </c>
    </row>
    <row r="150" spans="1:24">
      <c r="A150" s="1015">
        <v>45689</v>
      </c>
      <c r="B150" s="1077">
        <v>99.924456642723769</v>
      </c>
      <c r="C150" s="1022">
        <v>-4.2518256593865544E-2</v>
      </c>
      <c r="D150" s="1025">
        <v>1.28</v>
      </c>
      <c r="E150" s="1043">
        <v>99.941165154840562</v>
      </c>
      <c r="F150" s="1017">
        <v>8.4791901986136509E-4</v>
      </c>
      <c r="G150" s="1024">
        <v>99.954329509734833</v>
      </c>
      <c r="H150" s="1025">
        <v>2.0777084822611869E-2</v>
      </c>
      <c r="I150" s="897" t="s">
        <v>850</v>
      </c>
      <c r="J150" s="1061" t="s">
        <v>694</v>
      </c>
      <c r="K150" s="1088">
        <v>0</v>
      </c>
      <c r="L150" s="1925" t="s">
        <v>705</v>
      </c>
      <c r="N150" s="1044">
        <v>45689</v>
      </c>
      <c r="O150" s="1735">
        <v>99.74</v>
      </c>
      <c r="P150" s="1048">
        <v>-5.0000000000011369E-2</v>
      </c>
      <c r="Q150" s="1172">
        <v>-0.3</v>
      </c>
      <c r="R150" s="942">
        <v>99.786666666666676</v>
      </c>
      <c r="S150" s="1172">
        <v>-4.3333333333322344E-2</v>
      </c>
      <c r="T150" s="1172">
        <v>99.877142857142857</v>
      </c>
      <c r="U150" s="942">
        <v>-4.7142857142844719E-2</v>
      </c>
      <c r="V150" s="1160" t="s">
        <v>694</v>
      </c>
      <c r="W150" s="1515">
        <v>0</v>
      </c>
      <c r="X150" s="1573" t="s">
        <v>705</v>
      </c>
    </row>
    <row r="151" spans="1:24">
      <c r="A151" s="927">
        <v>45717</v>
      </c>
      <c r="B151" s="1077">
        <v>99.781384965026632</v>
      </c>
      <c r="C151" s="1022">
        <v>-0.14307167769713658</v>
      </c>
      <c r="D151" s="1025">
        <v>1.04</v>
      </c>
      <c r="E151" s="1043">
        <v>99.89093883568934</v>
      </c>
      <c r="F151" s="1017">
        <v>-5.0226319151221333E-2</v>
      </c>
      <c r="G151" s="1024">
        <v>99.933458350959214</v>
      </c>
      <c r="H151" s="1025">
        <v>-2.0871158775619847E-2</v>
      </c>
      <c r="I151" s="897" t="s">
        <v>853</v>
      </c>
      <c r="J151" s="1061" t="s">
        <v>694</v>
      </c>
      <c r="K151" s="1088">
        <v>0</v>
      </c>
      <c r="L151" s="1925" t="s">
        <v>706</v>
      </c>
      <c r="N151" s="936">
        <v>45717</v>
      </c>
      <c r="O151" s="1735">
        <v>99.69</v>
      </c>
      <c r="P151" s="1048">
        <v>-4.9999999999997158E-2</v>
      </c>
      <c r="Q151" s="1172">
        <v>-0.38</v>
      </c>
      <c r="R151" s="942">
        <v>99.740000000000009</v>
      </c>
      <c r="S151" s="1172">
        <v>-4.6666666666666856E-2</v>
      </c>
      <c r="T151" s="1172">
        <v>99.83</v>
      </c>
      <c r="U151" s="942">
        <v>-4.7142857142858929E-2</v>
      </c>
      <c r="V151" s="1160" t="s">
        <v>694</v>
      </c>
      <c r="W151" s="1515">
        <v>0</v>
      </c>
      <c r="X151" s="1573" t="s">
        <v>706</v>
      </c>
    </row>
    <row r="152" spans="1:24">
      <c r="A152" s="927">
        <v>45748</v>
      </c>
      <c r="B152" s="1077">
        <v>99.595329285443839</v>
      </c>
      <c r="C152" s="1022">
        <v>-0.18605567958279323</v>
      </c>
      <c r="D152" s="1025">
        <v>0.64</v>
      </c>
      <c r="E152" s="1043">
        <v>99.76705696439808</v>
      </c>
      <c r="F152" s="1017">
        <v>-0.12388187129126038</v>
      </c>
      <c r="G152" s="1024">
        <v>99.870765108050264</v>
      </c>
      <c r="H152" s="1025">
        <v>-6.2693242908949287E-2</v>
      </c>
      <c r="I152" s="1020" t="s">
        <v>852</v>
      </c>
      <c r="J152" s="1061" t="s">
        <v>694</v>
      </c>
      <c r="K152" s="1088">
        <v>0</v>
      </c>
      <c r="L152" s="1925" t="s">
        <v>707</v>
      </c>
      <c r="N152" s="936">
        <v>45748</v>
      </c>
      <c r="O152" s="1735">
        <v>99.66</v>
      </c>
      <c r="P152" s="1048">
        <v>-3.0000000000001137E-2</v>
      </c>
      <c r="Q152" s="1172">
        <v>-0.44</v>
      </c>
      <c r="R152" s="942">
        <v>99.696666666666673</v>
      </c>
      <c r="S152" s="1172">
        <v>-4.3333333333336554E-2</v>
      </c>
      <c r="T152" s="1172">
        <v>99.785714285714292</v>
      </c>
      <c r="U152" s="942">
        <v>-4.428571428570649E-2</v>
      </c>
      <c r="V152" s="1160" t="s">
        <v>694</v>
      </c>
      <c r="W152" s="1515">
        <v>0</v>
      </c>
      <c r="X152" s="1573" t="s">
        <v>707</v>
      </c>
    </row>
    <row r="153" spans="1:24">
      <c r="A153" s="927">
        <v>45778</v>
      </c>
      <c r="B153" s="1077">
        <v>99.540996402526588</v>
      </c>
      <c r="C153" s="1022">
        <v>-5.4332882917250913E-2</v>
      </c>
      <c r="D153" s="1025">
        <v>0.28999999999999998</v>
      </c>
      <c r="E153" s="1043">
        <v>99.639236884332334</v>
      </c>
      <c r="F153" s="1017">
        <v>-0.12782008006574586</v>
      </c>
      <c r="G153" s="1024">
        <v>99.809017000454702</v>
      </c>
      <c r="H153" s="1025">
        <v>-6.1748107595562374E-2</v>
      </c>
      <c r="I153" s="1020" t="s">
        <v>852</v>
      </c>
      <c r="J153" s="1061" t="s">
        <v>694</v>
      </c>
      <c r="K153">
        <v>0</v>
      </c>
      <c r="L153" s="1925" t="s">
        <v>708</v>
      </c>
      <c r="N153" s="936">
        <v>45778</v>
      </c>
      <c r="O153" s="1735">
        <v>99.68</v>
      </c>
      <c r="P153" s="1048">
        <v>2.0000000000010232E-2</v>
      </c>
      <c r="Q153" s="1172">
        <v>-0.43</v>
      </c>
      <c r="R153" s="942">
        <v>99.676666666666662</v>
      </c>
      <c r="S153" s="1172">
        <v>-2.0000000000010232E-2</v>
      </c>
      <c r="T153" s="1172">
        <v>99.751428571428576</v>
      </c>
      <c r="U153" s="942">
        <v>-3.4285714285715585E-2</v>
      </c>
      <c r="V153" s="1160" t="s">
        <v>694</v>
      </c>
      <c r="W153" s="1515">
        <v>0</v>
      </c>
      <c r="X153" s="1573" t="s">
        <v>708</v>
      </c>
    </row>
    <row r="154" spans="1:24">
      <c r="A154" s="927">
        <v>45809</v>
      </c>
      <c r="B154" s="1077">
        <v>99.587691229090595</v>
      </c>
      <c r="C154" s="1022">
        <v>4.669482656400703E-2</v>
      </c>
      <c r="D154" s="1025">
        <v>0.05</v>
      </c>
      <c r="E154" s="1043">
        <v>99.574672305687002</v>
      </c>
      <c r="F154" s="1017">
        <v>-6.4564578645331494E-2</v>
      </c>
      <c r="G154" s="1024">
        <v>99.761271049515614</v>
      </c>
      <c r="H154" s="1025">
        <v>-4.7745950939088289E-2</v>
      </c>
      <c r="I154" s="1020" t="s">
        <v>851</v>
      </c>
      <c r="J154" s="1061" t="s">
        <v>694</v>
      </c>
      <c r="K154">
        <v>0</v>
      </c>
      <c r="L154" s="1925" t="s">
        <v>710</v>
      </c>
      <c r="N154" s="936">
        <v>45809</v>
      </c>
      <c r="O154" s="1735">
        <v>99.74</v>
      </c>
      <c r="P154" s="1048">
        <v>5.9999999999988063E-2</v>
      </c>
      <c r="Q154" s="1172">
        <v>-0.36</v>
      </c>
      <c r="R154" s="942">
        <v>99.693333333333328</v>
      </c>
      <c r="S154" s="1172">
        <v>1.6666666666665719E-2</v>
      </c>
      <c r="T154" s="1172">
        <v>99.732857142857156</v>
      </c>
      <c r="U154" s="942">
        <v>-1.8571428571419801E-2</v>
      </c>
      <c r="V154" s="1160" t="s">
        <v>694</v>
      </c>
      <c r="W154" s="1515">
        <v>0</v>
      </c>
      <c r="X154" s="1573" t="s">
        <v>710</v>
      </c>
    </row>
    <row r="155" spans="1:24">
      <c r="A155" s="927">
        <v>45839</v>
      </c>
      <c r="B155" s="1077">
        <v>99.68945698579472</v>
      </c>
      <c r="C155" s="1022">
        <v>0.10176575670412547</v>
      </c>
      <c r="D155" s="1025">
        <v>-0.09</v>
      </c>
      <c r="E155" s="1043">
        <v>99.606048205803972</v>
      </c>
      <c r="F155" s="1017">
        <v>3.1375900116970001E-2</v>
      </c>
      <c r="G155" s="1024">
        <v>99.726612915703399</v>
      </c>
      <c r="H155" s="1025">
        <v>-3.4658133812214942E-2</v>
      </c>
      <c r="I155" s="1020" t="s">
        <v>850</v>
      </c>
      <c r="J155" s="1061" t="s">
        <v>694</v>
      </c>
      <c r="K155">
        <v>0</v>
      </c>
      <c r="L155" s="1925" t="s">
        <v>711</v>
      </c>
      <c r="N155" s="936">
        <v>45839</v>
      </c>
      <c r="O155" s="1735">
        <v>99.85</v>
      </c>
      <c r="P155" s="1048">
        <v>0.10999999999999943</v>
      </c>
      <c r="Q155" s="1172">
        <v>-0.22</v>
      </c>
      <c r="R155" s="942">
        <v>99.756666666666661</v>
      </c>
      <c r="S155" s="1172">
        <v>6.3333333333332575E-2</v>
      </c>
      <c r="T155" s="1172">
        <v>99.73571428571428</v>
      </c>
      <c r="U155" s="942">
        <v>2.8571428571240176E-3</v>
      </c>
      <c r="V155" s="1068" t="s">
        <v>694</v>
      </c>
      <c r="W155" s="1069">
        <v>0</v>
      </c>
      <c r="X155" s="1573" t="s">
        <v>711</v>
      </c>
    </row>
    <row r="156" spans="1:24">
      <c r="A156" s="927">
        <v>45870</v>
      </c>
      <c r="B156" s="1077">
        <v>99.852452173127787</v>
      </c>
      <c r="C156" s="1022">
        <v>0.16299518733306684</v>
      </c>
      <c r="D156" s="1025">
        <v>-0.08</v>
      </c>
      <c r="E156" s="1043">
        <v>99.709866796004363</v>
      </c>
      <c r="F156" s="1017">
        <v>0.1038185902003903</v>
      </c>
      <c r="G156" s="1024">
        <v>99.7102525262477</v>
      </c>
      <c r="H156" s="1025">
        <v>-1.636038945569851E-2</v>
      </c>
      <c r="I156" s="1020" t="s">
        <v>850</v>
      </c>
      <c r="J156" s="1061" t="s">
        <v>694</v>
      </c>
      <c r="K156">
        <v>0</v>
      </c>
      <c r="L156" s="1925" t="s">
        <v>712</v>
      </c>
      <c r="N156" s="936">
        <v>45870</v>
      </c>
      <c r="O156" s="1735">
        <v>99.99</v>
      </c>
      <c r="P156" s="1048">
        <v>0.14000000000000057</v>
      </c>
      <c r="Q156" s="1172">
        <v>-0.03</v>
      </c>
      <c r="R156" s="942">
        <v>99.86</v>
      </c>
      <c r="S156" s="1172">
        <v>0.10333333333333883</v>
      </c>
      <c r="T156" s="1172">
        <v>99.76428571428572</v>
      </c>
      <c r="U156" s="942">
        <v>2.8571428571439128E-2</v>
      </c>
      <c r="V156" s="1068" t="s">
        <v>694</v>
      </c>
      <c r="W156" s="1069">
        <v>0</v>
      </c>
      <c r="X156" s="1573" t="s">
        <v>712</v>
      </c>
    </row>
    <row r="157" spans="1:24">
      <c r="A157" s="927">
        <v>45901</v>
      </c>
      <c r="B157" s="1077">
        <v>100.1139554424653</v>
      </c>
      <c r="C157" s="1082">
        <v>0.26150326933750989</v>
      </c>
      <c r="D157" s="1083">
        <v>0.08</v>
      </c>
      <c r="E157" s="1084">
        <v>99.885288200462597</v>
      </c>
      <c r="F157" s="1085">
        <v>0.17542140445823406</v>
      </c>
      <c r="G157" s="1086">
        <v>99.737323783353631</v>
      </c>
      <c r="H157" s="1083">
        <v>2.7071257105930613E-2</v>
      </c>
      <c r="I157" s="897" t="s">
        <v>850</v>
      </c>
      <c r="J157" s="1087" t="s">
        <v>694</v>
      </c>
      <c r="K157" s="1088">
        <v>0</v>
      </c>
      <c r="L157" s="1925" t="s">
        <v>713</v>
      </c>
      <c r="N157" s="936">
        <v>45901</v>
      </c>
      <c r="O157" s="1735">
        <v>100.14</v>
      </c>
      <c r="P157" s="1048">
        <v>0.15000000000000568</v>
      </c>
      <c r="Q157" s="1172">
        <v>0.17</v>
      </c>
      <c r="R157" s="942">
        <v>99.993333333333325</v>
      </c>
      <c r="S157" s="1172">
        <v>0.13333333333332575</v>
      </c>
      <c r="T157" s="1172">
        <v>99.821428571428569</v>
      </c>
      <c r="U157" s="942">
        <v>5.7142857142849834E-2</v>
      </c>
      <c r="V157" s="1068" t="s">
        <v>694</v>
      </c>
      <c r="W157" s="1069">
        <v>0</v>
      </c>
      <c r="X157" s="1573" t="s">
        <v>713</v>
      </c>
    </row>
    <row r="158" spans="1:24">
      <c r="A158" s="927">
        <v>45931</v>
      </c>
      <c r="B158" s="1077">
        <v>100.40664045920478</v>
      </c>
      <c r="C158" s="1082">
        <v>0.29268501673948322</v>
      </c>
      <c r="D158" s="1083">
        <v>0.43</v>
      </c>
      <c r="E158" s="1084">
        <v>100.12434935826595</v>
      </c>
      <c r="F158" s="1085">
        <v>0.23906115780334858</v>
      </c>
      <c r="G158" s="1086">
        <v>99.82664599680767</v>
      </c>
      <c r="H158" s="1083">
        <v>8.9322213454039456E-2</v>
      </c>
      <c r="I158" s="897" t="s">
        <v>850</v>
      </c>
      <c r="J158" s="1087" t="s">
        <v>694</v>
      </c>
      <c r="K158" s="1088">
        <v>0</v>
      </c>
      <c r="L158" s="1925" t="s">
        <v>714</v>
      </c>
      <c r="N158" s="936">
        <v>45931</v>
      </c>
      <c r="O158" s="1735">
        <v>100.29</v>
      </c>
      <c r="P158" s="1048">
        <v>0.15000000000000568</v>
      </c>
      <c r="Q158" s="1172">
        <v>0.37</v>
      </c>
      <c r="R158" s="942">
        <v>100.14</v>
      </c>
      <c r="S158" s="1172">
        <v>0.14666666666667538</v>
      </c>
      <c r="T158" s="1172">
        <v>99.907142857142844</v>
      </c>
      <c r="U158" s="942">
        <v>8.5714285714274752E-2</v>
      </c>
      <c r="V158" s="1089" t="s">
        <v>694</v>
      </c>
      <c r="W158" s="1090">
        <v>0</v>
      </c>
      <c r="X158" s="1573" t="s">
        <v>714</v>
      </c>
    </row>
    <row r="159" spans="1:24">
      <c r="A159" s="936">
        <v>45962</v>
      </c>
      <c r="C159" s="1082"/>
      <c r="D159" s="1083"/>
      <c r="E159" s="1084"/>
      <c r="F159" s="1085"/>
      <c r="G159" s="1086"/>
      <c r="H159" s="1083"/>
      <c r="I159" s="897"/>
      <c r="J159" s="1087"/>
      <c r="K159" s="1088"/>
      <c r="L159" s="1925" t="s">
        <v>715</v>
      </c>
      <c r="N159" s="936">
        <v>45962</v>
      </c>
      <c r="O159" s="1735">
        <v>100.43</v>
      </c>
      <c r="P159" s="1048">
        <v>0.14000000000000057</v>
      </c>
      <c r="Q159" s="1172">
        <v>0.56000000000000005</v>
      </c>
      <c r="R159" s="942">
        <v>100.28666666666668</v>
      </c>
      <c r="S159" s="1172">
        <v>0.14666666666667538</v>
      </c>
      <c r="T159" s="1172">
        <v>100.01714285714284</v>
      </c>
      <c r="U159" s="942">
        <v>0.10999999999999943</v>
      </c>
      <c r="V159" s="1089" t="s">
        <v>694</v>
      </c>
      <c r="W159" s="1090">
        <v>0</v>
      </c>
      <c r="X159" s="1573" t="s">
        <v>715</v>
      </c>
    </row>
    <row r="160" spans="1:24" ht="13.5" thickBot="1">
      <c r="A160" s="1091">
        <v>45992</v>
      </c>
      <c r="B160" s="1092"/>
      <c r="C160" s="1093"/>
      <c r="D160" s="1094"/>
      <c r="E160" s="1095"/>
      <c r="F160" s="1096"/>
      <c r="G160" s="1097"/>
      <c r="H160" s="1094"/>
      <c r="I160" s="1932"/>
      <c r="J160" s="1099"/>
      <c r="K160" s="1100"/>
      <c r="L160" s="1929" t="s">
        <v>709</v>
      </c>
      <c r="N160" s="2076">
        <v>45992</v>
      </c>
      <c r="O160" s="2075"/>
      <c r="P160" s="1101"/>
      <c r="Q160" s="1098"/>
      <c r="R160" s="908"/>
      <c r="S160" s="1102"/>
      <c r="T160" s="1098"/>
      <c r="U160" s="1103"/>
      <c r="V160" s="908"/>
      <c r="W160" s="1102"/>
      <c r="X160" s="1743" t="s">
        <v>709</v>
      </c>
    </row>
    <row r="161" spans="1:23">
      <c r="B161" s="883"/>
      <c r="C161" s="883"/>
      <c r="D161" s="883"/>
      <c r="E161" s="883"/>
      <c r="F161" s="883"/>
      <c r="G161" s="883"/>
      <c r="H161" s="883"/>
      <c r="I161" s="883"/>
      <c r="J161" s="883"/>
      <c r="K161" s="13"/>
      <c r="N161" s="883" t="s">
        <v>911</v>
      </c>
      <c r="P161" s="883"/>
      <c r="Q161" s="883"/>
      <c r="R161" s="883"/>
      <c r="S161" s="883"/>
      <c r="T161" s="883"/>
      <c r="U161" s="883"/>
      <c r="V161" s="883"/>
      <c r="W161" s="883"/>
    </row>
    <row r="162" spans="1:23">
      <c r="A162" s="886"/>
      <c r="K162"/>
      <c r="V162" s="886"/>
      <c r="W162" s="886"/>
    </row>
    <row r="163" spans="1:23">
      <c r="A163" s="886"/>
      <c r="K163"/>
      <c r="V163" s="886"/>
      <c r="W163" s="886"/>
    </row>
    <row r="164" spans="1:23">
      <c r="A164" s="886"/>
      <c r="K164"/>
      <c r="V164" s="886"/>
      <c r="W164" s="886"/>
    </row>
    <row r="165" spans="1:23">
      <c r="A165" s="886"/>
      <c r="K165"/>
      <c r="V165" s="886"/>
      <c r="W165" s="886"/>
    </row>
    <row r="166" spans="1:23">
      <c r="A166" s="886"/>
      <c r="K166"/>
      <c r="V166" s="886"/>
      <c r="W166" s="886"/>
    </row>
    <row r="167" spans="1:23">
      <c r="A167" s="886"/>
      <c r="K167"/>
      <c r="V167" s="886"/>
      <c r="W167" s="886"/>
    </row>
    <row r="168" spans="1:23">
      <c r="A168" s="886"/>
      <c r="K168"/>
      <c r="V168" s="886"/>
      <c r="W168" s="886"/>
    </row>
    <row r="169" spans="1:23">
      <c r="A169" s="886"/>
      <c r="K169"/>
      <c r="V169" s="886"/>
      <c r="W169" s="886"/>
    </row>
    <row r="170" spans="1:23">
      <c r="A170" s="886"/>
      <c r="K170"/>
      <c r="V170" s="886"/>
      <c r="W170" s="886"/>
    </row>
    <row r="171" spans="1:23">
      <c r="A171" s="886"/>
      <c r="K171"/>
      <c r="V171" s="886"/>
      <c r="W171" s="886"/>
    </row>
    <row r="172" spans="1:23">
      <c r="A172" s="886"/>
      <c r="K172"/>
      <c r="V172" s="886"/>
      <c r="W172" s="886"/>
    </row>
    <row r="173" spans="1:23">
      <c r="A173" s="886"/>
      <c r="K173"/>
      <c r="V173" s="886"/>
      <c r="W173" s="886"/>
    </row>
    <row r="174" spans="1:23">
      <c r="A174" s="886"/>
      <c r="K174"/>
      <c r="V174" s="886"/>
      <c r="W174" s="886"/>
    </row>
    <row r="175" spans="1:23">
      <c r="A175" s="886"/>
      <c r="K175"/>
      <c r="V175" s="886"/>
      <c r="W175" s="886"/>
    </row>
    <row r="176" spans="1:23">
      <c r="A176" s="886"/>
      <c r="K176"/>
      <c r="V176" s="886"/>
      <c r="W176" s="886"/>
    </row>
    <row r="177" spans="11:11" s="886" customFormat="1">
      <c r="K177"/>
    </row>
    <row r="178" spans="11:11" s="886" customFormat="1">
      <c r="K178"/>
    </row>
    <row r="179" spans="11:11" s="886" customFormat="1">
      <c r="K179"/>
    </row>
    <row r="180" spans="11:11" s="886" customFormat="1">
      <c r="K180"/>
    </row>
    <row r="181" spans="11:11" s="886" customFormat="1">
      <c r="K181"/>
    </row>
    <row r="182" spans="11:11" s="886" customFormat="1">
      <c r="K182"/>
    </row>
    <row r="183" spans="11:11" s="886" customFormat="1">
      <c r="K183"/>
    </row>
    <row r="184" spans="11:11" s="886" customFormat="1">
      <c r="K184"/>
    </row>
    <row r="185" spans="11:11" s="886" customFormat="1">
      <c r="K185"/>
    </row>
    <row r="186" spans="11:11" s="886" customFormat="1">
      <c r="K186"/>
    </row>
    <row r="187" spans="11:11" s="886" customFormat="1">
      <c r="K187"/>
    </row>
    <row r="188" spans="11:11" s="886" customFormat="1">
      <c r="K188"/>
    </row>
    <row r="189" spans="11:11" s="886" customFormat="1">
      <c r="K189"/>
    </row>
    <row r="190" spans="11:11" s="886" customFormat="1">
      <c r="K190"/>
    </row>
    <row r="191" spans="11:11" s="886" customFormat="1">
      <c r="K191"/>
    </row>
    <row r="192" spans="11:11" s="886" customFormat="1">
      <c r="K192"/>
    </row>
    <row r="193" spans="11:11" s="886" customFormat="1">
      <c r="K193"/>
    </row>
    <row r="194" spans="11:11" s="886" customFormat="1">
      <c r="K194"/>
    </row>
    <row r="195" spans="11:11" s="886" customFormat="1">
      <c r="K195"/>
    </row>
    <row r="196" spans="11:11" s="886" customFormat="1">
      <c r="K196"/>
    </row>
    <row r="197" spans="11:11" s="886" customFormat="1">
      <c r="K197"/>
    </row>
    <row r="198" spans="11:11" s="886" customFormat="1">
      <c r="K198"/>
    </row>
    <row r="199" spans="11:11" s="886" customFormat="1">
      <c r="K199"/>
    </row>
    <row r="200" spans="11:11" s="886" customFormat="1">
      <c r="K200"/>
    </row>
    <row r="201" spans="11:11" s="886" customFormat="1">
      <c r="K201"/>
    </row>
    <row r="202" spans="11:11" s="886" customFormat="1">
      <c r="K202"/>
    </row>
    <row r="203" spans="11:11" s="886" customFormat="1">
      <c r="K203"/>
    </row>
    <row r="204" spans="11:11" s="886" customFormat="1">
      <c r="K204"/>
    </row>
    <row r="205" spans="11:11" s="886" customFormat="1">
      <c r="K205"/>
    </row>
    <row r="206" spans="11:11" s="886" customFormat="1">
      <c r="K206"/>
    </row>
    <row r="207" spans="11:11" s="886" customFormat="1">
      <c r="K207"/>
    </row>
    <row r="208" spans="11:11" s="886" customFormat="1">
      <c r="K208"/>
    </row>
    <row r="209" spans="11:11" s="886" customFormat="1">
      <c r="K209"/>
    </row>
    <row r="210" spans="11:11" s="886" customFormat="1">
      <c r="K210"/>
    </row>
    <row r="211" spans="11:11" s="886" customFormat="1">
      <c r="K211"/>
    </row>
    <row r="212" spans="11:11" s="886" customFormat="1">
      <c r="K212"/>
    </row>
    <row r="213" spans="11:11" s="886" customFormat="1">
      <c r="K213"/>
    </row>
    <row r="214" spans="11:11" s="886" customFormat="1">
      <c r="K214"/>
    </row>
    <row r="215" spans="11:11" s="886" customFormat="1">
      <c r="K215"/>
    </row>
    <row r="216" spans="11:11" s="886" customFormat="1">
      <c r="K216"/>
    </row>
    <row r="217" spans="11:11" s="886" customFormat="1">
      <c r="K217"/>
    </row>
    <row r="218" spans="11:11" s="886" customFormat="1">
      <c r="K218"/>
    </row>
    <row r="219" spans="11:11" s="886" customFormat="1">
      <c r="K219"/>
    </row>
    <row r="220" spans="11:11" s="886" customFormat="1">
      <c r="K220"/>
    </row>
    <row r="221" spans="11:11" s="886" customFormat="1">
      <c r="K221"/>
    </row>
    <row r="222" spans="11:11" s="886" customFormat="1">
      <c r="K222"/>
    </row>
    <row r="223" spans="11:11" s="886" customFormat="1">
      <c r="K223"/>
    </row>
    <row r="224" spans="11:11" s="886" customFormat="1">
      <c r="K224"/>
    </row>
    <row r="225" spans="11:11" s="886" customFormat="1">
      <c r="K225"/>
    </row>
    <row r="226" spans="11:11" s="886" customFormat="1">
      <c r="K226"/>
    </row>
    <row r="227" spans="11:11" s="886" customFormat="1">
      <c r="K227"/>
    </row>
    <row r="228" spans="11:11" s="886" customFormat="1">
      <c r="K228"/>
    </row>
    <row r="229" spans="11:11" s="886" customFormat="1">
      <c r="K229"/>
    </row>
    <row r="230" spans="11:11" s="886" customFormat="1">
      <c r="K230"/>
    </row>
    <row r="231" spans="11:11" s="886" customFormat="1">
      <c r="K231"/>
    </row>
    <row r="232" spans="11:11" s="886" customFormat="1">
      <c r="K232"/>
    </row>
    <row r="233" spans="11:11" s="886" customFormat="1">
      <c r="K233"/>
    </row>
    <row r="234" spans="11:11" s="886" customFormat="1">
      <c r="K234"/>
    </row>
    <row r="235" spans="11:11" s="886" customFormat="1">
      <c r="K235"/>
    </row>
    <row r="236" spans="11:11" s="886" customFormat="1">
      <c r="K236"/>
    </row>
    <row r="237" spans="11:11" s="886" customFormat="1">
      <c r="K237"/>
    </row>
    <row r="238" spans="11:11" s="886" customFormat="1">
      <c r="K238"/>
    </row>
    <row r="239" spans="11:11" s="886" customFormat="1">
      <c r="K239"/>
    </row>
    <row r="240" spans="11:11" s="886" customFormat="1">
      <c r="K240"/>
    </row>
    <row r="241" spans="11:11" s="886" customFormat="1">
      <c r="K241"/>
    </row>
    <row r="242" spans="11:11" s="886" customFormat="1">
      <c r="K242"/>
    </row>
    <row r="243" spans="11:11" s="886" customFormat="1">
      <c r="K243"/>
    </row>
    <row r="244" spans="11:11" s="886" customFormat="1">
      <c r="K244"/>
    </row>
    <row r="245" spans="11:11" s="886" customFormat="1">
      <c r="K245"/>
    </row>
    <row r="246" spans="11:11" s="886" customFormat="1">
      <c r="K246"/>
    </row>
    <row r="247" spans="11:11" s="886" customFormat="1">
      <c r="K247"/>
    </row>
    <row r="248" spans="11:11" s="886" customFormat="1">
      <c r="K248"/>
    </row>
    <row r="249" spans="11:11" s="886" customFormat="1">
      <c r="K249"/>
    </row>
    <row r="250" spans="11:11" s="886" customFormat="1">
      <c r="K250"/>
    </row>
    <row r="251" spans="11:11" s="886" customFormat="1">
      <c r="K251"/>
    </row>
    <row r="252" spans="11:11" s="886" customFormat="1">
      <c r="K252"/>
    </row>
    <row r="253" spans="11:11" s="886" customFormat="1">
      <c r="K253"/>
    </row>
    <row r="254" spans="11:11" s="886" customFormat="1">
      <c r="K254"/>
    </row>
    <row r="255" spans="11:11" s="886" customFormat="1">
      <c r="K255"/>
    </row>
    <row r="256" spans="11:11" s="886" customFormat="1">
      <c r="K256"/>
    </row>
    <row r="257" spans="11:11" s="886" customFormat="1">
      <c r="K257"/>
    </row>
    <row r="258" spans="11:11" s="886" customFormat="1">
      <c r="K258"/>
    </row>
    <row r="259" spans="11:11" s="886" customFormat="1">
      <c r="K259"/>
    </row>
    <row r="260" spans="11:11" s="886" customFormat="1">
      <c r="K260"/>
    </row>
    <row r="261" spans="11:11" s="886" customFormat="1">
      <c r="K261"/>
    </row>
    <row r="262" spans="11:11" s="886" customFormat="1">
      <c r="K262"/>
    </row>
    <row r="263" spans="11:11" s="886" customFormat="1">
      <c r="K263"/>
    </row>
    <row r="264" spans="11:11" s="886" customFormat="1">
      <c r="K264"/>
    </row>
    <row r="265" spans="11:11" s="886" customFormat="1">
      <c r="K265"/>
    </row>
    <row r="266" spans="11:11" s="886" customFormat="1">
      <c r="K266"/>
    </row>
    <row r="267" spans="11:11" s="886" customFormat="1">
      <c r="K267"/>
    </row>
    <row r="268" spans="11:11" s="886" customFormat="1">
      <c r="K268"/>
    </row>
    <row r="269" spans="11:11" s="886" customFormat="1">
      <c r="K269"/>
    </row>
    <row r="270" spans="11:11" s="886" customFormat="1">
      <c r="K270"/>
    </row>
    <row r="271" spans="11:11" s="886" customFormat="1">
      <c r="K271"/>
    </row>
    <row r="272" spans="11:11" s="886" customFormat="1">
      <c r="K272"/>
    </row>
    <row r="273" spans="11:11" s="886" customFormat="1">
      <c r="K273"/>
    </row>
    <row r="274" spans="11:11" s="886" customFormat="1">
      <c r="K274"/>
    </row>
    <row r="275" spans="11:11" s="886" customFormat="1">
      <c r="K275"/>
    </row>
    <row r="276" spans="11:11" s="886" customFormat="1">
      <c r="K276"/>
    </row>
    <row r="277" spans="11:11" s="886" customFormat="1">
      <c r="K277"/>
    </row>
    <row r="278" spans="11:11" s="886" customFormat="1">
      <c r="K278"/>
    </row>
    <row r="279" spans="11:11" s="886" customFormat="1">
      <c r="K279"/>
    </row>
    <row r="280" spans="11:11" s="886" customFormat="1">
      <c r="K280"/>
    </row>
    <row r="281" spans="11:11" s="886" customFormat="1">
      <c r="K281"/>
    </row>
    <row r="282" spans="11:11" s="886" customFormat="1">
      <c r="K282"/>
    </row>
    <row r="283" spans="11:11" s="886" customFormat="1">
      <c r="K283"/>
    </row>
    <row r="284" spans="11:11" s="886" customFormat="1">
      <c r="K284"/>
    </row>
    <row r="285" spans="11:11" s="886" customFormat="1">
      <c r="K285"/>
    </row>
    <row r="286" spans="11:11" s="886" customFormat="1">
      <c r="K286"/>
    </row>
    <row r="287" spans="11:11" s="886" customFormat="1">
      <c r="K287"/>
    </row>
    <row r="288" spans="11:11" s="886" customFormat="1">
      <c r="K288"/>
    </row>
    <row r="289" spans="11:11" s="886" customFormat="1">
      <c r="K289"/>
    </row>
    <row r="290" spans="11:11" s="886" customFormat="1">
      <c r="K290"/>
    </row>
    <row r="291" spans="11:11" s="886" customFormat="1">
      <c r="K291"/>
    </row>
    <row r="292" spans="11:11" s="886" customFormat="1">
      <c r="K292"/>
    </row>
    <row r="293" spans="11:11" s="886" customFormat="1">
      <c r="K293"/>
    </row>
    <row r="294" spans="11:11" s="886" customFormat="1">
      <c r="K294"/>
    </row>
    <row r="295" spans="11:11" s="886" customFormat="1">
      <c r="K295"/>
    </row>
    <row r="296" spans="11:11" s="886" customFormat="1">
      <c r="K296"/>
    </row>
    <row r="297" spans="11:11" s="886" customFormat="1">
      <c r="K297"/>
    </row>
    <row r="298" spans="11:11" s="886" customFormat="1">
      <c r="K298"/>
    </row>
    <row r="299" spans="11:11" s="886" customFormat="1">
      <c r="K299"/>
    </row>
    <row r="300" spans="11:11" s="886" customFormat="1">
      <c r="K300"/>
    </row>
    <row r="301" spans="11:11" s="886" customFormat="1">
      <c r="K301"/>
    </row>
    <row r="302" spans="11:11" s="886" customFormat="1">
      <c r="K302"/>
    </row>
    <row r="303" spans="11:11" s="886" customFormat="1">
      <c r="K303"/>
    </row>
    <row r="304" spans="11:11" s="886" customFormat="1">
      <c r="K304"/>
    </row>
    <row r="305" spans="11:11" s="886" customFormat="1">
      <c r="K305"/>
    </row>
    <row r="306" spans="11:11" s="886" customFormat="1">
      <c r="K306"/>
    </row>
    <row r="307" spans="11:11" s="886" customFormat="1">
      <c r="K307"/>
    </row>
    <row r="308" spans="11:11" s="886" customFormat="1">
      <c r="K308"/>
    </row>
    <row r="309" spans="11:11" s="886" customFormat="1">
      <c r="K309"/>
    </row>
    <row r="310" spans="11:11" s="886" customFormat="1">
      <c r="K310"/>
    </row>
    <row r="311" spans="11:11" s="886" customFormat="1">
      <c r="K311"/>
    </row>
    <row r="312" spans="11:11" s="886" customFormat="1">
      <c r="K312"/>
    </row>
    <row r="313" spans="11:11" s="886" customFormat="1">
      <c r="K313"/>
    </row>
    <row r="314" spans="11:11" s="886" customFormat="1">
      <c r="K314"/>
    </row>
    <row r="315" spans="11:11" s="886" customFormat="1">
      <c r="K315"/>
    </row>
    <row r="316" spans="11:11" s="886" customFormat="1">
      <c r="K316"/>
    </row>
    <row r="317" spans="11:11" s="886" customFormat="1">
      <c r="K317"/>
    </row>
    <row r="318" spans="11:11" s="886" customFormat="1">
      <c r="K318"/>
    </row>
    <row r="319" spans="11:11" s="886" customFormat="1">
      <c r="K319"/>
    </row>
    <row r="320" spans="11:11" s="886" customFormat="1">
      <c r="K320"/>
    </row>
    <row r="321" spans="11:11" s="886" customFormat="1">
      <c r="K321"/>
    </row>
    <row r="322" spans="11:11" s="886" customFormat="1">
      <c r="K322"/>
    </row>
    <row r="323" spans="11:11" s="886" customFormat="1">
      <c r="K323"/>
    </row>
    <row r="324" spans="11:11" s="886" customFormat="1">
      <c r="K324"/>
    </row>
    <row r="325" spans="11:11" s="886" customFormat="1">
      <c r="K325"/>
    </row>
    <row r="326" spans="11:11" s="886" customFormat="1">
      <c r="K326"/>
    </row>
    <row r="327" spans="11:11" s="886" customFormat="1">
      <c r="K327"/>
    </row>
    <row r="328" spans="11:11" s="886" customFormat="1">
      <c r="K328"/>
    </row>
    <row r="329" spans="11:11" s="886" customFormat="1">
      <c r="K329"/>
    </row>
    <row r="330" spans="11:11" s="886" customFormat="1">
      <c r="K330"/>
    </row>
    <row r="331" spans="11:11" s="886" customFormat="1">
      <c r="K331"/>
    </row>
    <row r="332" spans="11:11" s="886" customFormat="1">
      <c r="K332"/>
    </row>
    <row r="333" spans="11:11" s="886" customFormat="1">
      <c r="K333"/>
    </row>
    <row r="334" spans="11:11" s="886" customFormat="1">
      <c r="K334"/>
    </row>
    <row r="335" spans="11:11" s="886" customFormat="1">
      <c r="K335"/>
    </row>
    <row r="336" spans="11:11" s="886" customFormat="1">
      <c r="K336"/>
    </row>
    <row r="337" spans="11:11" s="886" customFormat="1">
      <c r="K337"/>
    </row>
    <row r="338" spans="11:11" s="886" customFormat="1">
      <c r="K338"/>
    </row>
    <row r="339" spans="11:11" s="886" customFormat="1">
      <c r="K339"/>
    </row>
    <row r="340" spans="11:11" s="886" customFormat="1">
      <c r="K340"/>
    </row>
    <row r="341" spans="11:11" s="886" customFormat="1">
      <c r="K341"/>
    </row>
    <row r="342" spans="11:11" s="886" customFormat="1">
      <c r="K342"/>
    </row>
    <row r="343" spans="11:11" s="886" customFormat="1">
      <c r="K343"/>
    </row>
    <row r="344" spans="11:11" s="886" customFormat="1">
      <c r="K344"/>
    </row>
    <row r="345" spans="11:11" s="886" customFormat="1">
      <c r="K345"/>
    </row>
    <row r="346" spans="11:11" s="886" customFormat="1">
      <c r="K346"/>
    </row>
    <row r="347" spans="11:11" s="886" customFormat="1">
      <c r="K347"/>
    </row>
    <row r="348" spans="11:11" s="886" customFormat="1">
      <c r="K348"/>
    </row>
    <row r="349" spans="11:11" s="886" customFormat="1">
      <c r="K349"/>
    </row>
    <row r="350" spans="11:11" s="886" customFormat="1">
      <c r="K350"/>
    </row>
    <row r="351" spans="11:11" s="886" customFormat="1">
      <c r="K351"/>
    </row>
    <row r="352" spans="11:11" s="886" customFormat="1">
      <c r="K352"/>
    </row>
    <row r="353" spans="11:11" s="886" customFormat="1">
      <c r="K353"/>
    </row>
    <row r="354" spans="11:11" s="886" customFormat="1">
      <c r="K354"/>
    </row>
    <row r="355" spans="11:11" s="886" customFormat="1">
      <c r="K355"/>
    </row>
    <row r="356" spans="11:11" s="886" customFormat="1">
      <c r="K356"/>
    </row>
    <row r="357" spans="11:11" s="886" customFormat="1">
      <c r="K357"/>
    </row>
    <row r="358" spans="11:11" s="886" customFormat="1">
      <c r="K358"/>
    </row>
    <row r="359" spans="11:11" s="886" customFormat="1">
      <c r="K359"/>
    </row>
    <row r="360" spans="11:11" s="886" customFormat="1">
      <c r="K360"/>
    </row>
    <row r="361" spans="11:11" s="886" customFormat="1">
      <c r="K361"/>
    </row>
    <row r="362" spans="11:11" s="886" customFormat="1">
      <c r="K362"/>
    </row>
    <row r="363" spans="11:11" s="886" customFormat="1">
      <c r="K363"/>
    </row>
    <row r="364" spans="11:11" s="886" customFormat="1">
      <c r="K364"/>
    </row>
    <row r="365" spans="11:11" s="886" customFormat="1">
      <c r="K365"/>
    </row>
    <row r="366" spans="11:11" s="886" customFormat="1">
      <c r="K366"/>
    </row>
    <row r="367" spans="11:11" s="886" customFormat="1">
      <c r="K367"/>
    </row>
    <row r="368" spans="11:11" s="886" customFormat="1">
      <c r="K368"/>
    </row>
    <row r="369" spans="11:11" s="886" customFormat="1">
      <c r="K369"/>
    </row>
    <row r="370" spans="11:11" s="886" customFormat="1">
      <c r="K370"/>
    </row>
    <row r="371" spans="11:11" s="886" customFormat="1">
      <c r="K371"/>
    </row>
    <row r="372" spans="11:11" s="886" customFormat="1">
      <c r="K372"/>
    </row>
    <row r="373" spans="11:11" s="886" customFormat="1">
      <c r="K373"/>
    </row>
    <row r="374" spans="11:11" s="886" customFormat="1">
      <c r="K374"/>
    </row>
    <row r="375" spans="11:11" s="886" customFormat="1">
      <c r="K375"/>
    </row>
    <row r="376" spans="11:11" s="886" customFormat="1">
      <c r="K376"/>
    </row>
    <row r="377" spans="11:11" s="886" customFormat="1">
      <c r="K377"/>
    </row>
    <row r="378" spans="11:11" s="886" customFormat="1">
      <c r="K378"/>
    </row>
    <row r="379" spans="11:11" s="886" customFormat="1">
      <c r="K379"/>
    </row>
    <row r="380" spans="11:11" s="886" customFormat="1">
      <c r="K380"/>
    </row>
    <row r="381" spans="11:11" s="886" customFormat="1">
      <c r="K381"/>
    </row>
    <row r="382" spans="11:11" s="886" customFormat="1">
      <c r="K382"/>
    </row>
    <row r="383" spans="11:11" s="886" customFormat="1">
      <c r="K383"/>
    </row>
    <row r="384" spans="11:11" s="886" customFormat="1">
      <c r="K384"/>
    </row>
    <row r="385" spans="11:11" s="886" customFormat="1">
      <c r="K385"/>
    </row>
    <row r="386" spans="11:11" s="886" customFormat="1">
      <c r="K386"/>
    </row>
    <row r="387" spans="11:11" s="886" customFormat="1">
      <c r="K387"/>
    </row>
    <row r="388" spans="11:11" s="886" customFormat="1">
      <c r="K388"/>
    </row>
    <row r="389" spans="11:11" s="886" customFormat="1">
      <c r="K389"/>
    </row>
    <row r="390" spans="11:11" s="886" customFormat="1">
      <c r="K390"/>
    </row>
    <row r="391" spans="11:11" s="886" customFormat="1">
      <c r="K391"/>
    </row>
    <row r="392" spans="11:11" s="886" customFormat="1">
      <c r="K392"/>
    </row>
    <row r="393" spans="11:11" s="886" customFormat="1">
      <c r="K393"/>
    </row>
    <row r="394" spans="11:11" s="886" customFormat="1">
      <c r="K394"/>
    </row>
    <row r="395" spans="11:11" s="886" customFormat="1">
      <c r="K395"/>
    </row>
    <row r="396" spans="11:11" s="886" customFormat="1">
      <c r="K396"/>
    </row>
    <row r="397" spans="11:11" s="886" customFormat="1">
      <c r="K397"/>
    </row>
    <row r="398" spans="11:11" s="886" customFormat="1">
      <c r="K398"/>
    </row>
    <row r="399" spans="11:11" s="886" customFormat="1">
      <c r="K399"/>
    </row>
  </sheetData>
  <mergeCells count="7">
    <mergeCell ref="V3:W4"/>
    <mergeCell ref="J4:K4"/>
    <mergeCell ref="E2:F2"/>
    <mergeCell ref="G2:H2"/>
    <mergeCell ref="T2:U2"/>
    <mergeCell ref="I3:I4"/>
    <mergeCell ref="J3:K3"/>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592"/>
  <sheetViews>
    <sheetView zoomScale="85" zoomScaleNormal="85" workbookViewId="0">
      <pane xSplit="1" ySplit="4" topLeftCell="B359" activePane="bottomRight" state="frozen"/>
      <selection pane="topRight" activeCell="B1" sqref="B1"/>
      <selection pane="bottomLeft" activeCell="A5" sqref="A5"/>
      <selection pane="bottomRight" activeCell="B387" sqref="B387"/>
    </sheetView>
  </sheetViews>
  <sheetFormatPr defaultColWidth="9" defaultRowHeight="13"/>
  <cols>
    <col min="1" max="1" width="9.453125" style="883" customWidth="1"/>
    <col min="2" max="3" width="8.08984375" style="886" customWidth="1"/>
    <col min="4" max="4" width="9.90625" style="886" customWidth="1"/>
    <col min="5" max="6" width="9.08984375" style="886" customWidth="1"/>
    <col min="7" max="7" width="11.453125" style="886" customWidth="1"/>
    <col min="8" max="8" width="8.90625" style="886" customWidth="1"/>
    <col min="9" max="9" width="9.453125" style="886" bestFit="1" customWidth="1"/>
    <col min="10" max="10" width="8.08984375" style="886" customWidth="1"/>
    <col min="11" max="11" width="6.08984375" style="886" customWidth="1"/>
    <col min="12" max="12" width="7.36328125" style="886" customWidth="1"/>
    <col min="13" max="13" width="2.90625" style="886" customWidth="1"/>
    <col min="14" max="14" width="9.6328125" style="886" customWidth="1"/>
    <col min="15" max="19" width="9" style="886"/>
    <col min="20" max="20" width="8.6328125" style="886" customWidth="1"/>
    <col min="21" max="21" width="8.08984375" style="886" customWidth="1"/>
    <col min="22" max="23" width="7" style="1104" customWidth="1"/>
    <col min="24" max="24" width="7.36328125" style="886" customWidth="1"/>
    <col min="25" max="16384" width="9" style="886"/>
  </cols>
  <sheetData>
    <row r="1" spans="1:25" ht="14">
      <c r="A1" s="882" t="s">
        <v>716</v>
      </c>
      <c r="B1" s="882"/>
      <c r="C1" s="882"/>
      <c r="D1" s="882"/>
      <c r="E1" s="882"/>
      <c r="F1" s="883"/>
      <c r="G1" s="1512"/>
      <c r="H1" s="883"/>
      <c r="I1" s="883"/>
      <c r="J1" s="883"/>
      <c r="K1" s="883"/>
      <c r="M1" s="883"/>
      <c r="N1" s="882" t="s">
        <v>671</v>
      </c>
      <c r="O1" s="883"/>
      <c r="P1" s="883"/>
      <c r="Q1" s="883"/>
      <c r="R1" s="883"/>
      <c r="S1" s="883"/>
      <c r="T1" s="883"/>
      <c r="U1" s="883"/>
      <c r="V1" s="885"/>
      <c r="W1" s="885"/>
      <c r="X1" s="883"/>
    </row>
    <row r="2" spans="1:25" ht="13.5" thickBot="1">
      <c r="B2" s="883" t="s">
        <v>669</v>
      </c>
      <c r="C2" s="883"/>
      <c r="D2" s="883"/>
      <c r="E2" s="2005" t="s">
        <v>673</v>
      </c>
      <c r="F2" s="2005"/>
      <c r="G2" s="2005" t="s">
        <v>674</v>
      </c>
      <c r="H2" s="2005"/>
      <c r="I2" s="888"/>
      <c r="J2" s="883"/>
      <c r="K2" s="883"/>
      <c r="M2" s="883"/>
      <c r="N2" s="889" t="s">
        <v>669</v>
      </c>
      <c r="O2" s="883"/>
      <c r="P2" s="883"/>
      <c r="Q2" s="883"/>
      <c r="R2" s="883"/>
      <c r="S2" s="883"/>
      <c r="T2" s="2005" t="s">
        <v>674</v>
      </c>
      <c r="U2" s="2005"/>
      <c r="V2" s="885"/>
      <c r="W2" s="885"/>
      <c r="X2" s="883"/>
    </row>
    <row r="3" spans="1:25">
      <c r="A3" s="898"/>
      <c r="B3" s="891" t="s">
        <v>675</v>
      </c>
      <c r="C3" s="892"/>
      <c r="D3" s="893"/>
      <c r="E3" s="894" t="s">
        <v>676</v>
      </c>
      <c r="F3" s="894"/>
      <c r="G3" s="895" t="s">
        <v>677</v>
      </c>
      <c r="H3" s="896"/>
      <c r="I3" s="2016" t="s">
        <v>678</v>
      </c>
      <c r="J3" s="2017" t="s">
        <v>679</v>
      </c>
      <c r="K3" s="2018"/>
      <c r="L3" s="1517" t="s">
        <v>680</v>
      </c>
      <c r="M3" s="897"/>
      <c r="N3" s="898"/>
      <c r="O3" s="892" t="s">
        <v>681</v>
      </c>
      <c r="P3" s="892"/>
      <c r="Q3" s="892"/>
      <c r="R3" s="1523" t="s">
        <v>676</v>
      </c>
      <c r="S3" s="1524"/>
      <c r="T3" s="1524" t="s">
        <v>677</v>
      </c>
      <c r="U3" s="1525"/>
      <c r="V3" s="2010" t="s">
        <v>682</v>
      </c>
      <c r="W3" s="2011"/>
      <c r="X3" s="1571" t="s">
        <v>680</v>
      </c>
    </row>
    <row r="4" spans="1:25" ht="13.5" thickBot="1">
      <c r="A4" s="907" t="s">
        <v>210</v>
      </c>
      <c r="B4" s="900" t="s">
        <v>683</v>
      </c>
      <c r="C4" s="901" t="s">
        <v>684</v>
      </c>
      <c r="D4" s="902" t="s">
        <v>685</v>
      </c>
      <c r="E4" s="887" t="s">
        <v>669</v>
      </c>
      <c r="F4" s="903" t="s">
        <v>684</v>
      </c>
      <c r="G4" s="904" t="s">
        <v>669</v>
      </c>
      <c r="H4" s="905" t="s">
        <v>684</v>
      </c>
      <c r="I4" s="2003"/>
      <c r="J4" s="2014" t="s">
        <v>682</v>
      </c>
      <c r="K4" s="2015"/>
      <c r="L4" s="1518" t="s">
        <v>686</v>
      </c>
      <c r="M4" s="897"/>
      <c r="N4" s="907" t="s">
        <v>210</v>
      </c>
      <c r="O4" s="906" t="s">
        <v>687</v>
      </c>
      <c r="P4" s="901" t="s">
        <v>684</v>
      </c>
      <c r="Q4" s="903" t="s">
        <v>688</v>
      </c>
      <c r="R4" s="908"/>
      <c r="S4" s="905" t="s">
        <v>684</v>
      </c>
      <c r="T4" s="887" t="s">
        <v>669</v>
      </c>
      <c r="U4" s="903" t="s">
        <v>684</v>
      </c>
      <c r="V4" s="2012"/>
      <c r="W4" s="2013"/>
      <c r="X4" s="1554" t="s">
        <v>686</v>
      </c>
    </row>
    <row r="5" spans="1:25">
      <c r="A5" s="1105">
        <v>34335</v>
      </c>
      <c r="B5" s="1492">
        <v>96.798058468744969</v>
      </c>
      <c r="C5" s="1106"/>
      <c r="D5" s="1107"/>
      <c r="E5" s="1108"/>
      <c r="F5" s="1109"/>
      <c r="G5" s="1110"/>
      <c r="H5" s="1111"/>
      <c r="I5" s="1112"/>
      <c r="J5" s="1501" t="s">
        <v>694</v>
      </c>
      <c r="K5">
        <v>0</v>
      </c>
      <c r="L5" s="1519"/>
      <c r="M5" s="883"/>
      <c r="N5" s="936">
        <v>34335</v>
      </c>
      <c r="O5" s="937">
        <v>99.405450000000002</v>
      </c>
      <c r="P5" s="1113"/>
      <c r="Q5" s="1114"/>
      <c r="R5" s="1115"/>
      <c r="S5" s="1116"/>
      <c r="T5" s="1586"/>
      <c r="U5" s="1117"/>
      <c r="V5" s="1064" t="s">
        <v>694</v>
      </c>
      <c r="W5" s="1118">
        <v>0</v>
      </c>
      <c r="X5" s="1572"/>
      <c r="Y5" s="1119"/>
    </row>
    <row r="6" spans="1:25">
      <c r="A6" s="936">
        <v>34366</v>
      </c>
      <c r="B6" s="1493">
        <v>97.086048996142509</v>
      </c>
      <c r="C6" s="929">
        <v>0.28799052739753961</v>
      </c>
      <c r="D6" s="1120"/>
      <c r="E6" s="1121"/>
      <c r="F6" s="1122"/>
      <c r="G6" s="1123"/>
      <c r="H6" s="1124"/>
      <c r="I6" s="1125"/>
      <c r="J6" s="1503" t="s">
        <v>694</v>
      </c>
      <c r="K6">
        <v>0</v>
      </c>
      <c r="L6" s="1520"/>
      <c r="M6" s="883"/>
      <c r="N6" s="936">
        <v>34366</v>
      </c>
      <c r="O6" s="937">
        <v>99.698359999999994</v>
      </c>
      <c r="P6" s="938">
        <v>0.29290999999999201</v>
      </c>
      <c r="Q6" s="1114"/>
      <c r="R6" s="1115"/>
      <c r="S6" s="1116"/>
      <c r="T6" s="1121"/>
      <c r="U6" s="1122"/>
      <c r="V6" s="1064" t="s">
        <v>694</v>
      </c>
      <c r="W6" s="1118">
        <v>0</v>
      </c>
      <c r="X6" s="1572"/>
      <c r="Y6" s="1119"/>
    </row>
    <row r="7" spans="1:25">
      <c r="A7" s="936">
        <v>34394</v>
      </c>
      <c r="B7" s="1493">
        <v>97.385748247285363</v>
      </c>
      <c r="C7" s="929">
        <v>0.29969925114285445</v>
      </c>
      <c r="D7" s="1120"/>
      <c r="E7" s="931">
        <v>97.089951904057614</v>
      </c>
      <c r="F7" s="964"/>
      <c r="G7" s="1123"/>
      <c r="H7" s="1124"/>
      <c r="I7" s="1125"/>
      <c r="J7" s="1503" t="s">
        <v>694</v>
      </c>
      <c r="K7">
        <v>0</v>
      </c>
      <c r="L7" s="1520"/>
      <c r="M7" s="883"/>
      <c r="N7" s="936">
        <v>34394</v>
      </c>
      <c r="O7" s="937">
        <v>99.916370000000001</v>
      </c>
      <c r="P7" s="938">
        <v>0.2180100000000067</v>
      </c>
      <c r="Q7" s="1114"/>
      <c r="R7" s="940">
        <v>99.673393333333323</v>
      </c>
      <c r="S7" s="1116"/>
      <c r="T7" s="1121"/>
      <c r="U7" s="1122"/>
      <c r="V7" s="1064" t="s">
        <v>694</v>
      </c>
      <c r="W7" s="1118">
        <v>0</v>
      </c>
      <c r="X7" s="1572"/>
      <c r="Y7" s="1119"/>
    </row>
    <row r="8" spans="1:25">
      <c r="A8" s="936">
        <v>34425</v>
      </c>
      <c r="B8" s="1493">
        <v>97.697923546398641</v>
      </c>
      <c r="C8" s="929">
        <v>0.31217529911327802</v>
      </c>
      <c r="D8" s="1120"/>
      <c r="E8" s="931">
        <v>97.389906929942185</v>
      </c>
      <c r="F8" s="932">
        <v>0.29995502588457157</v>
      </c>
      <c r="G8" s="1123"/>
      <c r="H8" s="1124"/>
      <c r="I8" s="1125"/>
      <c r="J8" s="1503" t="s">
        <v>694</v>
      </c>
      <c r="K8">
        <v>0</v>
      </c>
      <c r="L8" s="1520"/>
      <c r="M8" s="883"/>
      <c r="N8" s="936">
        <v>34425</v>
      </c>
      <c r="O8" s="937">
        <v>100.10120000000001</v>
      </c>
      <c r="P8" s="938">
        <v>0.18483000000000516</v>
      </c>
      <c r="Q8" s="1114"/>
      <c r="R8" s="940">
        <v>99.90531</v>
      </c>
      <c r="S8" s="941">
        <v>0.23191666666667743</v>
      </c>
      <c r="T8" s="1121"/>
      <c r="U8" s="1122"/>
      <c r="V8" s="1064" t="s">
        <v>694</v>
      </c>
      <c r="W8" s="1118">
        <v>0</v>
      </c>
      <c r="X8" s="1572"/>
      <c r="Y8" s="1119"/>
    </row>
    <row r="9" spans="1:25">
      <c r="A9" s="936">
        <v>34455</v>
      </c>
      <c r="B9" s="1493">
        <v>98.026869332371547</v>
      </c>
      <c r="C9" s="929">
        <v>0.32894578597290547</v>
      </c>
      <c r="D9" s="1120"/>
      <c r="E9" s="931">
        <v>97.703513708685179</v>
      </c>
      <c r="F9" s="932">
        <v>0.3136067787429937</v>
      </c>
      <c r="G9" s="1123"/>
      <c r="H9" s="1124"/>
      <c r="I9" s="1125"/>
      <c r="J9" s="1503" t="s">
        <v>694</v>
      </c>
      <c r="K9">
        <v>0</v>
      </c>
      <c r="L9" s="1520"/>
      <c r="M9" s="883"/>
      <c r="N9" s="936">
        <v>34455</v>
      </c>
      <c r="O9" s="937">
        <v>100.28</v>
      </c>
      <c r="P9" s="938">
        <v>0.17879999999999541</v>
      </c>
      <c r="Q9" s="1114"/>
      <c r="R9" s="940">
        <v>100.09919000000001</v>
      </c>
      <c r="S9" s="941">
        <v>0.19388000000000716</v>
      </c>
      <c r="T9" s="1121"/>
      <c r="U9" s="1122"/>
      <c r="V9" s="1064" t="s">
        <v>694</v>
      </c>
      <c r="W9" s="1118">
        <v>0</v>
      </c>
      <c r="X9" s="1572"/>
      <c r="Y9" s="1119"/>
    </row>
    <row r="10" spans="1:25">
      <c r="A10" s="936">
        <v>34486</v>
      </c>
      <c r="B10" s="1493">
        <v>98.323561338116605</v>
      </c>
      <c r="C10" s="929">
        <v>0.29669200574505794</v>
      </c>
      <c r="D10" s="1120"/>
      <c r="E10" s="931">
        <v>98.016118072295583</v>
      </c>
      <c r="F10" s="932">
        <v>0.31260436361040433</v>
      </c>
      <c r="G10" s="1123"/>
      <c r="H10" s="1124"/>
      <c r="I10" s="1126" t="s">
        <v>689</v>
      </c>
      <c r="J10" s="1503" t="s">
        <v>694</v>
      </c>
      <c r="K10">
        <v>0</v>
      </c>
      <c r="L10" s="1520"/>
      <c r="M10" s="883"/>
      <c r="N10" s="936">
        <v>34486</v>
      </c>
      <c r="O10" s="937">
        <v>100.4648</v>
      </c>
      <c r="P10" s="938">
        <v>0.18479999999999563</v>
      </c>
      <c r="Q10" s="1114"/>
      <c r="R10" s="940">
        <v>100.282</v>
      </c>
      <c r="S10" s="941">
        <v>0.18280999999998926</v>
      </c>
      <c r="T10" s="1121"/>
      <c r="U10" s="1122"/>
      <c r="V10" s="1064" t="s">
        <v>694</v>
      </c>
      <c r="W10" s="1118">
        <v>0</v>
      </c>
      <c r="X10" s="1572"/>
      <c r="Y10" s="1119"/>
    </row>
    <row r="11" spans="1:25">
      <c r="A11" s="936">
        <v>34516</v>
      </c>
      <c r="B11" s="1493">
        <v>98.571208105027125</v>
      </c>
      <c r="C11" s="929">
        <v>0.24764676691052045</v>
      </c>
      <c r="D11" s="1120"/>
      <c r="E11" s="931">
        <v>98.307212925171754</v>
      </c>
      <c r="F11" s="932">
        <v>0.29109485287617076</v>
      </c>
      <c r="G11" s="959">
        <v>97.698488290583825</v>
      </c>
      <c r="H11" s="966"/>
      <c r="I11" s="1127" t="s">
        <v>689</v>
      </c>
      <c r="J11" s="1503" t="s">
        <v>694</v>
      </c>
      <c r="K11">
        <v>0</v>
      </c>
      <c r="L11" s="1520"/>
      <c r="M11" s="883"/>
      <c r="N11" s="936">
        <v>34516</v>
      </c>
      <c r="O11" s="937">
        <v>100.6574</v>
      </c>
      <c r="P11" s="938">
        <v>0.19259999999999877</v>
      </c>
      <c r="Q11" s="1114"/>
      <c r="R11" s="940">
        <v>100.4674</v>
      </c>
      <c r="S11" s="941">
        <v>0.18540000000000134</v>
      </c>
      <c r="T11" s="931">
        <v>100.07479714285715</v>
      </c>
      <c r="U11" s="964"/>
      <c r="V11" s="1064" t="s">
        <v>694</v>
      </c>
      <c r="W11" s="1118">
        <v>0</v>
      </c>
      <c r="X11" s="1572"/>
      <c r="Y11" s="1119"/>
    </row>
    <row r="12" spans="1:25">
      <c r="A12" s="936">
        <v>34547</v>
      </c>
      <c r="B12" s="1493">
        <v>98.734291408044839</v>
      </c>
      <c r="C12" s="929">
        <v>0.16308330301771434</v>
      </c>
      <c r="D12" s="1120"/>
      <c r="E12" s="931">
        <v>98.543020283729518</v>
      </c>
      <c r="F12" s="932">
        <v>0.23580735855776425</v>
      </c>
      <c r="G12" s="959">
        <v>97.9750929961981</v>
      </c>
      <c r="H12" s="960">
        <v>0.2766047056142753</v>
      </c>
      <c r="I12" s="1127" t="s">
        <v>689</v>
      </c>
      <c r="J12" s="1503" t="s">
        <v>694</v>
      </c>
      <c r="K12">
        <v>0</v>
      </c>
      <c r="L12" s="1520"/>
      <c r="M12" s="883"/>
      <c r="N12" s="936">
        <v>34547</v>
      </c>
      <c r="O12" s="937">
        <v>100.8484</v>
      </c>
      <c r="P12" s="938">
        <v>0.1910000000000025</v>
      </c>
      <c r="Q12" s="1114"/>
      <c r="R12" s="940">
        <v>100.65686666666666</v>
      </c>
      <c r="S12" s="941">
        <v>0.1894666666666609</v>
      </c>
      <c r="T12" s="931">
        <v>100.28093285714286</v>
      </c>
      <c r="U12" s="932">
        <v>0.20613571428570765</v>
      </c>
      <c r="V12" s="1064" t="s">
        <v>694</v>
      </c>
      <c r="W12" s="1118">
        <v>0</v>
      </c>
      <c r="X12" s="1572"/>
      <c r="Y12" s="1119"/>
    </row>
    <row r="13" spans="1:25">
      <c r="A13" s="936">
        <v>34578</v>
      </c>
      <c r="B13" s="1493">
        <v>98.771371542807429</v>
      </c>
      <c r="C13" s="929">
        <v>3.7080134762589978E-2</v>
      </c>
      <c r="D13" s="1120"/>
      <c r="E13" s="931">
        <v>98.692290351959798</v>
      </c>
      <c r="F13" s="932">
        <v>0.14927006823027966</v>
      </c>
      <c r="G13" s="959">
        <v>98.215853360007358</v>
      </c>
      <c r="H13" s="960">
        <v>0.24076036380925814</v>
      </c>
      <c r="I13" s="1127" t="s">
        <v>689</v>
      </c>
      <c r="J13" s="1503" t="s">
        <v>694</v>
      </c>
      <c r="K13">
        <v>0</v>
      </c>
      <c r="L13" s="1520"/>
      <c r="M13" s="883"/>
      <c r="N13" s="936">
        <v>34578</v>
      </c>
      <c r="O13" s="937">
        <v>101.009</v>
      </c>
      <c r="P13" s="938">
        <v>0.1606000000000023</v>
      </c>
      <c r="Q13" s="1114"/>
      <c r="R13" s="940">
        <v>100.83826666666666</v>
      </c>
      <c r="S13" s="941">
        <v>0.18139999999999645</v>
      </c>
      <c r="T13" s="931">
        <v>100.46816714285715</v>
      </c>
      <c r="U13" s="932">
        <v>0.18723428571429679</v>
      </c>
      <c r="V13" s="1064" t="s">
        <v>694</v>
      </c>
      <c r="W13" s="1118">
        <v>0</v>
      </c>
      <c r="X13" s="1572"/>
      <c r="Y13" s="1119"/>
    </row>
    <row r="14" spans="1:25">
      <c r="A14" s="936">
        <v>34608</v>
      </c>
      <c r="B14" s="1493">
        <v>98.710086865478601</v>
      </c>
      <c r="C14" s="929">
        <v>-6.1284677328828252E-2</v>
      </c>
      <c r="D14" s="1120"/>
      <c r="E14" s="931">
        <v>98.73858327211029</v>
      </c>
      <c r="F14" s="932">
        <v>4.6292920150492023E-2</v>
      </c>
      <c r="G14" s="959">
        <v>98.405044591177827</v>
      </c>
      <c r="H14" s="960">
        <v>0.18919123117046865</v>
      </c>
      <c r="I14" s="1127" t="s">
        <v>689</v>
      </c>
      <c r="J14" s="1503" t="s">
        <v>694</v>
      </c>
      <c r="K14">
        <v>0</v>
      </c>
      <c r="L14" s="1520"/>
      <c r="M14" s="883"/>
      <c r="N14" s="936">
        <v>34608</v>
      </c>
      <c r="O14" s="937">
        <v>101.08320000000001</v>
      </c>
      <c r="P14" s="938">
        <v>7.4200000000004707E-2</v>
      </c>
      <c r="Q14" s="1114"/>
      <c r="R14" s="940">
        <v>100.98020000000001</v>
      </c>
      <c r="S14" s="941">
        <v>0.14193333333335545</v>
      </c>
      <c r="T14" s="931">
        <v>100.63485714285716</v>
      </c>
      <c r="U14" s="932">
        <v>0.16669000000000267</v>
      </c>
      <c r="V14" s="1064" t="s">
        <v>694</v>
      </c>
      <c r="W14" s="1118">
        <v>0</v>
      </c>
      <c r="X14" s="1572"/>
      <c r="Y14" s="1119"/>
    </row>
    <row r="15" spans="1:25">
      <c r="A15" s="936">
        <v>34639</v>
      </c>
      <c r="B15" s="1494">
        <v>98.591753560265573</v>
      </c>
      <c r="C15" s="929">
        <v>-0.11833330521302798</v>
      </c>
      <c r="D15" s="1120"/>
      <c r="E15" s="931">
        <v>98.691070656183868</v>
      </c>
      <c r="F15" s="932">
        <v>-4.7512615926422086E-2</v>
      </c>
      <c r="G15" s="959">
        <v>98.532734593158821</v>
      </c>
      <c r="H15" s="960">
        <v>0.12769000198099434</v>
      </c>
      <c r="I15" s="1127" t="s">
        <v>694</v>
      </c>
      <c r="J15" s="1503" t="s">
        <v>694</v>
      </c>
      <c r="K15">
        <v>0</v>
      </c>
      <c r="L15" s="1520"/>
      <c r="M15" s="883"/>
      <c r="N15" s="936">
        <v>34639</v>
      </c>
      <c r="O15" s="937">
        <v>101.012</v>
      </c>
      <c r="P15" s="938">
        <v>-7.1200000000004593E-2</v>
      </c>
      <c r="Q15" s="1114"/>
      <c r="R15" s="940">
        <v>101.03473333333334</v>
      </c>
      <c r="S15" s="941">
        <v>5.4533333333324663E-2</v>
      </c>
      <c r="T15" s="931">
        <v>100.76497142857144</v>
      </c>
      <c r="U15" s="932">
        <v>0.13011428571428496</v>
      </c>
      <c r="V15" s="1064" t="s">
        <v>694</v>
      </c>
      <c r="W15" s="1118">
        <v>0</v>
      </c>
      <c r="X15" s="1572"/>
      <c r="Y15" s="1119"/>
    </row>
    <row r="16" spans="1:25">
      <c r="A16" s="985">
        <v>34669</v>
      </c>
      <c r="B16" s="1495">
        <v>98.475064165437075</v>
      </c>
      <c r="C16" s="971">
        <v>-0.11668939482849794</v>
      </c>
      <c r="D16" s="1128"/>
      <c r="E16" s="979">
        <v>98.59230153039374</v>
      </c>
      <c r="F16" s="974">
        <v>-9.8769125790127532E-2</v>
      </c>
      <c r="G16" s="975">
        <v>98.596762426453893</v>
      </c>
      <c r="H16" s="976">
        <v>6.4027833295071446E-2</v>
      </c>
      <c r="I16" s="1129" t="s">
        <v>694</v>
      </c>
      <c r="J16" s="1559" t="s">
        <v>694</v>
      </c>
      <c r="K16" s="1516">
        <v>0</v>
      </c>
      <c r="L16" s="1521"/>
      <c r="M16" s="883"/>
      <c r="N16" s="985">
        <v>34669</v>
      </c>
      <c r="O16" s="986">
        <v>100.8424</v>
      </c>
      <c r="P16" s="987">
        <v>-0.16960000000000264</v>
      </c>
      <c r="Q16" s="1130"/>
      <c r="R16" s="988">
        <v>100.97919999999999</v>
      </c>
      <c r="S16" s="989">
        <v>-5.5533333333343649E-2</v>
      </c>
      <c r="T16" s="979">
        <v>100.8453142857143</v>
      </c>
      <c r="U16" s="974">
        <v>8.0342857142852608E-2</v>
      </c>
      <c r="V16" s="1001" t="s">
        <v>694</v>
      </c>
      <c r="W16" s="1131">
        <v>0</v>
      </c>
      <c r="X16" s="1572"/>
      <c r="Y16" s="1119"/>
    </row>
    <row r="17" spans="1:25">
      <c r="A17" s="936">
        <v>34700</v>
      </c>
      <c r="B17" s="1496">
        <v>98.504147408185617</v>
      </c>
      <c r="C17" s="929">
        <v>2.9083242748541238E-2</v>
      </c>
      <c r="D17" s="1132">
        <v>1.8</v>
      </c>
      <c r="E17" s="931">
        <v>98.523655044629436</v>
      </c>
      <c r="F17" s="932">
        <v>-6.8646485764304543E-2</v>
      </c>
      <c r="G17" s="959">
        <v>98.622560436463758</v>
      </c>
      <c r="H17" s="960">
        <v>2.5798010009864925E-2</v>
      </c>
      <c r="I17" s="1127" t="s">
        <v>690</v>
      </c>
      <c r="J17" s="1502" t="s">
        <v>694</v>
      </c>
      <c r="K17">
        <v>0</v>
      </c>
      <c r="L17" s="1520"/>
      <c r="M17" s="883"/>
      <c r="N17" s="918">
        <v>34700</v>
      </c>
      <c r="O17" s="937">
        <v>100.61499999999999</v>
      </c>
      <c r="P17" s="938">
        <v>-0.22740000000000293</v>
      </c>
      <c r="Q17" s="943">
        <v>1.22</v>
      </c>
      <c r="R17" s="940">
        <v>100.82313333333333</v>
      </c>
      <c r="S17" s="941">
        <v>-0.15606666666666058</v>
      </c>
      <c r="T17" s="922">
        <v>100.86677142857141</v>
      </c>
      <c r="U17" s="1012">
        <v>2.1457142857116196E-2</v>
      </c>
      <c r="V17" s="1064" t="s">
        <v>694</v>
      </c>
      <c r="W17" s="1118">
        <v>0</v>
      </c>
      <c r="X17" s="1572"/>
      <c r="Y17" s="1119"/>
    </row>
    <row r="18" spans="1:25">
      <c r="A18" s="936">
        <v>34731</v>
      </c>
      <c r="B18" s="1497">
        <v>98.769155227633647</v>
      </c>
      <c r="C18" s="929">
        <v>0.26500781944803009</v>
      </c>
      <c r="D18" s="1132">
        <v>1.7</v>
      </c>
      <c r="E18" s="931">
        <v>98.582788933752113</v>
      </c>
      <c r="F18" s="932">
        <v>5.9133889122676919E-2</v>
      </c>
      <c r="G18" s="959">
        <v>98.65083859683611</v>
      </c>
      <c r="H18" s="960">
        <v>2.827816037235209E-2</v>
      </c>
      <c r="I18" s="1127" t="s">
        <v>694</v>
      </c>
      <c r="J18" s="1503" t="s">
        <v>694</v>
      </c>
      <c r="K18">
        <v>0</v>
      </c>
      <c r="L18" s="1520"/>
      <c r="M18" s="883"/>
      <c r="N18" s="936">
        <v>34731</v>
      </c>
      <c r="O18" s="937">
        <v>100.3497</v>
      </c>
      <c r="P18" s="938">
        <v>-0.26529999999999632</v>
      </c>
      <c r="Q18" s="943">
        <v>0.65</v>
      </c>
      <c r="R18" s="940">
        <v>100.60236666666667</v>
      </c>
      <c r="S18" s="941">
        <v>-0.22076666666666256</v>
      </c>
      <c r="T18" s="931">
        <v>100.82281428571427</v>
      </c>
      <c r="U18" s="932">
        <v>-4.3957142857138365E-2</v>
      </c>
      <c r="V18" s="1064" t="s">
        <v>694</v>
      </c>
      <c r="W18" s="1118">
        <v>0</v>
      </c>
      <c r="X18" s="1572"/>
      <c r="Y18" s="1119"/>
    </row>
    <row r="19" spans="1:25">
      <c r="A19" s="936">
        <v>34759</v>
      </c>
      <c r="B19" s="1497">
        <v>99.256489567996766</v>
      </c>
      <c r="C19" s="929">
        <v>0.48733434036311962</v>
      </c>
      <c r="D19" s="1132">
        <v>1.9</v>
      </c>
      <c r="E19" s="931">
        <v>98.843264067938676</v>
      </c>
      <c r="F19" s="932">
        <v>0.26047513418656365</v>
      </c>
      <c r="G19" s="959">
        <v>98.725438333972107</v>
      </c>
      <c r="H19" s="960">
        <v>7.4599737135997657E-2</v>
      </c>
      <c r="I19" s="1127" t="s">
        <v>694</v>
      </c>
      <c r="J19" s="1503" t="s">
        <v>694</v>
      </c>
      <c r="K19">
        <v>0</v>
      </c>
      <c r="L19" s="1520"/>
      <c r="M19" s="883"/>
      <c r="N19" s="936">
        <v>34759</v>
      </c>
      <c r="O19" s="937">
        <v>100.0891</v>
      </c>
      <c r="P19" s="938">
        <v>-0.26059999999999661</v>
      </c>
      <c r="Q19" s="943">
        <v>0.17</v>
      </c>
      <c r="R19" s="940">
        <v>100.35126666666667</v>
      </c>
      <c r="S19" s="941">
        <v>-0.25109999999999388</v>
      </c>
      <c r="T19" s="931">
        <v>100.71434285714285</v>
      </c>
      <c r="U19" s="932">
        <v>-0.10847142857141989</v>
      </c>
      <c r="V19" s="1064" t="s">
        <v>694</v>
      </c>
      <c r="W19" s="1118">
        <v>0</v>
      </c>
      <c r="X19" s="1572"/>
      <c r="Y19" s="1119"/>
    </row>
    <row r="20" spans="1:25">
      <c r="A20" s="936">
        <v>34790</v>
      </c>
      <c r="B20" s="1497">
        <v>99.885282942595708</v>
      </c>
      <c r="C20" s="929">
        <v>0.62879337459894202</v>
      </c>
      <c r="D20" s="1132">
        <v>2.2000000000000002</v>
      </c>
      <c r="E20" s="931">
        <v>99.303642579408702</v>
      </c>
      <c r="F20" s="932">
        <v>0.46037851147002584</v>
      </c>
      <c r="G20" s="959">
        <v>98.884568533941845</v>
      </c>
      <c r="H20" s="960">
        <v>0.15913019996973787</v>
      </c>
      <c r="I20" s="1127" t="s">
        <v>689</v>
      </c>
      <c r="J20" s="1503" t="s">
        <v>694</v>
      </c>
      <c r="K20">
        <v>0</v>
      </c>
      <c r="L20" s="1520"/>
      <c r="M20" s="883"/>
      <c r="N20" s="936">
        <v>34790</v>
      </c>
      <c r="O20" s="937">
        <v>99.887990000000002</v>
      </c>
      <c r="P20" s="938">
        <v>-0.2011099999999999</v>
      </c>
      <c r="Q20" s="943">
        <v>-0.21</v>
      </c>
      <c r="R20" s="940">
        <v>100.10893</v>
      </c>
      <c r="S20" s="941">
        <v>-0.24233666666667375</v>
      </c>
      <c r="T20" s="931">
        <v>100.55419857142859</v>
      </c>
      <c r="U20" s="932">
        <v>-0.1601442857142672</v>
      </c>
      <c r="V20" s="1064" t="s">
        <v>694</v>
      </c>
      <c r="W20" s="1118">
        <v>0</v>
      </c>
      <c r="X20" s="1572"/>
      <c r="Y20" s="1119"/>
    </row>
    <row r="21" spans="1:25">
      <c r="A21" s="936">
        <v>34820</v>
      </c>
      <c r="B21" s="1497">
        <v>100.51834897674391</v>
      </c>
      <c r="C21" s="929">
        <v>0.63306603414820017</v>
      </c>
      <c r="D21" s="1132">
        <v>2.5</v>
      </c>
      <c r="E21" s="931">
        <v>99.886707162445461</v>
      </c>
      <c r="F21" s="932">
        <v>0.58306458303675868</v>
      </c>
      <c r="G21" s="959">
        <v>99.14289169269405</v>
      </c>
      <c r="H21" s="960">
        <v>0.25832315875220502</v>
      </c>
      <c r="I21" s="1127" t="s">
        <v>689</v>
      </c>
      <c r="J21" s="1503" t="s">
        <v>694</v>
      </c>
      <c r="K21">
        <v>0</v>
      </c>
      <c r="L21" s="1520"/>
      <c r="M21" s="883"/>
      <c r="N21" s="936">
        <v>34820</v>
      </c>
      <c r="O21" s="937">
        <v>99.797700000000006</v>
      </c>
      <c r="P21" s="938">
        <v>-9.0289999999995985E-2</v>
      </c>
      <c r="Q21" s="943">
        <v>-0.48</v>
      </c>
      <c r="R21" s="940">
        <v>99.924930000000003</v>
      </c>
      <c r="S21" s="941">
        <v>-0.1839999999999975</v>
      </c>
      <c r="T21" s="931">
        <v>100.37055571428571</v>
      </c>
      <c r="U21" s="932">
        <v>-0.18364285714287121</v>
      </c>
      <c r="V21" s="1064" t="s">
        <v>694</v>
      </c>
      <c r="W21" s="1118">
        <v>0</v>
      </c>
      <c r="X21" s="1572"/>
      <c r="Y21" s="1119"/>
    </row>
    <row r="22" spans="1:25">
      <c r="A22" s="936">
        <v>34851</v>
      </c>
      <c r="B22" s="1497">
        <v>101.02202813206721</v>
      </c>
      <c r="C22" s="929">
        <v>0.50367915532329732</v>
      </c>
      <c r="D22" s="1132">
        <v>2.7</v>
      </c>
      <c r="E22" s="931">
        <v>100.4752200171356</v>
      </c>
      <c r="F22" s="932">
        <v>0.58851285469013703</v>
      </c>
      <c r="G22" s="959">
        <v>99.490073774379994</v>
      </c>
      <c r="H22" s="960">
        <v>0.34718208168594344</v>
      </c>
      <c r="I22" s="1127" t="s">
        <v>689</v>
      </c>
      <c r="J22" s="1503" t="s">
        <v>694</v>
      </c>
      <c r="K22">
        <v>0</v>
      </c>
      <c r="L22" s="1520"/>
      <c r="M22" s="883"/>
      <c r="N22" s="936">
        <v>34851</v>
      </c>
      <c r="O22" s="937">
        <v>99.791640000000001</v>
      </c>
      <c r="P22" s="938">
        <v>-6.0600000000050613E-3</v>
      </c>
      <c r="Q22" s="943">
        <v>-0.67</v>
      </c>
      <c r="R22" s="940">
        <v>99.825776666666684</v>
      </c>
      <c r="S22" s="941">
        <v>-9.9153333333319438E-2</v>
      </c>
      <c r="T22" s="931">
        <v>100.19621857142859</v>
      </c>
      <c r="U22" s="932">
        <v>-0.17433714285712654</v>
      </c>
      <c r="V22" s="1064" t="s">
        <v>694</v>
      </c>
      <c r="W22" s="1118">
        <v>0</v>
      </c>
      <c r="X22" s="1572"/>
      <c r="Y22" s="1119"/>
    </row>
    <row r="23" spans="1:25">
      <c r="A23" s="936">
        <v>34881</v>
      </c>
      <c r="B23" s="1497">
        <v>101.36942131336001</v>
      </c>
      <c r="C23" s="929">
        <v>0.3473931812928015</v>
      </c>
      <c r="D23" s="1132">
        <v>2.8</v>
      </c>
      <c r="E23" s="931">
        <v>100.96993280739038</v>
      </c>
      <c r="F23" s="932">
        <v>0.49471279025478054</v>
      </c>
      <c r="G23" s="959">
        <v>99.903553366940415</v>
      </c>
      <c r="H23" s="960">
        <v>0.41347959256042088</v>
      </c>
      <c r="I23" s="1127" t="s">
        <v>689</v>
      </c>
      <c r="J23" s="1503" t="s">
        <v>694</v>
      </c>
      <c r="K23">
        <v>0</v>
      </c>
      <c r="L23" s="1520"/>
      <c r="M23" s="883"/>
      <c r="N23" s="936">
        <v>34881</v>
      </c>
      <c r="O23" s="937">
        <v>99.855450000000005</v>
      </c>
      <c r="P23" s="938">
        <v>6.3810000000003697E-2</v>
      </c>
      <c r="Q23" s="943">
        <v>-0.8</v>
      </c>
      <c r="R23" s="940">
        <v>99.814930000000004</v>
      </c>
      <c r="S23" s="941">
        <v>-1.0846666666679994E-2</v>
      </c>
      <c r="T23" s="931">
        <v>100.05522571428573</v>
      </c>
      <c r="U23" s="932">
        <v>-0.14099285714286225</v>
      </c>
      <c r="V23" s="1064" t="s">
        <v>694</v>
      </c>
      <c r="W23" s="1118">
        <v>0</v>
      </c>
      <c r="X23" s="1572"/>
      <c r="Y23" s="1119"/>
    </row>
    <row r="24" spans="1:25">
      <c r="A24" s="936">
        <v>34912</v>
      </c>
      <c r="B24" s="1497">
        <v>101.59108687606852</v>
      </c>
      <c r="C24" s="929">
        <v>0.2216655627085089</v>
      </c>
      <c r="D24" s="1132">
        <v>2.9</v>
      </c>
      <c r="E24" s="931">
        <v>101.32751210716525</v>
      </c>
      <c r="F24" s="932">
        <v>0.35757929977486924</v>
      </c>
      <c r="G24" s="959">
        <v>100.34454471949509</v>
      </c>
      <c r="H24" s="960">
        <v>0.44099135255467559</v>
      </c>
      <c r="I24" s="1127" t="s">
        <v>689</v>
      </c>
      <c r="J24" s="1503" t="s">
        <v>694</v>
      </c>
      <c r="K24">
        <v>0</v>
      </c>
      <c r="L24" s="1520"/>
      <c r="M24" s="883"/>
      <c r="N24" s="936">
        <v>34912</v>
      </c>
      <c r="O24" s="937">
        <v>99.993039999999993</v>
      </c>
      <c r="P24" s="938">
        <v>0.13758999999998878</v>
      </c>
      <c r="Q24" s="943">
        <v>-0.85</v>
      </c>
      <c r="R24" s="940">
        <v>99.880043333333333</v>
      </c>
      <c r="S24" s="941">
        <v>6.5113333333329138E-2</v>
      </c>
      <c r="T24" s="931">
        <v>99.966374285714295</v>
      </c>
      <c r="U24" s="932">
        <v>-8.8851428571430802E-2</v>
      </c>
      <c r="V24" s="1064" t="s">
        <v>694</v>
      </c>
      <c r="W24" s="1118">
        <v>0</v>
      </c>
      <c r="X24" s="1572"/>
      <c r="Y24" s="1119"/>
    </row>
    <row r="25" spans="1:25">
      <c r="A25" s="936">
        <v>34943</v>
      </c>
      <c r="B25" s="1497">
        <v>101.73617741619063</v>
      </c>
      <c r="C25" s="929">
        <v>0.14509054012211209</v>
      </c>
      <c r="D25" s="1132">
        <v>3</v>
      </c>
      <c r="E25" s="931">
        <v>101.56556186853972</v>
      </c>
      <c r="F25" s="932">
        <v>0.23804976137446943</v>
      </c>
      <c r="G25" s="959">
        <v>100.76840503214612</v>
      </c>
      <c r="H25" s="960">
        <v>0.42386031265102986</v>
      </c>
      <c r="I25" s="1127" t="s">
        <v>689</v>
      </c>
      <c r="J25" s="1503" t="s">
        <v>694</v>
      </c>
      <c r="K25">
        <v>0</v>
      </c>
      <c r="L25" s="1520"/>
      <c r="M25" s="883"/>
      <c r="N25" s="936">
        <v>34943</v>
      </c>
      <c r="O25" s="937">
        <v>100.16289999999999</v>
      </c>
      <c r="P25" s="938">
        <v>0.1698599999999999</v>
      </c>
      <c r="Q25" s="943">
        <v>-0.84</v>
      </c>
      <c r="R25" s="940">
        <v>100.00379666666667</v>
      </c>
      <c r="S25" s="941">
        <v>0.12375333333334027</v>
      </c>
      <c r="T25" s="931">
        <v>99.939688571428562</v>
      </c>
      <c r="U25" s="932">
        <v>-2.6685714285733297E-2</v>
      </c>
      <c r="V25" s="1064" t="s">
        <v>694</v>
      </c>
      <c r="W25" s="1118">
        <v>0</v>
      </c>
      <c r="X25" s="1572"/>
      <c r="Y25" s="1119"/>
    </row>
    <row r="26" spans="1:25">
      <c r="A26" s="936">
        <v>34973</v>
      </c>
      <c r="B26" s="1497">
        <v>101.86752502814836</v>
      </c>
      <c r="C26" s="929">
        <v>0.13134761195773592</v>
      </c>
      <c r="D26" s="1132">
        <v>3.2</v>
      </c>
      <c r="E26" s="931">
        <v>101.73159644013583</v>
      </c>
      <c r="F26" s="932">
        <v>0.16603457159611423</v>
      </c>
      <c r="G26" s="959">
        <v>101.14141009788206</v>
      </c>
      <c r="H26" s="960">
        <v>0.3730050657359385</v>
      </c>
      <c r="I26" s="1127" t="s">
        <v>689</v>
      </c>
      <c r="J26" s="1503" t="s">
        <v>694</v>
      </c>
      <c r="K26">
        <v>0</v>
      </c>
      <c r="L26" s="1520"/>
      <c r="M26" s="883"/>
      <c r="N26" s="936">
        <v>34973</v>
      </c>
      <c r="O26" s="937">
        <v>100.3242</v>
      </c>
      <c r="P26" s="938">
        <v>0.16130000000001132</v>
      </c>
      <c r="Q26" s="943">
        <v>-0.75</v>
      </c>
      <c r="R26" s="940">
        <v>100.16004666666667</v>
      </c>
      <c r="S26" s="941">
        <v>0.15625</v>
      </c>
      <c r="T26" s="931">
        <v>99.973274285714297</v>
      </c>
      <c r="U26" s="932">
        <v>3.358571428573498E-2</v>
      </c>
      <c r="V26" s="1064" t="s">
        <v>694</v>
      </c>
      <c r="W26" s="1118">
        <v>0</v>
      </c>
      <c r="X26" s="1572"/>
      <c r="Y26" s="1119"/>
    </row>
    <row r="27" spans="1:25">
      <c r="A27" s="936">
        <v>35004</v>
      </c>
      <c r="B27" s="1497">
        <v>102.00107090296434</v>
      </c>
      <c r="C27" s="929">
        <v>0.13354587481597946</v>
      </c>
      <c r="D27" s="1132">
        <v>3.5</v>
      </c>
      <c r="E27" s="931">
        <v>101.86825778243444</v>
      </c>
      <c r="F27" s="932">
        <v>0.13666134229860916</v>
      </c>
      <c r="G27" s="959">
        <v>101.44366552079187</v>
      </c>
      <c r="H27" s="960">
        <v>0.30225542290980911</v>
      </c>
      <c r="I27" s="1127" t="s">
        <v>689</v>
      </c>
      <c r="J27" s="1503" t="s">
        <v>694</v>
      </c>
      <c r="K27">
        <v>0</v>
      </c>
      <c r="L27" s="1520"/>
      <c r="M27" s="883"/>
      <c r="N27" s="936">
        <v>35004</v>
      </c>
      <c r="O27" s="937">
        <v>100.4513</v>
      </c>
      <c r="P27" s="938">
        <v>0.12709999999999866</v>
      </c>
      <c r="Q27" s="943">
        <v>-0.56000000000000005</v>
      </c>
      <c r="R27" s="940">
        <v>100.3128</v>
      </c>
      <c r="S27" s="941">
        <v>0.15275333333332242</v>
      </c>
      <c r="T27" s="931">
        <v>100.05374714285715</v>
      </c>
      <c r="U27" s="932">
        <v>8.047285714285124E-2</v>
      </c>
      <c r="V27" s="1064" t="s">
        <v>694</v>
      </c>
      <c r="W27" s="1118">
        <v>0</v>
      </c>
      <c r="X27" s="1572"/>
      <c r="Y27" s="1119"/>
    </row>
    <row r="28" spans="1:25">
      <c r="A28" s="936">
        <v>35034</v>
      </c>
      <c r="B28" s="1498">
        <v>102.12366870471209</v>
      </c>
      <c r="C28" s="929">
        <v>0.12259780174774448</v>
      </c>
      <c r="D28" s="1132">
        <v>3.7</v>
      </c>
      <c r="E28" s="931">
        <v>101.99742154527492</v>
      </c>
      <c r="F28" s="932">
        <v>0.12916376284047715</v>
      </c>
      <c r="G28" s="959">
        <v>101.6729969105016</v>
      </c>
      <c r="H28" s="960">
        <v>0.22933138970972777</v>
      </c>
      <c r="I28" s="1127" t="s">
        <v>689</v>
      </c>
      <c r="J28" s="1559" t="s">
        <v>694</v>
      </c>
      <c r="K28" s="1516">
        <v>0</v>
      </c>
      <c r="L28" s="1521"/>
      <c r="M28" s="883"/>
      <c r="N28" s="985">
        <v>35034</v>
      </c>
      <c r="O28" s="937">
        <v>100.556</v>
      </c>
      <c r="P28" s="938">
        <v>0.10469999999999402</v>
      </c>
      <c r="Q28" s="978">
        <v>-0.28000000000000003</v>
      </c>
      <c r="R28" s="940">
        <v>100.44383333333333</v>
      </c>
      <c r="S28" s="941">
        <v>0.13103333333333467</v>
      </c>
      <c r="T28" s="979">
        <v>100.16207571428572</v>
      </c>
      <c r="U28" s="974">
        <v>0.10832857142857222</v>
      </c>
      <c r="V28" s="1001" t="s">
        <v>694</v>
      </c>
      <c r="W28" s="1131">
        <v>0</v>
      </c>
      <c r="X28" s="1572"/>
      <c r="Y28" s="1119"/>
    </row>
    <row r="29" spans="1:25">
      <c r="A29" s="918">
        <v>35065</v>
      </c>
      <c r="B29" s="1497">
        <v>102.21698073871167</v>
      </c>
      <c r="C29" s="1133">
        <v>9.331203399958099E-2</v>
      </c>
      <c r="D29" s="1134">
        <v>3.8</v>
      </c>
      <c r="E29" s="922">
        <v>102.11390678212938</v>
      </c>
      <c r="F29" s="1012">
        <v>0.11648523685445866</v>
      </c>
      <c r="G29" s="1135">
        <v>101.84370442573652</v>
      </c>
      <c r="H29" s="1136">
        <v>0.17070751523492333</v>
      </c>
      <c r="I29" s="1137" t="s">
        <v>689</v>
      </c>
      <c r="J29" s="1503" t="s">
        <v>694</v>
      </c>
      <c r="K29">
        <v>0</v>
      </c>
      <c r="L29" s="1520"/>
      <c r="M29" s="883"/>
      <c r="N29" s="936">
        <v>35065</v>
      </c>
      <c r="O29" s="991">
        <v>100.6525</v>
      </c>
      <c r="P29" s="992">
        <v>9.6500000000006025E-2</v>
      </c>
      <c r="Q29" s="943">
        <v>0.04</v>
      </c>
      <c r="R29" s="920">
        <v>100.55326666666667</v>
      </c>
      <c r="S29" s="982">
        <v>0.10943333333334238</v>
      </c>
      <c r="T29" s="931">
        <v>100.28505571428572</v>
      </c>
      <c r="U29" s="932">
        <v>0.12297999999999831</v>
      </c>
      <c r="V29" s="1064" t="s">
        <v>694</v>
      </c>
      <c r="W29" s="1118">
        <v>0</v>
      </c>
      <c r="X29" s="1572"/>
      <c r="Y29" s="1119"/>
    </row>
    <row r="30" spans="1:25">
      <c r="A30" s="936">
        <v>35096</v>
      </c>
      <c r="B30" s="1497">
        <v>102.28671444211474</v>
      </c>
      <c r="C30" s="929">
        <v>6.9733703403073832E-2</v>
      </c>
      <c r="D30" s="1132">
        <v>3.6</v>
      </c>
      <c r="E30" s="931">
        <v>102.2091212951795</v>
      </c>
      <c r="F30" s="932">
        <v>9.5214513050123628E-2</v>
      </c>
      <c r="G30" s="959">
        <v>101.97474630127292</v>
      </c>
      <c r="H30" s="960">
        <v>0.1310418755363969</v>
      </c>
      <c r="I30" s="1127" t="s">
        <v>689</v>
      </c>
      <c r="J30" s="1503" t="s">
        <v>694</v>
      </c>
      <c r="K30">
        <v>0</v>
      </c>
      <c r="L30" s="1520"/>
      <c r="M30" s="883"/>
      <c r="N30" s="936">
        <v>35096</v>
      </c>
      <c r="O30" s="937">
        <v>100.7448</v>
      </c>
      <c r="P30" s="938">
        <v>9.2299999999994498E-2</v>
      </c>
      <c r="Q30" s="943">
        <v>0.39</v>
      </c>
      <c r="R30" s="940">
        <v>100.6511</v>
      </c>
      <c r="S30" s="941">
        <v>9.7833333333326777E-2</v>
      </c>
      <c r="T30" s="931">
        <v>100.41210571428572</v>
      </c>
      <c r="U30" s="932">
        <v>0.127049999999997</v>
      </c>
      <c r="V30" s="1064" t="s">
        <v>694</v>
      </c>
      <c r="W30" s="1118">
        <v>0</v>
      </c>
      <c r="X30" s="1572"/>
      <c r="Y30" s="1119"/>
    </row>
    <row r="31" spans="1:25">
      <c r="A31" s="936">
        <v>35125</v>
      </c>
      <c r="B31" s="1497">
        <v>102.34229989735277</v>
      </c>
      <c r="C31" s="929">
        <v>5.5585455238031045E-2</v>
      </c>
      <c r="D31" s="1132">
        <v>3.1</v>
      </c>
      <c r="E31" s="931">
        <v>102.28199835939306</v>
      </c>
      <c r="F31" s="932">
        <v>7.2877064213557219E-2</v>
      </c>
      <c r="G31" s="959">
        <v>102.08206244717066</v>
      </c>
      <c r="H31" s="960">
        <v>0.10731614589774097</v>
      </c>
      <c r="I31" s="1127" t="s">
        <v>689</v>
      </c>
      <c r="J31" s="1503" t="s">
        <v>694</v>
      </c>
      <c r="K31">
        <v>0</v>
      </c>
      <c r="L31" s="1520"/>
      <c r="M31" s="883"/>
      <c r="N31" s="936">
        <v>35125</v>
      </c>
      <c r="O31" s="937">
        <v>100.8219</v>
      </c>
      <c r="P31" s="938">
        <v>7.7100000000001501E-2</v>
      </c>
      <c r="Q31" s="943">
        <v>0.73</v>
      </c>
      <c r="R31" s="940">
        <v>100.73973333333333</v>
      </c>
      <c r="S31" s="941">
        <v>8.8633333333334008E-2</v>
      </c>
      <c r="T31" s="931">
        <v>100.53051428571428</v>
      </c>
      <c r="U31" s="932">
        <v>0.11840857142856009</v>
      </c>
      <c r="V31" s="1064" t="s">
        <v>694</v>
      </c>
      <c r="W31" s="1118">
        <v>0</v>
      </c>
      <c r="X31" s="1572"/>
      <c r="Y31" s="1119"/>
    </row>
    <row r="32" spans="1:25">
      <c r="A32" s="936">
        <v>35156</v>
      </c>
      <c r="B32" s="1497">
        <v>102.42468016305457</v>
      </c>
      <c r="C32" s="929">
        <v>8.2380265701800681E-2</v>
      </c>
      <c r="D32" s="1132">
        <v>2.5</v>
      </c>
      <c r="E32" s="931">
        <v>102.3512315008407</v>
      </c>
      <c r="F32" s="932">
        <v>6.9233141447639923E-2</v>
      </c>
      <c r="G32" s="959">
        <v>102.18041998243692</v>
      </c>
      <c r="H32" s="960">
        <v>9.8357535266259788E-2</v>
      </c>
      <c r="I32" s="1127" t="s">
        <v>689</v>
      </c>
      <c r="J32" s="1503" t="s">
        <v>694</v>
      </c>
      <c r="K32">
        <v>0</v>
      </c>
      <c r="L32" s="1520"/>
      <c r="M32" s="883"/>
      <c r="N32" s="936">
        <v>35156</v>
      </c>
      <c r="O32" s="937">
        <v>100.85760000000001</v>
      </c>
      <c r="P32" s="938">
        <v>3.5700000000005616E-2</v>
      </c>
      <c r="Q32" s="943">
        <v>0.97</v>
      </c>
      <c r="R32" s="940">
        <v>100.80810000000001</v>
      </c>
      <c r="S32" s="941">
        <v>6.8366666666676679E-2</v>
      </c>
      <c r="T32" s="931">
        <v>100.62975714285714</v>
      </c>
      <c r="U32" s="932">
        <v>9.9242857142868957E-2</v>
      </c>
      <c r="V32" s="1064" t="s">
        <v>694</v>
      </c>
      <c r="W32" s="1118">
        <v>0</v>
      </c>
      <c r="X32" s="1572"/>
      <c r="Y32" s="1119"/>
    </row>
    <row r="33" spans="1:25">
      <c r="A33" s="936">
        <v>35186</v>
      </c>
      <c r="B33" s="1497">
        <v>102.55216750348636</v>
      </c>
      <c r="C33" s="929">
        <v>0.12748734043178445</v>
      </c>
      <c r="D33" s="1132">
        <v>2</v>
      </c>
      <c r="E33" s="931">
        <v>102.43971585463123</v>
      </c>
      <c r="F33" s="932">
        <v>8.8484353790533987E-2</v>
      </c>
      <c r="G33" s="959">
        <v>102.27822605034235</v>
      </c>
      <c r="H33" s="960">
        <v>9.7806067905437999E-2</v>
      </c>
      <c r="I33" s="1127" t="s">
        <v>689</v>
      </c>
      <c r="J33" s="1503" t="s">
        <v>694</v>
      </c>
      <c r="K33">
        <v>0</v>
      </c>
      <c r="L33" s="1520"/>
      <c r="M33" s="883"/>
      <c r="N33" s="936">
        <v>35186</v>
      </c>
      <c r="O33" s="937">
        <v>100.8257</v>
      </c>
      <c r="P33" s="938">
        <v>-3.1900000000007367E-2</v>
      </c>
      <c r="Q33" s="943">
        <v>1.03</v>
      </c>
      <c r="R33" s="940">
        <v>100.83506666666666</v>
      </c>
      <c r="S33" s="941">
        <v>2.6966666666652372E-2</v>
      </c>
      <c r="T33" s="931">
        <v>100.70140000000001</v>
      </c>
      <c r="U33" s="932">
        <v>7.1642857142862226E-2</v>
      </c>
      <c r="V33" s="1064" t="s">
        <v>694</v>
      </c>
      <c r="W33" s="1118">
        <v>0</v>
      </c>
      <c r="X33" s="1572"/>
      <c r="Y33" s="1119"/>
    </row>
    <row r="34" spans="1:25">
      <c r="A34" s="936">
        <v>35217</v>
      </c>
      <c r="B34" s="1497">
        <v>102.68371691682191</v>
      </c>
      <c r="C34" s="929">
        <v>0.13154941333554859</v>
      </c>
      <c r="D34" s="1132">
        <v>1.6</v>
      </c>
      <c r="E34" s="931">
        <v>102.55352152778762</v>
      </c>
      <c r="F34" s="932">
        <v>0.11380567315639212</v>
      </c>
      <c r="G34" s="959">
        <v>102.37574690946488</v>
      </c>
      <c r="H34" s="960">
        <v>9.7520859122525394E-2</v>
      </c>
      <c r="I34" s="1127" t="s">
        <v>689</v>
      </c>
      <c r="J34" s="1503" t="s">
        <v>694</v>
      </c>
      <c r="K34">
        <v>0</v>
      </c>
      <c r="L34" s="1520"/>
      <c r="M34" s="883"/>
      <c r="N34" s="936">
        <v>35217</v>
      </c>
      <c r="O34" s="937">
        <v>100.7557</v>
      </c>
      <c r="P34" s="938">
        <v>-6.9999999999993179E-2</v>
      </c>
      <c r="Q34" s="943">
        <v>0.97</v>
      </c>
      <c r="R34" s="940">
        <v>100.813</v>
      </c>
      <c r="S34" s="941">
        <v>-2.206666666666024E-2</v>
      </c>
      <c r="T34" s="931">
        <v>100.74488571428573</v>
      </c>
      <c r="U34" s="932">
        <v>4.3485714285722565E-2</v>
      </c>
      <c r="V34" s="1064" t="s">
        <v>694</v>
      </c>
      <c r="W34" s="1118">
        <v>0</v>
      </c>
      <c r="X34" s="1572"/>
      <c r="Y34" s="1119"/>
    </row>
    <row r="35" spans="1:25">
      <c r="A35" s="936">
        <v>35247</v>
      </c>
      <c r="B35" s="1497">
        <v>102.7941589894002</v>
      </c>
      <c r="C35" s="929">
        <v>0.11044207257829441</v>
      </c>
      <c r="D35" s="1132">
        <v>1.4</v>
      </c>
      <c r="E35" s="931">
        <v>102.67668113656948</v>
      </c>
      <c r="F35" s="932">
        <v>0.12315960878186161</v>
      </c>
      <c r="G35" s="959">
        <v>102.4715312358489</v>
      </c>
      <c r="H35" s="960">
        <v>9.5784326384020346E-2</v>
      </c>
      <c r="I35" s="1127" t="s">
        <v>689</v>
      </c>
      <c r="J35" s="1503" t="s">
        <v>694</v>
      </c>
      <c r="K35">
        <v>0</v>
      </c>
      <c r="L35" s="1520"/>
      <c r="M35" s="883"/>
      <c r="N35" s="936">
        <v>35247</v>
      </c>
      <c r="O35" s="937">
        <v>100.6733</v>
      </c>
      <c r="P35" s="938">
        <v>-8.2400000000006912E-2</v>
      </c>
      <c r="Q35" s="943">
        <v>0.82</v>
      </c>
      <c r="R35" s="940">
        <v>100.75156666666668</v>
      </c>
      <c r="S35" s="941">
        <v>-6.1433333333326345E-2</v>
      </c>
      <c r="T35" s="931">
        <v>100.76164285714286</v>
      </c>
      <c r="U35" s="932">
        <v>1.6757142857130702E-2</v>
      </c>
      <c r="V35" s="1064" t="s">
        <v>694</v>
      </c>
      <c r="W35" s="1118">
        <v>0</v>
      </c>
      <c r="X35" s="1572"/>
      <c r="Y35" s="1119"/>
    </row>
    <row r="36" spans="1:25">
      <c r="A36" s="936">
        <v>35278</v>
      </c>
      <c r="B36" s="1497">
        <v>102.86470633409667</v>
      </c>
      <c r="C36" s="929">
        <v>7.054734469646462E-2</v>
      </c>
      <c r="D36" s="1132">
        <v>1.3</v>
      </c>
      <c r="E36" s="931">
        <v>102.78086074677292</v>
      </c>
      <c r="F36" s="932">
        <v>0.10417961020343114</v>
      </c>
      <c r="G36" s="959">
        <v>102.56406346376104</v>
      </c>
      <c r="H36" s="960">
        <v>9.2532227912144549E-2</v>
      </c>
      <c r="I36" s="1127" t="s">
        <v>689</v>
      </c>
      <c r="J36" s="1503" t="s">
        <v>694</v>
      </c>
      <c r="K36">
        <v>0</v>
      </c>
      <c r="L36" s="1520"/>
      <c r="M36" s="883"/>
      <c r="N36" s="936">
        <v>35278</v>
      </c>
      <c r="O36" s="937">
        <v>100.578</v>
      </c>
      <c r="P36" s="938">
        <v>-9.5299999999994611E-2</v>
      </c>
      <c r="Q36" s="943">
        <v>0.59</v>
      </c>
      <c r="R36" s="940">
        <v>100.669</v>
      </c>
      <c r="S36" s="941">
        <v>-8.2566666666679112E-2</v>
      </c>
      <c r="T36" s="931">
        <v>100.75099999999999</v>
      </c>
      <c r="U36" s="932">
        <v>-1.0642857142869389E-2</v>
      </c>
      <c r="V36" s="1052" t="s">
        <v>694</v>
      </c>
      <c r="W36" s="1118">
        <v>0</v>
      </c>
      <c r="X36" s="1572"/>
      <c r="Y36" s="1119"/>
    </row>
    <row r="37" spans="1:25">
      <c r="A37" s="936">
        <v>35309</v>
      </c>
      <c r="B37" s="1497">
        <v>102.92555139777782</v>
      </c>
      <c r="C37" s="929">
        <v>6.084506368115683E-2</v>
      </c>
      <c r="D37" s="1132">
        <v>1.2</v>
      </c>
      <c r="E37" s="931">
        <v>102.8614722404249</v>
      </c>
      <c r="F37" s="932">
        <v>8.0611493651986166E-2</v>
      </c>
      <c r="G37" s="959">
        <v>102.65532588599862</v>
      </c>
      <c r="H37" s="960">
        <v>9.1262422237576857E-2</v>
      </c>
      <c r="I37" s="1127" t="s">
        <v>689</v>
      </c>
      <c r="J37" s="1503" t="s">
        <v>694</v>
      </c>
      <c r="K37">
        <v>0</v>
      </c>
      <c r="L37" s="1520"/>
      <c r="M37" s="883"/>
      <c r="N37" s="961">
        <v>35309</v>
      </c>
      <c r="O37" s="998">
        <v>100.4337</v>
      </c>
      <c r="P37" s="999">
        <v>-0.14430000000000121</v>
      </c>
      <c r="Q37" s="964">
        <v>0.27</v>
      </c>
      <c r="R37" s="965">
        <v>100.56166666666667</v>
      </c>
      <c r="S37" s="966">
        <v>-0.10733333333332951</v>
      </c>
      <c r="T37" s="939">
        <v>100.70655714285715</v>
      </c>
      <c r="U37" s="964">
        <v>-4.4442857142840353E-2</v>
      </c>
      <c r="V37" s="1138" t="s">
        <v>897</v>
      </c>
      <c r="W37" s="1139">
        <v>1</v>
      </c>
      <c r="X37" s="1572"/>
      <c r="Y37" s="1119"/>
    </row>
    <row r="38" spans="1:25">
      <c r="A38" s="961">
        <v>35339</v>
      </c>
      <c r="B38" s="1567">
        <v>102.96268847157594</v>
      </c>
      <c r="C38" s="999">
        <v>3.7137073798120923E-2</v>
      </c>
      <c r="D38" s="1140">
        <v>1.1000000000000001</v>
      </c>
      <c r="E38" s="939">
        <v>102.91764873448346</v>
      </c>
      <c r="F38" s="964">
        <v>5.6176494058561843E-2</v>
      </c>
      <c r="G38" s="965">
        <v>102.74395282517335</v>
      </c>
      <c r="H38" s="966">
        <v>8.8626939174730524E-2</v>
      </c>
      <c r="I38" s="1141" t="s">
        <v>689</v>
      </c>
      <c r="J38" s="1556" t="s">
        <v>897</v>
      </c>
      <c r="K38">
        <v>1</v>
      </c>
      <c r="L38" s="1520"/>
      <c r="M38" s="883"/>
      <c r="N38" s="936">
        <v>35339</v>
      </c>
      <c r="O38" s="937">
        <v>100.1722</v>
      </c>
      <c r="P38" s="938">
        <v>-0.26149999999999807</v>
      </c>
      <c r="Q38" s="943">
        <v>-0.15</v>
      </c>
      <c r="R38" s="940">
        <v>100.39463333333333</v>
      </c>
      <c r="S38" s="941">
        <v>-0.16703333333333603</v>
      </c>
      <c r="T38" s="942">
        <v>100.61374285714285</v>
      </c>
      <c r="U38" s="943">
        <v>-9.2814285714297284E-2</v>
      </c>
      <c r="V38" s="1052" t="s">
        <v>694</v>
      </c>
      <c r="W38" s="1118">
        <v>0</v>
      </c>
      <c r="X38" s="1572"/>
      <c r="Y38" s="1119"/>
    </row>
    <row r="39" spans="1:25">
      <c r="A39" s="1142">
        <v>35370</v>
      </c>
      <c r="B39" s="1497">
        <v>102.95219278620195</v>
      </c>
      <c r="C39" s="929">
        <v>-1.0495685373996366E-2</v>
      </c>
      <c r="D39" s="1143">
        <v>0.9</v>
      </c>
      <c r="E39" s="1144">
        <v>102.94681088518523</v>
      </c>
      <c r="F39" s="1145">
        <v>2.9162150701765199E-2</v>
      </c>
      <c r="G39" s="1146">
        <v>102.81931177133727</v>
      </c>
      <c r="H39" s="1147">
        <v>7.5358946163916585E-2</v>
      </c>
      <c r="I39" s="1148" t="s">
        <v>689</v>
      </c>
      <c r="J39" s="1503" t="s">
        <v>694</v>
      </c>
      <c r="K39">
        <v>0</v>
      </c>
      <c r="L39" s="1520"/>
      <c r="M39" s="883"/>
      <c r="N39" s="936">
        <v>35370</v>
      </c>
      <c r="O39" s="937">
        <v>99.745019999999997</v>
      </c>
      <c r="P39" s="938">
        <v>-0.427180000000007</v>
      </c>
      <c r="Q39" s="943">
        <v>-0.7</v>
      </c>
      <c r="R39" s="940">
        <v>100.11697333333335</v>
      </c>
      <c r="S39" s="941">
        <v>-0.27765999999998314</v>
      </c>
      <c r="T39" s="931">
        <v>100.45480285714287</v>
      </c>
      <c r="U39" s="932">
        <v>-0.15893999999998698</v>
      </c>
      <c r="V39" s="1052" t="s">
        <v>694</v>
      </c>
      <c r="W39" s="1118">
        <v>0</v>
      </c>
      <c r="X39" s="1572"/>
      <c r="Y39" s="1119"/>
    </row>
    <row r="40" spans="1:25">
      <c r="A40" s="985">
        <v>35400</v>
      </c>
      <c r="B40" s="1498">
        <v>102.8890510087911</v>
      </c>
      <c r="C40" s="971">
        <v>-6.3141777410848476E-2</v>
      </c>
      <c r="D40" s="1149">
        <v>0.7</v>
      </c>
      <c r="E40" s="979">
        <v>102.93464408885633</v>
      </c>
      <c r="F40" s="974">
        <v>-1.2166796328898499E-2</v>
      </c>
      <c r="G40" s="975">
        <v>102.86743798638079</v>
      </c>
      <c r="H40" s="976">
        <v>4.8126215043524212E-2</v>
      </c>
      <c r="I40" s="1129" t="s">
        <v>854</v>
      </c>
      <c r="J40" s="1559" t="s">
        <v>694</v>
      </c>
      <c r="K40" s="1516">
        <v>0</v>
      </c>
      <c r="L40" s="1521"/>
      <c r="M40" s="883"/>
      <c r="N40" s="936">
        <v>35400</v>
      </c>
      <c r="O40" s="986">
        <v>99.293440000000004</v>
      </c>
      <c r="P40" s="987">
        <v>-0.45157999999999276</v>
      </c>
      <c r="Q40" s="978">
        <v>-1.26</v>
      </c>
      <c r="R40" s="988">
        <v>99.736886666666649</v>
      </c>
      <c r="S40" s="989">
        <v>-0.3800866666666991</v>
      </c>
      <c r="T40" s="931">
        <v>100.23590857142857</v>
      </c>
      <c r="U40" s="932">
        <v>-0.21889428571429903</v>
      </c>
      <c r="V40" s="924" t="s">
        <v>694</v>
      </c>
      <c r="W40" s="1131">
        <v>0</v>
      </c>
      <c r="X40" s="1572"/>
      <c r="Y40" s="1119"/>
    </row>
    <row r="41" spans="1:25">
      <c r="A41" s="936">
        <v>35431</v>
      </c>
      <c r="B41" s="1497">
        <v>102.78665700757438</v>
      </c>
      <c r="C41" s="929">
        <v>-0.10239400121672304</v>
      </c>
      <c r="D41" s="1132">
        <v>0.6</v>
      </c>
      <c r="E41" s="931">
        <v>102.87596693418914</v>
      </c>
      <c r="F41" s="932">
        <v>-5.8677154667194031E-2</v>
      </c>
      <c r="G41" s="959">
        <v>102.88214371363115</v>
      </c>
      <c r="H41" s="960">
        <v>1.4705727250358791E-2</v>
      </c>
      <c r="I41" s="1127" t="s">
        <v>854</v>
      </c>
      <c r="J41" s="1502" t="s">
        <v>694</v>
      </c>
      <c r="K41">
        <v>0</v>
      </c>
      <c r="L41" s="1520"/>
      <c r="M41" s="883"/>
      <c r="N41" s="918">
        <v>35431</v>
      </c>
      <c r="O41" s="937">
        <v>99.023619999999994</v>
      </c>
      <c r="P41" s="938">
        <v>-0.26982000000000994</v>
      </c>
      <c r="Q41" s="943">
        <v>-1.62</v>
      </c>
      <c r="R41" s="940">
        <v>99.354026666666655</v>
      </c>
      <c r="S41" s="941">
        <v>-0.38285999999999376</v>
      </c>
      <c r="T41" s="922">
        <v>99.988468571428584</v>
      </c>
      <c r="U41" s="1012">
        <v>-0.24743999999998323</v>
      </c>
      <c r="V41" s="1064" t="s">
        <v>694</v>
      </c>
      <c r="W41" s="1118">
        <v>0</v>
      </c>
      <c r="X41" s="1572"/>
      <c r="Y41" s="1119"/>
    </row>
    <row r="42" spans="1:25">
      <c r="A42" s="936">
        <v>35462</v>
      </c>
      <c r="B42" s="1497">
        <v>102.63816220996021</v>
      </c>
      <c r="C42" s="929">
        <v>-0.14849479761416262</v>
      </c>
      <c r="D42" s="1132">
        <v>0.3</v>
      </c>
      <c r="E42" s="931">
        <v>102.77129007544191</v>
      </c>
      <c r="F42" s="932">
        <v>-0.10467685874722577</v>
      </c>
      <c r="G42" s="959">
        <v>102.85985845942544</v>
      </c>
      <c r="H42" s="960">
        <v>-2.228525420571259E-2</v>
      </c>
      <c r="I42" s="1127" t="s">
        <v>690</v>
      </c>
      <c r="J42" s="1503" t="s">
        <v>694</v>
      </c>
      <c r="K42">
        <v>0</v>
      </c>
      <c r="L42" s="1520"/>
      <c r="M42" s="883"/>
      <c r="N42" s="936">
        <v>35462</v>
      </c>
      <c r="O42" s="937">
        <v>99.106409999999997</v>
      </c>
      <c r="P42" s="938">
        <v>8.2790000000002806E-2</v>
      </c>
      <c r="Q42" s="943">
        <v>-1.63</v>
      </c>
      <c r="R42" s="940">
        <v>99.141156666666674</v>
      </c>
      <c r="S42" s="941">
        <v>-0.21286999999998102</v>
      </c>
      <c r="T42" s="931">
        <v>99.764627142857123</v>
      </c>
      <c r="U42" s="932">
        <v>-0.22384142857146117</v>
      </c>
      <c r="V42" s="1052" t="s">
        <v>694</v>
      </c>
      <c r="W42" s="1118">
        <v>0</v>
      </c>
      <c r="X42" s="1572"/>
      <c r="Y42" s="1119"/>
    </row>
    <row r="43" spans="1:25">
      <c r="A43" s="936">
        <v>35490</v>
      </c>
      <c r="B43" s="1497">
        <v>102.4301952111704</v>
      </c>
      <c r="C43" s="929">
        <v>-0.20796699878981428</v>
      </c>
      <c r="D43" s="1132">
        <v>0.1</v>
      </c>
      <c r="E43" s="931">
        <v>102.61833814290166</v>
      </c>
      <c r="F43" s="932">
        <v>-0.15295193254024753</v>
      </c>
      <c r="G43" s="959">
        <v>102.79778544186455</v>
      </c>
      <c r="H43" s="960">
        <v>-6.207301756089123E-2</v>
      </c>
      <c r="I43" s="1127" t="s">
        <v>690</v>
      </c>
      <c r="J43" s="1503" t="s">
        <v>694</v>
      </c>
      <c r="K43">
        <v>0</v>
      </c>
      <c r="L43" s="1520"/>
      <c r="M43" s="883"/>
      <c r="N43" s="936">
        <v>35490</v>
      </c>
      <c r="O43" s="937">
        <v>99.395330000000001</v>
      </c>
      <c r="P43" s="938">
        <v>0.28892000000000451</v>
      </c>
      <c r="Q43" s="943">
        <v>-1.41</v>
      </c>
      <c r="R43" s="940">
        <v>99.175119999999993</v>
      </c>
      <c r="S43" s="941">
        <v>3.3963333333318246E-2</v>
      </c>
      <c r="T43" s="931">
        <v>99.595674285714296</v>
      </c>
      <c r="U43" s="932">
        <v>-0.16895285714282693</v>
      </c>
      <c r="V43" s="1052" t="s">
        <v>694</v>
      </c>
      <c r="W43" s="1118">
        <v>0</v>
      </c>
      <c r="X43" s="1572"/>
      <c r="Y43" s="1119"/>
    </row>
    <row r="44" spans="1:25">
      <c r="A44" s="936">
        <v>35521</v>
      </c>
      <c r="B44" s="1497">
        <v>102.1559841524097</v>
      </c>
      <c r="C44" s="929">
        <v>-0.27421105876069873</v>
      </c>
      <c r="D44" s="1132">
        <v>-0.3</v>
      </c>
      <c r="E44" s="931">
        <v>102.40811385784677</v>
      </c>
      <c r="F44" s="932">
        <v>-0.21022428505489188</v>
      </c>
      <c r="G44" s="959">
        <v>102.68784726395481</v>
      </c>
      <c r="H44" s="960">
        <v>-0.10993817790973992</v>
      </c>
      <c r="I44" s="1127" t="s">
        <v>690</v>
      </c>
      <c r="J44" s="1503" t="s">
        <v>694</v>
      </c>
      <c r="K44">
        <v>0</v>
      </c>
      <c r="L44" s="1520"/>
      <c r="M44" s="883"/>
      <c r="N44" s="936">
        <v>35521</v>
      </c>
      <c r="O44" s="937">
        <v>99.711680000000001</v>
      </c>
      <c r="P44" s="938">
        <v>0.31634999999999991</v>
      </c>
      <c r="Q44" s="943">
        <v>-1.1399999999999999</v>
      </c>
      <c r="R44" s="940">
        <v>99.404473333333328</v>
      </c>
      <c r="S44" s="941">
        <v>0.22935333333333574</v>
      </c>
      <c r="T44" s="931">
        <v>99.492528571428565</v>
      </c>
      <c r="U44" s="932">
        <v>-0.10314571428573061</v>
      </c>
      <c r="V44" s="1052" t="s">
        <v>694</v>
      </c>
      <c r="W44" s="1118">
        <v>0</v>
      </c>
      <c r="X44" s="1572"/>
      <c r="Y44" s="1119"/>
    </row>
    <row r="45" spans="1:25">
      <c r="A45" s="936">
        <v>35551</v>
      </c>
      <c r="B45" s="1497">
        <v>101.87991597160381</v>
      </c>
      <c r="C45" s="929">
        <v>-0.27606818080589335</v>
      </c>
      <c r="D45" s="1132">
        <v>-0.7</v>
      </c>
      <c r="E45" s="931">
        <v>102.15536511172797</v>
      </c>
      <c r="F45" s="932">
        <v>-0.25274874611879738</v>
      </c>
      <c r="G45" s="959">
        <v>102.53316547824451</v>
      </c>
      <c r="H45" s="960">
        <v>-0.15468178571029512</v>
      </c>
      <c r="I45" s="1127" t="s">
        <v>690</v>
      </c>
      <c r="J45" s="1503" t="s">
        <v>694</v>
      </c>
      <c r="K45">
        <v>0</v>
      </c>
      <c r="L45" s="1520"/>
      <c r="M45" s="883"/>
      <c r="N45" s="936">
        <v>35551</v>
      </c>
      <c r="O45" s="937">
        <v>99.923450000000003</v>
      </c>
      <c r="P45" s="938">
        <v>0.21177000000000135</v>
      </c>
      <c r="Q45" s="943">
        <v>-0.89</v>
      </c>
      <c r="R45" s="940">
        <v>99.676820000000006</v>
      </c>
      <c r="S45" s="941">
        <v>0.27234666666667806</v>
      </c>
      <c r="T45" s="931">
        <v>99.456992857142851</v>
      </c>
      <c r="U45" s="932">
        <v>-3.5535714285714448E-2</v>
      </c>
      <c r="V45" s="1052" t="s">
        <v>694</v>
      </c>
      <c r="W45" s="1118">
        <v>0</v>
      </c>
      <c r="X45" s="1572"/>
      <c r="Y45" s="1119"/>
    </row>
    <row r="46" spans="1:25">
      <c r="A46" s="936">
        <v>35582</v>
      </c>
      <c r="B46" s="1497">
        <v>101.60305246112854</v>
      </c>
      <c r="C46" s="929">
        <v>-0.27686351047526614</v>
      </c>
      <c r="D46" s="1132">
        <v>-1.1000000000000001</v>
      </c>
      <c r="E46" s="931">
        <v>101.87965086171401</v>
      </c>
      <c r="F46" s="932">
        <v>-0.27571425001396221</v>
      </c>
      <c r="G46" s="959">
        <v>102.34043114609118</v>
      </c>
      <c r="H46" s="960">
        <v>-0.19273433215333569</v>
      </c>
      <c r="I46" s="1127" t="s">
        <v>690</v>
      </c>
      <c r="J46" s="1503" t="s">
        <v>694</v>
      </c>
      <c r="K46">
        <v>0</v>
      </c>
      <c r="L46" s="1520"/>
      <c r="M46" s="883"/>
      <c r="N46" s="936">
        <v>35582</v>
      </c>
      <c r="O46" s="937">
        <v>99.996960000000001</v>
      </c>
      <c r="P46" s="938">
        <v>7.3509999999998854E-2</v>
      </c>
      <c r="Q46" s="943">
        <v>-0.75</v>
      </c>
      <c r="R46" s="940">
        <v>99.877363333333335</v>
      </c>
      <c r="S46" s="941">
        <v>0.20054333333332863</v>
      </c>
      <c r="T46" s="931">
        <v>99.4929842857143</v>
      </c>
      <c r="U46" s="932">
        <v>3.5991428571449546E-2</v>
      </c>
      <c r="V46" s="1052" t="s">
        <v>694</v>
      </c>
      <c r="W46" s="1118">
        <v>0</v>
      </c>
      <c r="X46" s="1572"/>
      <c r="Y46" s="1119"/>
    </row>
    <row r="47" spans="1:25">
      <c r="A47" s="936">
        <v>35612</v>
      </c>
      <c r="B47" s="1497">
        <v>101.33175071467895</v>
      </c>
      <c r="C47" s="929">
        <v>-0.27130174644959482</v>
      </c>
      <c r="D47" s="1132">
        <v>-1.4</v>
      </c>
      <c r="E47" s="931">
        <v>101.60490638247045</v>
      </c>
      <c r="F47" s="932">
        <v>-0.27474447924356582</v>
      </c>
      <c r="G47" s="959">
        <v>102.11795967550371</v>
      </c>
      <c r="H47" s="960">
        <v>-0.22247147058746464</v>
      </c>
      <c r="I47" s="1127" t="s">
        <v>690</v>
      </c>
      <c r="J47" s="1503" t="s">
        <v>694</v>
      </c>
      <c r="K47">
        <v>0</v>
      </c>
      <c r="L47" s="1520"/>
      <c r="M47" s="883"/>
      <c r="N47" s="936">
        <v>35612</v>
      </c>
      <c r="O47" s="937">
        <v>99.876959999999997</v>
      </c>
      <c r="P47" s="938">
        <v>-0.12000000000000455</v>
      </c>
      <c r="Q47" s="943">
        <v>-0.79</v>
      </c>
      <c r="R47" s="940">
        <v>99.932456666666667</v>
      </c>
      <c r="S47" s="941">
        <v>5.5093333333331884E-2</v>
      </c>
      <c r="T47" s="931">
        <v>99.576344285714285</v>
      </c>
      <c r="U47" s="932">
        <v>8.335999999998478E-2</v>
      </c>
      <c r="V47" s="1052" t="s">
        <v>694</v>
      </c>
      <c r="W47" s="1118">
        <v>0</v>
      </c>
      <c r="X47" s="1572"/>
      <c r="Y47" s="1119"/>
    </row>
    <row r="48" spans="1:25">
      <c r="A48" s="936">
        <v>35643</v>
      </c>
      <c r="B48" s="1497">
        <v>101.07545891489139</v>
      </c>
      <c r="C48" s="929">
        <v>-0.25629179978756156</v>
      </c>
      <c r="D48" s="1132">
        <v>-1.7</v>
      </c>
      <c r="E48" s="931">
        <v>101.33675403023295</v>
      </c>
      <c r="F48" s="932">
        <v>-0.26815235223749312</v>
      </c>
      <c r="G48" s="959">
        <v>101.87350280512042</v>
      </c>
      <c r="H48" s="960">
        <v>-0.24445687038328856</v>
      </c>
      <c r="I48" s="1127" t="s">
        <v>690</v>
      </c>
      <c r="J48" s="1503" t="s">
        <v>694</v>
      </c>
      <c r="K48">
        <v>0</v>
      </c>
      <c r="L48" s="1520"/>
      <c r="M48" s="883"/>
      <c r="N48" s="936">
        <v>35643</v>
      </c>
      <c r="O48" s="937">
        <v>99.505110000000002</v>
      </c>
      <c r="P48" s="938">
        <v>-0.37184999999999491</v>
      </c>
      <c r="Q48" s="943">
        <v>-1.07</v>
      </c>
      <c r="R48" s="940">
        <v>99.793009999999995</v>
      </c>
      <c r="S48" s="941">
        <v>-0.1394466666666716</v>
      </c>
      <c r="T48" s="931">
        <v>99.645128571428586</v>
      </c>
      <c r="U48" s="932">
        <v>6.8784285714301063E-2</v>
      </c>
      <c r="V48" s="1052" t="s">
        <v>694</v>
      </c>
      <c r="W48" s="1118">
        <v>0</v>
      </c>
      <c r="X48" s="1572"/>
      <c r="Y48" s="1119"/>
    </row>
    <row r="49" spans="1:25">
      <c r="A49" s="936">
        <v>35674</v>
      </c>
      <c r="B49" s="1497">
        <v>100.80618261638126</v>
      </c>
      <c r="C49" s="929">
        <v>-0.26927629851012114</v>
      </c>
      <c r="D49" s="1132">
        <v>-2.1</v>
      </c>
      <c r="E49" s="931">
        <v>101.07113074865053</v>
      </c>
      <c r="F49" s="932">
        <v>-0.2656232815824211</v>
      </c>
      <c r="G49" s="959">
        <v>101.61179143460915</v>
      </c>
      <c r="H49" s="960">
        <v>-0.26171137051127857</v>
      </c>
      <c r="I49" s="1127" t="s">
        <v>690</v>
      </c>
      <c r="J49" s="1503" t="s">
        <v>694</v>
      </c>
      <c r="K49">
        <v>0</v>
      </c>
      <c r="L49" s="1520"/>
      <c r="M49" s="883"/>
      <c r="N49" s="936">
        <v>35674</v>
      </c>
      <c r="O49" s="937">
        <v>99.03201</v>
      </c>
      <c r="P49" s="938">
        <v>-0.4731000000000023</v>
      </c>
      <c r="Q49" s="943">
        <v>-1.4</v>
      </c>
      <c r="R49" s="940">
        <v>99.471360000000004</v>
      </c>
      <c r="S49" s="941">
        <v>-0.32164999999999111</v>
      </c>
      <c r="T49" s="931">
        <v>99.634500000000003</v>
      </c>
      <c r="U49" s="932">
        <v>-1.06285714285832E-2</v>
      </c>
      <c r="V49" s="1052" t="s">
        <v>694</v>
      </c>
      <c r="W49" s="1118">
        <v>0</v>
      </c>
      <c r="X49" s="1572"/>
      <c r="Y49" s="1119"/>
    </row>
    <row r="50" spans="1:25">
      <c r="A50" s="936">
        <v>35704</v>
      </c>
      <c r="B50" s="1497">
        <v>100.4838181706707</v>
      </c>
      <c r="C50" s="929">
        <v>-0.32236444571056211</v>
      </c>
      <c r="D50" s="1132">
        <v>-2.4</v>
      </c>
      <c r="E50" s="931">
        <v>100.78848656731445</v>
      </c>
      <c r="F50" s="932">
        <v>-0.2826441813360816</v>
      </c>
      <c r="G50" s="959">
        <v>101.33373757168063</v>
      </c>
      <c r="H50" s="960">
        <v>-0.27805386292851608</v>
      </c>
      <c r="I50" s="1127" t="s">
        <v>690</v>
      </c>
      <c r="J50" s="1503" t="s">
        <v>694</v>
      </c>
      <c r="K50">
        <v>0</v>
      </c>
      <c r="L50" s="1520"/>
      <c r="M50" s="883"/>
      <c r="N50" s="936">
        <v>35704</v>
      </c>
      <c r="O50" s="937">
        <v>98.637150000000005</v>
      </c>
      <c r="P50" s="938">
        <v>-0.39485999999999422</v>
      </c>
      <c r="Q50" s="943">
        <v>-1.53</v>
      </c>
      <c r="R50" s="940">
        <v>99.058090000000007</v>
      </c>
      <c r="S50" s="941">
        <v>-0.41326999999999714</v>
      </c>
      <c r="T50" s="931">
        <v>99.526188571428563</v>
      </c>
      <c r="U50" s="932">
        <v>-0.10831142857144016</v>
      </c>
      <c r="V50" s="1052" t="s">
        <v>694</v>
      </c>
      <c r="W50" s="1118">
        <v>0</v>
      </c>
      <c r="X50" s="1572"/>
      <c r="Y50" s="1119"/>
    </row>
    <row r="51" spans="1:25">
      <c r="A51" s="936">
        <v>35735</v>
      </c>
      <c r="B51" s="1497">
        <v>100.10880609668621</v>
      </c>
      <c r="C51" s="929">
        <v>-0.3750120739844931</v>
      </c>
      <c r="D51" s="1132">
        <v>-2.8</v>
      </c>
      <c r="E51" s="931">
        <v>100.46626896124606</v>
      </c>
      <c r="F51" s="932">
        <v>-0.32221760606839212</v>
      </c>
      <c r="G51" s="959">
        <v>101.04128356372011</v>
      </c>
      <c r="H51" s="960">
        <v>-0.29245400796051513</v>
      </c>
      <c r="I51" s="1127" t="s">
        <v>690</v>
      </c>
      <c r="J51" s="1503" t="s">
        <v>694</v>
      </c>
      <c r="K51">
        <v>0</v>
      </c>
      <c r="L51" s="1520"/>
      <c r="M51" s="883"/>
      <c r="N51" s="936">
        <v>35735</v>
      </c>
      <c r="O51" s="937">
        <v>98.450239999999994</v>
      </c>
      <c r="P51" s="938">
        <v>-0.18691000000001168</v>
      </c>
      <c r="Q51" s="943">
        <v>-1.3</v>
      </c>
      <c r="R51" s="940">
        <v>98.706466666666657</v>
      </c>
      <c r="S51" s="941">
        <v>-0.35162333333335027</v>
      </c>
      <c r="T51" s="931">
        <v>99.345982857142857</v>
      </c>
      <c r="U51" s="932">
        <v>-0.1802057142857052</v>
      </c>
      <c r="V51" s="1052" t="s">
        <v>694</v>
      </c>
      <c r="W51" s="1118">
        <v>0</v>
      </c>
      <c r="X51" s="1572"/>
      <c r="Y51" s="1119"/>
    </row>
    <row r="52" spans="1:25">
      <c r="A52" s="936">
        <v>35765</v>
      </c>
      <c r="B52" s="1498">
        <v>99.707515317127971</v>
      </c>
      <c r="C52" s="929">
        <v>-0.40129077955823789</v>
      </c>
      <c r="D52" s="1132">
        <v>-3.1</v>
      </c>
      <c r="E52" s="931">
        <v>100.10004652816163</v>
      </c>
      <c r="F52" s="932">
        <v>-0.36622243308443103</v>
      </c>
      <c r="G52" s="959">
        <v>100.73094061308072</v>
      </c>
      <c r="H52" s="960">
        <v>-0.3103429506393951</v>
      </c>
      <c r="I52" s="1127" t="s">
        <v>690</v>
      </c>
      <c r="J52" s="1559" t="s">
        <v>694</v>
      </c>
      <c r="K52" s="1516">
        <v>0</v>
      </c>
      <c r="L52" s="1521"/>
      <c r="M52" s="883"/>
      <c r="N52" s="985">
        <v>35765</v>
      </c>
      <c r="O52" s="937">
        <v>98.394239999999996</v>
      </c>
      <c r="P52" s="938">
        <v>-5.5999999999997385E-2</v>
      </c>
      <c r="Q52" s="978">
        <v>-0.91</v>
      </c>
      <c r="R52" s="940">
        <v>98.493876666666665</v>
      </c>
      <c r="S52" s="941">
        <v>-0.21258999999999162</v>
      </c>
      <c r="T52" s="979">
        <v>99.127524285714273</v>
      </c>
      <c r="U52" s="974">
        <v>-0.21845857142858449</v>
      </c>
      <c r="V52" s="1052" t="s">
        <v>694</v>
      </c>
      <c r="W52" s="1118">
        <v>0</v>
      </c>
      <c r="X52" s="1572"/>
      <c r="Y52" s="1119"/>
    </row>
    <row r="53" spans="1:25">
      <c r="A53" s="918">
        <v>35796</v>
      </c>
      <c r="B53" s="1497">
        <v>99.316435096241236</v>
      </c>
      <c r="C53" s="1133">
        <v>-0.39108022088673522</v>
      </c>
      <c r="D53" s="1134">
        <v>-3.4</v>
      </c>
      <c r="E53" s="922">
        <v>99.710918836685138</v>
      </c>
      <c r="F53" s="1012">
        <v>-0.38912769147648874</v>
      </c>
      <c r="G53" s="1135">
        <v>100.40428098952539</v>
      </c>
      <c r="H53" s="1136">
        <v>-0.3266596235553294</v>
      </c>
      <c r="I53" s="1137" t="s">
        <v>690</v>
      </c>
      <c r="J53" s="1502" t="s">
        <v>694</v>
      </c>
      <c r="K53">
        <v>0</v>
      </c>
      <c r="L53" s="1520"/>
      <c r="M53" s="883"/>
      <c r="N53" s="936">
        <v>35796</v>
      </c>
      <c r="O53" s="991">
        <v>98.372249999999994</v>
      </c>
      <c r="P53" s="992">
        <v>-2.1990000000002397E-2</v>
      </c>
      <c r="Q53" s="943">
        <v>-0.66</v>
      </c>
      <c r="R53" s="920">
        <v>98.405576666666661</v>
      </c>
      <c r="S53" s="982">
        <v>-8.830000000000382E-2</v>
      </c>
      <c r="T53" s="931">
        <v>98.895422857142862</v>
      </c>
      <c r="U53" s="932">
        <v>-0.23210142857141136</v>
      </c>
      <c r="V53" s="1052" t="s">
        <v>694</v>
      </c>
      <c r="W53" s="1118">
        <v>0</v>
      </c>
      <c r="X53" s="1572"/>
      <c r="Y53" s="1119"/>
    </row>
    <row r="54" spans="1:25">
      <c r="A54" s="936">
        <v>35827</v>
      </c>
      <c r="B54" s="1497">
        <v>98.939974538566815</v>
      </c>
      <c r="C54" s="929">
        <v>-0.37646055767442022</v>
      </c>
      <c r="D54" s="1132">
        <v>-3.6</v>
      </c>
      <c r="E54" s="931">
        <v>99.321308317312017</v>
      </c>
      <c r="F54" s="932">
        <v>-0.38961051937312163</v>
      </c>
      <c r="G54" s="959">
        <v>100.06259867865222</v>
      </c>
      <c r="H54" s="960">
        <v>-0.34168231087316769</v>
      </c>
      <c r="I54" s="1127" t="s">
        <v>690</v>
      </c>
      <c r="J54" s="1503" t="s">
        <v>694</v>
      </c>
      <c r="K54">
        <v>0</v>
      </c>
      <c r="L54" s="1520"/>
      <c r="M54" s="883"/>
      <c r="N54" s="936">
        <v>35827</v>
      </c>
      <c r="O54" s="937">
        <v>98.323499999999996</v>
      </c>
      <c r="P54" s="938">
        <v>-4.8749999999998295E-2</v>
      </c>
      <c r="Q54" s="943">
        <v>-0.79</v>
      </c>
      <c r="R54" s="940">
        <v>98.363329999999976</v>
      </c>
      <c r="S54" s="941">
        <v>-4.2246666666684973E-2</v>
      </c>
      <c r="T54" s="931">
        <v>98.673500000000004</v>
      </c>
      <c r="U54" s="932">
        <v>-0.22192285714285731</v>
      </c>
      <c r="V54" s="1052" t="s">
        <v>694</v>
      </c>
      <c r="W54" s="1118">
        <v>0</v>
      </c>
      <c r="X54" s="1572"/>
      <c r="Y54" s="1119"/>
    </row>
    <row r="55" spans="1:25">
      <c r="A55" s="936">
        <v>35855</v>
      </c>
      <c r="B55" s="1497">
        <v>98.599741062618747</v>
      </c>
      <c r="C55" s="929">
        <v>-0.34023347594806808</v>
      </c>
      <c r="D55" s="1132">
        <v>-3.7</v>
      </c>
      <c r="E55" s="931">
        <v>98.9520502324756</v>
      </c>
      <c r="F55" s="932">
        <v>-0.36925808483641731</v>
      </c>
      <c r="G55" s="959">
        <v>99.708924699756139</v>
      </c>
      <c r="H55" s="960">
        <v>-0.35367397889608299</v>
      </c>
      <c r="I55" s="1127" t="s">
        <v>690</v>
      </c>
      <c r="J55" s="1503" t="s">
        <v>694</v>
      </c>
      <c r="K55">
        <v>0</v>
      </c>
      <c r="L55" s="1520"/>
      <c r="M55" s="883"/>
      <c r="N55" s="936">
        <v>35855</v>
      </c>
      <c r="O55" s="937">
        <v>98.245379999999997</v>
      </c>
      <c r="P55" s="938">
        <v>-7.8119999999998413E-2</v>
      </c>
      <c r="Q55" s="943">
        <v>-1.1599999999999999</v>
      </c>
      <c r="R55" s="940">
        <v>98.31371</v>
      </c>
      <c r="S55" s="941">
        <v>-4.9619999999976017E-2</v>
      </c>
      <c r="T55" s="931">
        <v>98.493538571428559</v>
      </c>
      <c r="U55" s="932">
        <v>-0.17996142857144548</v>
      </c>
      <c r="V55" s="1052" t="s">
        <v>694</v>
      </c>
      <c r="W55" s="1118">
        <v>0</v>
      </c>
      <c r="X55" s="1572"/>
      <c r="Y55" s="1119"/>
    </row>
    <row r="56" spans="1:25">
      <c r="A56" s="936">
        <v>35886</v>
      </c>
      <c r="B56" s="1497">
        <v>98.293203834397531</v>
      </c>
      <c r="C56" s="929">
        <v>-0.30653722822121665</v>
      </c>
      <c r="D56" s="1132">
        <v>-3.8</v>
      </c>
      <c r="E56" s="931">
        <v>98.610973145194365</v>
      </c>
      <c r="F56" s="932">
        <v>-0.34107708728123498</v>
      </c>
      <c r="G56" s="959">
        <v>99.349927730901314</v>
      </c>
      <c r="H56" s="960">
        <v>-0.35899696885482513</v>
      </c>
      <c r="I56" s="1127" t="s">
        <v>690</v>
      </c>
      <c r="J56" s="1503" t="s">
        <v>694</v>
      </c>
      <c r="K56">
        <v>0</v>
      </c>
      <c r="L56" s="1520"/>
      <c r="M56" s="883"/>
      <c r="N56" s="936">
        <v>35886</v>
      </c>
      <c r="O56" s="937">
        <v>98.150180000000006</v>
      </c>
      <c r="P56" s="938">
        <v>-9.5199999999991292E-2</v>
      </c>
      <c r="Q56" s="943">
        <v>-1.57</v>
      </c>
      <c r="R56" s="940">
        <v>98.239686666666671</v>
      </c>
      <c r="S56" s="941">
        <v>-7.4023333333329333E-2</v>
      </c>
      <c r="T56" s="931">
        <v>98.367562857142843</v>
      </c>
      <c r="U56" s="932">
        <v>-0.12597571428571541</v>
      </c>
      <c r="V56" s="1052" t="s">
        <v>694</v>
      </c>
      <c r="W56" s="1118">
        <v>0</v>
      </c>
      <c r="X56" s="1572"/>
      <c r="Y56" s="1119"/>
    </row>
    <row r="57" spans="1:25">
      <c r="A57" s="936">
        <v>35916</v>
      </c>
      <c r="B57" s="1497">
        <v>98.047444508650131</v>
      </c>
      <c r="C57" s="929">
        <v>-0.24575932574740023</v>
      </c>
      <c r="D57" s="1132">
        <v>-3.8</v>
      </c>
      <c r="E57" s="931">
        <v>98.313463135222136</v>
      </c>
      <c r="F57" s="932">
        <v>-0.29751000997222832</v>
      </c>
      <c r="G57" s="959">
        <v>99.001874350612653</v>
      </c>
      <c r="H57" s="960">
        <v>-0.34805338028866117</v>
      </c>
      <c r="I57" s="1127" t="s">
        <v>690</v>
      </c>
      <c r="J57" s="1503" t="s">
        <v>694</v>
      </c>
      <c r="K57">
        <v>0</v>
      </c>
      <c r="L57" s="1520"/>
      <c r="M57" s="883"/>
      <c r="N57" s="936">
        <v>35916</v>
      </c>
      <c r="O57" s="937">
        <v>98.051289999999995</v>
      </c>
      <c r="P57" s="938">
        <v>-9.8890000000011469E-2</v>
      </c>
      <c r="Q57" s="943">
        <v>-1.87</v>
      </c>
      <c r="R57" s="940">
        <v>98.148949999999999</v>
      </c>
      <c r="S57" s="941">
        <v>-9.0736666666671795E-2</v>
      </c>
      <c r="T57" s="931">
        <v>98.28386857142857</v>
      </c>
      <c r="U57" s="932">
        <v>-8.3694285714273065E-2</v>
      </c>
      <c r="V57" s="1052" t="s">
        <v>694</v>
      </c>
      <c r="W57" s="1118">
        <v>0</v>
      </c>
      <c r="X57" s="1572"/>
      <c r="Y57" s="1119"/>
    </row>
    <row r="58" spans="1:25">
      <c r="A58" s="936">
        <v>35947</v>
      </c>
      <c r="B58" s="1497">
        <v>97.869698722426094</v>
      </c>
      <c r="C58" s="929">
        <v>-0.17774578622403681</v>
      </c>
      <c r="D58" s="1132">
        <v>-3.7</v>
      </c>
      <c r="E58" s="931">
        <v>98.070115688491242</v>
      </c>
      <c r="F58" s="932">
        <v>-0.24334744673089403</v>
      </c>
      <c r="G58" s="959">
        <v>98.682001868575512</v>
      </c>
      <c r="H58" s="960">
        <v>-0.31987248203714103</v>
      </c>
      <c r="I58" s="1127" t="s">
        <v>690</v>
      </c>
      <c r="J58" s="1503" t="s">
        <v>694</v>
      </c>
      <c r="K58">
        <v>0</v>
      </c>
      <c r="L58" s="1520"/>
      <c r="M58" s="883"/>
      <c r="N58" s="936">
        <v>35947</v>
      </c>
      <c r="O58" s="937">
        <v>97.966369999999998</v>
      </c>
      <c r="P58" s="938">
        <v>-8.4919999999996776E-2</v>
      </c>
      <c r="Q58" s="943">
        <v>-2.0299999999999998</v>
      </c>
      <c r="R58" s="940">
        <v>98.055946666666671</v>
      </c>
      <c r="S58" s="941">
        <v>-9.3003333333328442E-2</v>
      </c>
      <c r="T58" s="931">
        <v>98.214744285714275</v>
      </c>
      <c r="U58" s="932">
        <v>-6.9124285714295297E-2</v>
      </c>
      <c r="V58" s="1052" t="s">
        <v>694</v>
      </c>
      <c r="W58" s="1118">
        <v>0</v>
      </c>
      <c r="X58" s="1572"/>
      <c r="Y58" s="1119"/>
    </row>
    <row r="59" spans="1:25">
      <c r="A59" s="936">
        <v>35977</v>
      </c>
      <c r="B59" s="1497">
        <v>97.761933741867352</v>
      </c>
      <c r="C59" s="929">
        <v>-0.10776498055874129</v>
      </c>
      <c r="D59" s="1132">
        <v>-3.5</v>
      </c>
      <c r="E59" s="931">
        <v>97.893025657647854</v>
      </c>
      <c r="F59" s="932">
        <v>-0.17709003084338804</v>
      </c>
      <c r="G59" s="959">
        <v>98.40406164353827</v>
      </c>
      <c r="H59" s="960">
        <v>-0.27794022503724136</v>
      </c>
      <c r="I59" s="1127" t="s">
        <v>690</v>
      </c>
      <c r="J59" s="1503" t="s">
        <v>694</v>
      </c>
      <c r="K59">
        <v>0</v>
      </c>
      <c r="L59" s="1520"/>
      <c r="M59" s="883"/>
      <c r="N59" s="936">
        <v>35977</v>
      </c>
      <c r="O59" s="937">
        <v>97.924319999999994</v>
      </c>
      <c r="P59" s="938">
        <v>-4.2050000000003251E-2</v>
      </c>
      <c r="Q59" s="943">
        <v>-1.96</v>
      </c>
      <c r="R59" s="940">
        <v>97.980659999999986</v>
      </c>
      <c r="S59" s="941">
        <v>-7.528666666668471E-2</v>
      </c>
      <c r="T59" s="931">
        <v>98.147612857142846</v>
      </c>
      <c r="U59" s="932">
        <v>-6.7131428571428842E-2</v>
      </c>
      <c r="V59" s="924" t="s">
        <v>694</v>
      </c>
      <c r="W59" s="1131">
        <v>0</v>
      </c>
      <c r="X59" s="1572"/>
      <c r="Y59" s="1119"/>
    </row>
    <row r="60" spans="1:25">
      <c r="A60" s="961">
        <v>36008</v>
      </c>
      <c r="B60" s="1567">
        <v>97.734560366919325</v>
      </c>
      <c r="C60" s="999">
        <v>-2.7373374948027163E-2</v>
      </c>
      <c r="D60" s="1140">
        <v>-3.3</v>
      </c>
      <c r="E60" s="939">
        <v>97.788730943737576</v>
      </c>
      <c r="F60" s="964">
        <v>-0.10429471391027789</v>
      </c>
      <c r="G60" s="965">
        <v>98.17807953934944</v>
      </c>
      <c r="H60" s="966">
        <v>-0.22598210418883014</v>
      </c>
      <c r="I60" s="1141" t="s">
        <v>690</v>
      </c>
      <c r="J60" s="1556" t="s">
        <v>898</v>
      </c>
      <c r="K60">
        <v>-1</v>
      </c>
      <c r="L60" s="1520"/>
      <c r="M60" s="883"/>
      <c r="N60" s="961">
        <v>36008</v>
      </c>
      <c r="O60" s="998">
        <v>97.958179999999999</v>
      </c>
      <c r="P60" s="999">
        <v>3.386000000000422E-2</v>
      </c>
      <c r="Q60" s="964">
        <v>-1.55</v>
      </c>
      <c r="R60" s="965">
        <v>97.949623333333349</v>
      </c>
      <c r="S60" s="966">
        <v>-3.1036666666636847E-2</v>
      </c>
      <c r="T60" s="939">
        <v>98.088459999999984</v>
      </c>
      <c r="U60" s="964">
        <v>-5.9152857142862558E-2</v>
      </c>
      <c r="V60" s="956" t="s">
        <v>898</v>
      </c>
      <c r="W60" s="1000">
        <v>-1</v>
      </c>
      <c r="X60" s="1572"/>
      <c r="Y60" s="1119"/>
    </row>
    <row r="61" spans="1:25">
      <c r="A61" s="936">
        <v>36039</v>
      </c>
      <c r="B61" s="1497">
        <v>97.781196478037018</v>
      </c>
      <c r="C61" s="929">
        <v>4.663611111769228E-2</v>
      </c>
      <c r="D61" s="1132">
        <v>-3</v>
      </c>
      <c r="E61" s="931">
        <v>97.759230195607913</v>
      </c>
      <c r="F61" s="932">
        <v>-2.9500748129663634E-2</v>
      </c>
      <c r="G61" s="959">
        <v>98.012539816416606</v>
      </c>
      <c r="H61" s="960">
        <v>-0.16553972293283437</v>
      </c>
      <c r="I61" s="1127" t="s">
        <v>690</v>
      </c>
      <c r="J61" s="1503" t="s">
        <v>694</v>
      </c>
      <c r="K61">
        <v>0</v>
      </c>
      <c r="L61" s="1520"/>
      <c r="M61" s="883"/>
      <c r="N61" s="936">
        <v>36039</v>
      </c>
      <c r="O61" s="937">
        <v>98.055239999999998</v>
      </c>
      <c r="P61" s="938">
        <v>9.7059999999999036E-2</v>
      </c>
      <c r="Q61" s="943">
        <v>-0.99</v>
      </c>
      <c r="R61" s="940">
        <v>97.979246666666654</v>
      </c>
      <c r="S61" s="941">
        <v>2.9623333333304913E-2</v>
      </c>
      <c r="T61" s="931">
        <v>98.050137142857139</v>
      </c>
      <c r="U61" s="932">
        <v>-3.8322857142844668E-2</v>
      </c>
      <c r="V61" s="1001" t="s">
        <v>694</v>
      </c>
      <c r="W61" s="1131">
        <v>0</v>
      </c>
      <c r="X61" s="1572"/>
      <c r="Y61" s="1119"/>
    </row>
    <row r="62" spans="1:25">
      <c r="A62" s="936">
        <v>36069</v>
      </c>
      <c r="B62" s="1497">
        <v>97.886122304596171</v>
      </c>
      <c r="C62" s="929">
        <v>0.10492582655915328</v>
      </c>
      <c r="D62" s="1132">
        <v>-2.6</v>
      </c>
      <c r="E62" s="931">
        <v>97.800626383184181</v>
      </c>
      <c r="F62" s="932">
        <v>4.1396187576268062E-2</v>
      </c>
      <c r="G62" s="959">
        <v>97.910594279556221</v>
      </c>
      <c r="H62" s="960">
        <v>-0.10194553686038432</v>
      </c>
      <c r="I62" s="1127" t="s">
        <v>849</v>
      </c>
      <c r="J62" s="1503" t="s">
        <v>694</v>
      </c>
      <c r="K62">
        <v>0</v>
      </c>
      <c r="L62" s="1520"/>
      <c r="M62" s="883"/>
      <c r="N62" s="936">
        <v>36069</v>
      </c>
      <c r="O62" s="937">
        <v>98.215190000000007</v>
      </c>
      <c r="P62" s="938">
        <v>0.15995000000000914</v>
      </c>
      <c r="Q62" s="943">
        <v>-0.43</v>
      </c>
      <c r="R62" s="940">
        <v>98.076203333333339</v>
      </c>
      <c r="S62" s="941">
        <v>9.695666666668501E-2</v>
      </c>
      <c r="T62" s="931">
        <v>98.045824285714289</v>
      </c>
      <c r="U62" s="932">
        <v>-4.3128571428496798E-3</v>
      </c>
      <c r="V62" s="1001" t="s">
        <v>694</v>
      </c>
      <c r="W62" s="1131">
        <v>0</v>
      </c>
      <c r="X62" s="1572"/>
      <c r="Y62" s="1119"/>
    </row>
    <row r="63" spans="1:25">
      <c r="A63" s="936">
        <v>36100</v>
      </c>
      <c r="B63" s="1497">
        <v>98.05368470150799</v>
      </c>
      <c r="C63" s="929">
        <v>0.16756239691181918</v>
      </c>
      <c r="D63" s="1132">
        <v>-2.1</v>
      </c>
      <c r="E63" s="931">
        <v>97.907001161380393</v>
      </c>
      <c r="F63" s="932">
        <v>0.10637477819621211</v>
      </c>
      <c r="G63" s="959">
        <v>97.876377260572013</v>
      </c>
      <c r="H63" s="960">
        <v>-3.4217018984207925E-2</v>
      </c>
      <c r="I63" s="1127" t="s">
        <v>849</v>
      </c>
      <c r="J63" s="1503" t="s">
        <v>694</v>
      </c>
      <c r="K63">
        <v>0</v>
      </c>
      <c r="L63" s="1520"/>
      <c r="M63" s="883"/>
      <c r="N63" s="936">
        <v>36100</v>
      </c>
      <c r="O63" s="937">
        <v>98.444940000000003</v>
      </c>
      <c r="P63" s="938">
        <v>0.22974999999999568</v>
      </c>
      <c r="Q63" s="943">
        <v>-0.01</v>
      </c>
      <c r="R63" s="940">
        <v>98.238456666666664</v>
      </c>
      <c r="S63" s="941">
        <v>0.16225333333332514</v>
      </c>
      <c r="T63" s="931">
        <v>98.087932857142846</v>
      </c>
      <c r="U63" s="932">
        <v>4.2108571428556729E-2</v>
      </c>
      <c r="V63" s="1001" t="s">
        <v>694</v>
      </c>
      <c r="W63" s="1150">
        <v>0</v>
      </c>
      <c r="X63" s="1572"/>
      <c r="Y63" s="1119"/>
    </row>
    <row r="64" spans="1:25">
      <c r="A64" s="985">
        <v>36130</v>
      </c>
      <c r="B64" s="1498">
        <v>98.282740362945589</v>
      </c>
      <c r="C64" s="971">
        <v>0.2290556614375987</v>
      </c>
      <c r="D64" s="1149">
        <v>-1.4</v>
      </c>
      <c r="E64" s="979">
        <v>98.074182456349902</v>
      </c>
      <c r="F64" s="974">
        <v>0.16718129496950951</v>
      </c>
      <c r="G64" s="975">
        <v>97.909990954042783</v>
      </c>
      <c r="H64" s="976">
        <v>3.361369347076959E-2</v>
      </c>
      <c r="I64" s="1129" t="s">
        <v>689</v>
      </c>
      <c r="J64" s="1503" t="s">
        <v>694</v>
      </c>
      <c r="K64" s="1516">
        <v>0</v>
      </c>
      <c r="L64" s="1521"/>
      <c r="M64" s="883"/>
      <c r="N64" s="936">
        <v>36130</v>
      </c>
      <c r="O64" s="986">
        <v>98.690690000000004</v>
      </c>
      <c r="P64" s="987">
        <v>0.24575000000000102</v>
      </c>
      <c r="Q64" s="978">
        <v>0.3</v>
      </c>
      <c r="R64" s="988">
        <v>98.450273333333328</v>
      </c>
      <c r="S64" s="989">
        <v>0.21181666666666388</v>
      </c>
      <c r="T64" s="979">
        <v>98.179275714285723</v>
      </c>
      <c r="U64" s="974">
        <v>9.134285714287671E-2</v>
      </c>
      <c r="V64" s="924" t="s">
        <v>694</v>
      </c>
      <c r="W64" s="925">
        <v>0</v>
      </c>
      <c r="X64" s="1572"/>
      <c r="Y64" s="1119"/>
    </row>
    <row r="65" spans="1:25">
      <c r="A65" s="918">
        <v>36161</v>
      </c>
      <c r="B65" s="1497">
        <v>98.501730224820832</v>
      </c>
      <c r="C65" s="1133">
        <v>0.21898986187524372</v>
      </c>
      <c r="D65" s="1134">
        <v>-0.8</v>
      </c>
      <c r="E65" s="922">
        <v>98.279385096424804</v>
      </c>
      <c r="F65" s="1012">
        <v>0.20520264007490141</v>
      </c>
      <c r="G65" s="1135">
        <v>98.000281168670611</v>
      </c>
      <c r="H65" s="1136">
        <v>9.0290214627827936E-2</v>
      </c>
      <c r="I65" s="1137" t="s">
        <v>689</v>
      </c>
      <c r="J65" s="1502" t="s">
        <v>694</v>
      </c>
      <c r="K65">
        <v>0</v>
      </c>
      <c r="L65" s="1520"/>
      <c r="M65" s="883"/>
      <c r="N65" s="918">
        <v>36161</v>
      </c>
      <c r="O65" s="937">
        <v>98.884119999999996</v>
      </c>
      <c r="P65" s="938">
        <v>0.19342999999999222</v>
      </c>
      <c r="Q65" s="943">
        <v>0.52</v>
      </c>
      <c r="R65" s="940">
        <v>98.673249999999996</v>
      </c>
      <c r="S65" s="941">
        <v>0.22297666666666771</v>
      </c>
      <c r="T65" s="931">
        <v>98.310382857142841</v>
      </c>
      <c r="U65" s="932">
        <v>0.13110714285711822</v>
      </c>
      <c r="V65" s="924" t="s">
        <v>694</v>
      </c>
      <c r="W65" s="925">
        <v>0</v>
      </c>
      <c r="X65" s="1572"/>
      <c r="Y65" s="1119"/>
    </row>
    <row r="66" spans="1:25">
      <c r="A66" s="936">
        <v>36192</v>
      </c>
      <c r="B66" s="1497">
        <v>98.683445287411089</v>
      </c>
      <c r="C66" s="929">
        <v>0.18171506259025705</v>
      </c>
      <c r="D66" s="1132">
        <v>-0.3</v>
      </c>
      <c r="E66" s="931">
        <v>98.489305291725827</v>
      </c>
      <c r="F66" s="932">
        <v>0.20992019530102368</v>
      </c>
      <c r="G66" s="959">
        <v>98.131925675176859</v>
      </c>
      <c r="H66" s="960">
        <v>0.13164450650624815</v>
      </c>
      <c r="I66" s="1127" t="s">
        <v>689</v>
      </c>
      <c r="J66" s="1503" t="s">
        <v>694</v>
      </c>
      <c r="K66">
        <v>0</v>
      </c>
      <c r="L66" s="1520"/>
      <c r="M66" s="883"/>
      <c r="N66" s="936">
        <v>36192</v>
      </c>
      <c r="O66" s="937">
        <v>98.972480000000004</v>
      </c>
      <c r="P66" s="938">
        <v>8.8360000000008654E-2</v>
      </c>
      <c r="Q66" s="943">
        <v>0.66</v>
      </c>
      <c r="R66" s="940">
        <v>98.849096666666682</v>
      </c>
      <c r="S66" s="941">
        <v>0.17584666666668625</v>
      </c>
      <c r="T66" s="931">
        <v>98.460120000000003</v>
      </c>
      <c r="U66" s="932">
        <v>0.14973714285716255</v>
      </c>
      <c r="V66" s="924" t="s">
        <v>694</v>
      </c>
      <c r="W66" s="925">
        <v>0</v>
      </c>
      <c r="X66" s="1572"/>
      <c r="Y66" s="1119"/>
    </row>
    <row r="67" spans="1:25">
      <c r="A67" s="936">
        <v>36220</v>
      </c>
      <c r="B67" s="1497">
        <v>98.809281971479905</v>
      </c>
      <c r="C67" s="929">
        <v>0.12583668406881543</v>
      </c>
      <c r="D67" s="1132">
        <v>0.2</v>
      </c>
      <c r="E67" s="931">
        <v>98.664819161237276</v>
      </c>
      <c r="F67" s="932">
        <v>0.17551386951144821</v>
      </c>
      <c r="G67" s="959">
        <v>98.28545733297122</v>
      </c>
      <c r="H67" s="960">
        <v>0.1535316577943604</v>
      </c>
      <c r="I67" s="1127" t="s">
        <v>689</v>
      </c>
      <c r="J67" s="1503" t="s">
        <v>694</v>
      </c>
      <c r="K67">
        <v>0</v>
      </c>
      <c r="L67" s="1520"/>
      <c r="M67" s="883"/>
      <c r="N67" s="936">
        <v>36220</v>
      </c>
      <c r="O67" s="937">
        <v>99.001140000000007</v>
      </c>
      <c r="P67" s="938">
        <v>2.8660000000002128E-2</v>
      </c>
      <c r="Q67" s="943">
        <v>0.77</v>
      </c>
      <c r="R67" s="940">
        <v>98.952580000000012</v>
      </c>
      <c r="S67" s="941">
        <v>0.1034833333333296</v>
      </c>
      <c r="T67" s="931">
        <v>98.609114285714284</v>
      </c>
      <c r="U67" s="932">
        <v>0.14899428571428075</v>
      </c>
      <c r="V67" s="924" t="s">
        <v>694</v>
      </c>
      <c r="W67" s="925">
        <v>0</v>
      </c>
      <c r="X67" s="1572"/>
      <c r="Y67" s="1119"/>
    </row>
    <row r="68" spans="1:25">
      <c r="A68" s="936">
        <v>36251</v>
      </c>
      <c r="B68" s="1497">
        <v>98.879428566378351</v>
      </c>
      <c r="C68" s="929">
        <v>7.0146594898446324E-2</v>
      </c>
      <c r="D68" s="1132">
        <v>0.6</v>
      </c>
      <c r="E68" s="931">
        <v>98.79071860842312</v>
      </c>
      <c r="F68" s="932">
        <v>0.12589944718584434</v>
      </c>
      <c r="G68" s="959">
        <v>98.442347631305694</v>
      </c>
      <c r="H68" s="960">
        <v>0.15689029833447421</v>
      </c>
      <c r="I68" s="1127" t="s">
        <v>689</v>
      </c>
      <c r="J68" s="1503" t="s">
        <v>694</v>
      </c>
      <c r="K68">
        <v>0</v>
      </c>
      <c r="L68" s="1520"/>
      <c r="M68" s="883"/>
      <c r="N68" s="936">
        <v>36251</v>
      </c>
      <c r="O68" s="937">
        <v>99.025199999999998</v>
      </c>
      <c r="P68" s="938">
        <v>2.4059999999991533E-2</v>
      </c>
      <c r="Q68" s="943">
        <v>0.89</v>
      </c>
      <c r="R68" s="940">
        <v>98.999606666666679</v>
      </c>
      <c r="S68" s="941">
        <v>4.7026666666667438E-2</v>
      </c>
      <c r="T68" s="931">
        <v>98.747680000000017</v>
      </c>
      <c r="U68" s="932">
        <v>0.13856571428573261</v>
      </c>
      <c r="V68" s="924" t="s">
        <v>694</v>
      </c>
      <c r="W68" s="925">
        <v>0</v>
      </c>
      <c r="X68" s="1572"/>
      <c r="Y68" s="1119"/>
    </row>
    <row r="69" spans="1:25">
      <c r="A69" s="936">
        <v>36281</v>
      </c>
      <c r="B69" s="1497">
        <v>98.927168971236824</v>
      </c>
      <c r="C69" s="929">
        <v>4.7740404858473084E-2</v>
      </c>
      <c r="D69" s="1132">
        <v>0.9</v>
      </c>
      <c r="E69" s="931">
        <v>98.871959836365022</v>
      </c>
      <c r="F69" s="932">
        <v>8.1241227941902139E-2</v>
      </c>
      <c r="G69" s="959">
        <v>98.59106858368294</v>
      </c>
      <c r="H69" s="960">
        <v>0.14872095237724636</v>
      </c>
      <c r="I69" s="1127" t="s">
        <v>689</v>
      </c>
      <c r="J69" s="1503" t="s">
        <v>694</v>
      </c>
      <c r="K69">
        <v>0</v>
      </c>
      <c r="L69" s="1520"/>
      <c r="M69" s="883"/>
      <c r="N69" s="936">
        <v>36281</v>
      </c>
      <c r="O69" s="937">
        <v>99.080830000000006</v>
      </c>
      <c r="P69" s="938">
        <v>5.563000000000784E-2</v>
      </c>
      <c r="Q69" s="943">
        <v>1.05</v>
      </c>
      <c r="R69" s="940">
        <v>99.035723333333337</v>
      </c>
      <c r="S69" s="941">
        <v>3.6116666666657693E-2</v>
      </c>
      <c r="T69" s="931">
        <v>98.871342857142864</v>
      </c>
      <c r="U69" s="932">
        <v>0.12366285714284686</v>
      </c>
      <c r="V69" s="924" t="s">
        <v>694</v>
      </c>
      <c r="W69" s="925">
        <v>0</v>
      </c>
      <c r="X69" s="1572"/>
      <c r="Y69" s="1119"/>
    </row>
    <row r="70" spans="1:25">
      <c r="A70" s="936">
        <v>36312</v>
      </c>
      <c r="B70" s="1497">
        <v>98.997011574400432</v>
      </c>
      <c r="C70" s="929">
        <v>6.9842603163607464E-2</v>
      </c>
      <c r="D70" s="1132">
        <v>1.2</v>
      </c>
      <c r="E70" s="931">
        <v>98.934536370671864</v>
      </c>
      <c r="F70" s="932">
        <v>6.2576534306842291E-2</v>
      </c>
      <c r="G70" s="959">
        <v>98.725829565524705</v>
      </c>
      <c r="H70" s="960">
        <v>0.13476098184176521</v>
      </c>
      <c r="I70" s="1127" t="s">
        <v>689</v>
      </c>
      <c r="J70" s="1503" t="s">
        <v>694</v>
      </c>
      <c r="K70">
        <v>0</v>
      </c>
      <c r="L70" s="1520"/>
      <c r="M70" s="883"/>
      <c r="N70" s="936">
        <v>36312</v>
      </c>
      <c r="O70" s="937">
        <v>99.16122</v>
      </c>
      <c r="P70" s="938">
        <v>8.0389999999994188E-2</v>
      </c>
      <c r="Q70" s="943">
        <v>1.22</v>
      </c>
      <c r="R70" s="940">
        <v>99.089083333333335</v>
      </c>
      <c r="S70" s="941">
        <v>5.3359999999997854E-2</v>
      </c>
      <c r="T70" s="931">
        <v>98.973668571428576</v>
      </c>
      <c r="U70" s="932">
        <v>0.10232571428571191</v>
      </c>
      <c r="V70" s="924" t="s">
        <v>694</v>
      </c>
      <c r="W70" s="925">
        <v>0</v>
      </c>
      <c r="X70" s="1572"/>
      <c r="Y70" s="1119"/>
    </row>
    <row r="71" spans="1:25">
      <c r="A71" s="936">
        <v>36342</v>
      </c>
      <c r="B71" s="1497">
        <v>99.08665529756766</v>
      </c>
      <c r="C71" s="929">
        <v>8.9643723167228018E-2</v>
      </c>
      <c r="D71" s="1132">
        <v>1.4</v>
      </c>
      <c r="E71" s="931">
        <v>99.003611947734967</v>
      </c>
      <c r="F71" s="932">
        <v>6.9075577063102855E-2</v>
      </c>
      <c r="G71" s="959">
        <v>98.840674556185007</v>
      </c>
      <c r="H71" s="960">
        <v>0.11484499066030196</v>
      </c>
      <c r="I71" s="1127" t="s">
        <v>689</v>
      </c>
      <c r="J71" s="1503" t="s">
        <v>694</v>
      </c>
      <c r="K71">
        <v>0</v>
      </c>
      <c r="L71" s="1520"/>
      <c r="M71" s="883"/>
      <c r="N71" s="936">
        <v>36342</v>
      </c>
      <c r="O71" s="937">
        <v>99.252899999999997</v>
      </c>
      <c r="P71" s="938">
        <v>9.1679999999996653E-2</v>
      </c>
      <c r="Q71" s="943">
        <v>1.36</v>
      </c>
      <c r="R71" s="940">
        <v>99.164983333333339</v>
      </c>
      <c r="S71" s="941">
        <v>7.5900000000004297E-2</v>
      </c>
      <c r="T71" s="931">
        <v>99.053984285714279</v>
      </c>
      <c r="U71" s="932">
        <v>8.0315714285703166E-2</v>
      </c>
      <c r="V71" s="924" t="s">
        <v>694</v>
      </c>
      <c r="W71" s="925">
        <v>0</v>
      </c>
      <c r="X71" s="1572"/>
      <c r="Y71" s="1119"/>
    </row>
    <row r="72" spans="1:25">
      <c r="A72" s="936">
        <v>36373</v>
      </c>
      <c r="B72" s="1497">
        <v>99.192916799111615</v>
      </c>
      <c r="C72" s="929">
        <v>0.10626150154395475</v>
      </c>
      <c r="D72" s="1132">
        <v>1.5</v>
      </c>
      <c r="E72" s="931">
        <v>99.092194557026573</v>
      </c>
      <c r="F72" s="932">
        <v>8.8582609291606218E-2</v>
      </c>
      <c r="G72" s="959">
        <v>98.939415495369403</v>
      </c>
      <c r="H72" s="960">
        <v>9.8740939184395415E-2</v>
      </c>
      <c r="I72" s="1127" t="s">
        <v>689</v>
      </c>
      <c r="J72" s="1503" t="s">
        <v>694</v>
      </c>
      <c r="K72">
        <v>0</v>
      </c>
      <c r="L72" s="1520"/>
      <c r="M72" s="883"/>
      <c r="N72" s="936">
        <v>36373</v>
      </c>
      <c r="O72" s="937">
        <v>99.347319999999996</v>
      </c>
      <c r="P72" s="938">
        <v>9.4419999999999504E-2</v>
      </c>
      <c r="Q72" s="943">
        <v>1.42</v>
      </c>
      <c r="R72" s="940">
        <v>99.253813333333326</v>
      </c>
      <c r="S72" s="941">
        <v>8.8829999999987308E-2</v>
      </c>
      <c r="T72" s="931">
        <v>99.120155714285715</v>
      </c>
      <c r="U72" s="932">
        <v>6.6171428571436763E-2</v>
      </c>
      <c r="V72" s="924" t="s">
        <v>694</v>
      </c>
      <c r="W72" s="925">
        <v>0</v>
      </c>
      <c r="X72" s="1572"/>
      <c r="Y72" s="1119"/>
    </row>
    <row r="73" spans="1:25">
      <c r="A73" s="936">
        <v>36404</v>
      </c>
      <c r="B73" s="1497">
        <v>99.299465304643235</v>
      </c>
      <c r="C73" s="929">
        <v>0.10654850553162021</v>
      </c>
      <c r="D73" s="1132">
        <v>1.6</v>
      </c>
      <c r="E73" s="931">
        <v>99.193012467107494</v>
      </c>
      <c r="F73" s="932">
        <v>0.10081791008092011</v>
      </c>
      <c r="G73" s="959">
        <v>99.027418354973989</v>
      </c>
      <c r="H73" s="960">
        <v>8.8002859604586092E-2</v>
      </c>
      <c r="I73" s="1127" t="s">
        <v>689</v>
      </c>
      <c r="J73" s="1503" t="s">
        <v>694</v>
      </c>
      <c r="K73">
        <v>0</v>
      </c>
      <c r="L73" s="1520"/>
      <c r="M73" s="883"/>
      <c r="N73" s="936">
        <v>36404</v>
      </c>
      <c r="O73" s="937">
        <v>99.441180000000003</v>
      </c>
      <c r="P73" s="938">
        <v>9.3860000000006494E-2</v>
      </c>
      <c r="Q73" s="943">
        <v>1.41</v>
      </c>
      <c r="R73" s="940">
        <v>99.347133333333318</v>
      </c>
      <c r="S73" s="941">
        <v>9.331999999999141E-2</v>
      </c>
      <c r="T73" s="931">
        <v>99.187112857142864</v>
      </c>
      <c r="U73" s="932">
        <v>6.695714285714871E-2</v>
      </c>
      <c r="V73" s="924" t="s">
        <v>694</v>
      </c>
      <c r="W73" s="925">
        <v>0</v>
      </c>
      <c r="X73" s="1572"/>
      <c r="Y73" s="1119"/>
    </row>
    <row r="74" spans="1:25">
      <c r="A74" s="936">
        <v>36434</v>
      </c>
      <c r="B74" s="1497">
        <v>99.379620612136463</v>
      </c>
      <c r="C74" s="929">
        <v>8.0155307493228634E-2</v>
      </c>
      <c r="D74" s="1132">
        <v>1.5</v>
      </c>
      <c r="E74" s="931">
        <v>99.290667571963766</v>
      </c>
      <c r="F74" s="932">
        <v>9.7655104856272601E-2</v>
      </c>
      <c r="G74" s="959">
        <v>99.108895303639216</v>
      </c>
      <c r="H74" s="960">
        <v>8.1476948665226701E-2</v>
      </c>
      <c r="I74" s="1127" t="s">
        <v>689</v>
      </c>
      <c r="J74" s="1503" t="s">
        <v>694</v>
      </c>
      <c r="K74">
        <v>0</v>
      </c>
      <c r="L74" s="1520"/>
      <c r="M74" s="883"/>
      <c r="N74" s="936">
        <v>36434</v>
      </c>
      <c r="O74" s="937">
        <v>99.533940000000001</v>
      </c>
      <c r="P74" s="938">
        <v>9.2759999999998399E-2</v>
      </c>
      <c r="Q74" s="943">
        <v>1.34</v>
      </c>
      <c r="R74" s="940">
        <v>99.440813333333338</v>
      </c>
      <c r="S74" s="941">
        <v>9.3680000000020414E-2</v>
      </c>
      <c r="T74" s="931">
        <v>99.263227142857161</v>
      </c>
      <c r="U74" s="932">
        <v>7.6114285714297125E-2</v>
      </c>
      <c r="V74" s="924" t="s">
        <v>694</v>
      </c>
      <c r="W74" s="925">
        <v>0</v>
      </c>
      <c r="X74" s="1572"/>
      <c r="Y74" s="1119"/>
    </row>
    <row r="75" spans="1:25">
      <c r="A75" s="936">
        <v>36465</v>
      </c>
      <c r="B75" s="1497">
        <v>99.467891385086816</v>
      </c>
      <c r="C75" s="929">
        <v>8.8270772950352239E-2</v>
      </c>
      <c r="D75" s="1132">
        <v>1.4</v>
      </c>
      <c r="E75" s="931">
        <v>99.382325767288833</v>
      </c>
      <c r="F75" s="932">
        <v>9.1658195325067027E-2</v>
      </c>
      <c r="G75" s="959">
        <v>99.192961420597584</v>
      </c>
      <c r="H75" s="960">
        <v>8.4066116958368298E-2</v>
      </c>
      <c r="I75" s="1127" t="s">
        <v>689</v>
      </c>
      <c r="J75" s="1503" t="s">
        <v>694</v>
      </c>
      <c r="K75">
        <v>0</v>
      </c>
      <c r="L75" s="1520"/>
      <c r="M75" s="883"/>
      <c r="N75" s="936">
        <v>36465</v>
      </c>
      <c r="O75" s="937">
        <v>99.625950000000003</v>
      </c>
      <c r="P75" s="938">
        <v>9.2010000000001924E-2</v>
      </c>
      <c r="Q75" s="943">
        <v>1.2</v>
      </c>
      <c r="R75" s="940">
        <v>99.533689999999993</v>
      </c>
      <c r="S75" s="941">
        <v>9.2876666666654728E-2</v>
      </c>
      <c r="T75" s="931">
        <v>99.349048571428582</v>
      </c>
      <c r="U75" s="932">
        <v>8.5821428571421166E-2</v>
      </c>
      <c r="V75" s="924" t="s">
        <v>694</v>
      </c>
      <c r="W75" s="925">
        <v>0</v>
      </c>
      <c r="X75" s="1572"/>
      <c r="Y75" s="1119"/>
    </row>
    <row r="76" spans="1:25">
      <c r="A76" s="985">
        <v>36495</v>
      </c>
      <c r="B76" s="1498">
        <v>99.565273269965488</v>
      </c>
      <c r="C76" s="971">
        <v>9.7381884878672054E-2</v>
      </c>
      <c r="D76" s="1149">
        <v>1.3</v>
      </c>
      <c r="E76" s="979">
        <v>99.470928422396256</v>
      </c>
      <c r="F76" s="974">
        <v>8.8602655107422379E-2</v>
      </c>
      <c r="G76" s="975">
        <v>99.284119177558821</v>
      </c>
      <c r="H76" s="976">
        <v>9.1157756961237624E-2</v>
      </c>
      <c r="I76" s="1129" t="s">
        <v>689</v>
      </c>
      <c r="J76" s="1559" t="s">
        <v>694</v>
      </c>
      <c r="K76" s="1516">
        <v>0</v>
      </c>
      <c r="L76" s="1521"/>
      <c r="M76" s="883"/>
      <c r="N76" s="985">
        <v>36495</v>
      </c>
      <c r="O76" s="937">
        <v>99.717669999999998</v>
      </c>
      <c r="P76" s="938">
        <v>9.1719999999995139E-2</v>
      </c>
      <c r="Q76" s="978">
        <v>1.04</v>
      </c>
      <c r="R76" s="940">
        <v>99.625853333333339</v>
      </c>
      <c r="S76" s="941">
        <v>9.2163333333346031E-2</v>
      </c>
      <c r="T76" s="979">
        <v>99.440025714285724</v>
      </c>
      <c r="U76" s="974">
        <v>9.0977142857141757E-2</v>
      </c>
      <c r="V76" s="924" t="s">
        <v>694</v>
      </c>
      <c r="W76" s="925">
        <v>0</v>
      </c>
      <c r="X76" s="1572"/>
      <c r="Y76" s="1119"/>
    </row>
    <row r="77" spans="1:25">
      <c r="A77" s="936">
        <v>36526</v>
      </c>
      <c r="B77" s="1497">
        <v>99.703584544858131</v>
      </c>
      <c r="C77" s="929">
        <v>0.13831127489264361</v>
      </c>
      <c r="D77" s="1132">
        <v>1.2</v>
      </c>
      <c r="E77" s="931">
        <v>99.57891639997014</v>
      </c>
      <c r="F77" s="932">
        <v>0.10798797757388456</v>
      </c>
      <c r="G77" s="959">
        <v>99.385058173338493</v>
      </c>
      <c r="H77" s="960">
        <v>0.10093899577967136</v>
      </c>
      <c r="I77" s="1127" t="s">
        <v>689</v>
      </c>
      <c r="J77" s="1503" t="s">
        <v>694</v>
      </c>
      <c r="K77">
        <v>0</v>
      </c>
      <c r="L77" s="1520"/>
      <c r="M77" s="883"/>
      <c r="N77" s="936">
        <v>36526</v>
      </c>
      <c r="O77" s="991">
        <v>99.809579999999997</v>
      </c>
      <c r="P77" s="992">
        <v>9.1909999999998604E-2</v>
      </c>
      <c r="Q77" s="943">
        <v>0.94</v>
      </c>
      <c r="R77" s="920">
        <v>99.717733333333328</v>
      </c>
      <c r="S77" s="982">
        <v>9.1879999999989082E-2</v>
      </c>
      <c r="T77" s="931">
        <v>99.532648571428567</v>
      </c>
      <c r="U77" s="932">
        <v>9.2622857142842463E-2</v>
      </c>
      <c r="V77" s="924" t="s">
        <v>694</v>
      </c>
      <c r="W77" s="925">
        <v>0</v>
      </c>
      <c r="X77" s="1572"/>
      <c r="Y77" s="1119"/>
    </row>
    <row r="78" spans="1:25">
      <c r="A78" s="936">
        <v>36557</v>
      </c>
      <c r="B78" s="1497">
        <v>99.859508958571965</v>
      </c>
      <c r="C78" s="929">
        <v>0.15592441371383359</v>
      </c>
      <c r="D78" s="1132">
        <v>1.2</v>
      </c>
      <c r="E78" s="931">
        <v>99.709455591131857</v>
      </c>
      <c r="F78" s="932">
        <v>0.13053919116171642</v>
      </c>
      <c r="G78" s="959">
        <v>99.495465839196257</v>
      </c>
      <c r="H78" s="960">
        <v>0.11040766585776396</v>
      </c>
      <c r="I78" s="1127" t="s">
        <v>689</v>
      </c>
      <c r="J78" s="1503" t="s">
        <v>694</v>
      </c>
      <c r="K78">
        <v>0</v>
      </c>
      <c r="L78" s="1520"/>
      <c r="M78" s="883"/>
      <c r="N78" s="936">
        <v>36557</v>
      </c>
      <c r="O78" s="937">
        <v>99.902500000000003</v>
      </c>
      <c r="P78" s="938">
        <v>9.2920000000006553E-2</v>
      </c>
      <c r="Q78" s="943">
        <v>0.94</v>
      </c>
      <c r="R78" s="940">
        <v>99.809916666666666</v>
      </c>
      <c r="S78" s="941">
        <v>9.2183333333338169E-2</v>
      </c>
      <c r="T78" s="931">
        <v>99.625448571428578</v>
      </c>
      <c r="U78" s="932">
        <v>9.2800000000011096E-2</v>
      </c>
      <c r="V78" s="924" t="s">
        <v>694</v>
      </c>
      <c r="W78" s="925">
        <v>0</v>
      </c>
      <c r="X78" s="1572"/>
      <c r="Y78" s="1119"/>
    </row>
    <row r="79" spans="1:25">
      <c r="A79" s="936">
        <v>36586</v>
      </c>
      <c r="B79" s="1497">
        <v>100.0293152352093</v>
      </c>
      <c r="C79" s="929">
        <v>0.16980627663733117</v>
      </c>
      <c r="D79" s="1132">
        <v>1.2</v>
      </c>
      <c r="E79" s="931">
        <v>99.864136246213135</v>
      </c>
      <c r="F79" s="932">
        <v>0.15468065508127893</v>
      </c>
      <c r="G79" s="959">
        <v>99.614951330067342</v>
      </c>
      <c r="H79" s="960">
        <v>0.11948549087108518</v>
      </c>
      <c r="I79" s="1127" t="s">
        <v>689</v>
      </c>
      <c r="J79" s="1503" t="s">
        <v>694</v>
      </c>
      <c r="K79">
        <v>0</v>
      </c>
      <c r="L79" s="1520"/>
      <c r="M79" s="883"/>
      <c r="N79" s="936">
        <v>36586</v>
      </c>
      <c r="O79" s="937">
        <v>99.997600000000006</v>
      </c>
      <c r="P79" s="938">
        <v>9.5100000000002183E-2</v>
      </c>
      <c r="Q79" s="943">
        <v>1.01</v>
      </c>
      <c r="R79" s="940">
        <v>99.903226666666683</v>
      </c>
      <c r="S79" s="941">
        <v>9.3310000000016657E-2</v>
      </c>
      <c r="T79" s="931">
        <v>99.718345714285718</v>
      </c>
      <c r="U79" s="932">
        <v>9.2897142857140125E-2</v>
      </c>
      <c r="V79" s="924" t="s">
        <v>694</v>
      </c>
      <c r="W79" s="925">
        <v>0</v>
      </c>
      <c r="X79" s="1572"/>
      <c r="Y79" s="1119"/>
    </row>
    <row r="80" spans="1:25">
      <c r="A80" s="936">
        <v>36617</v>
      </c>
      <c r="B80" s="1497">
        <v>100.21015570592745</v>
      </c>
      <c r="C80" s="929">
        <v>0.18084047071815235</v>
      </c>
      <c r="D80" s="1132">
        <v>1.3</v>
      </c>
      <c r="E80" s="931">
        <v>100.0329932999029</v>
      </c>
      <c r="F80" s="932">
        <v>0.16885705368976289</v>
      </c>
      <c r="G80" s="959">
        <v>99.745049958822236</v>
      </c>
      <c r="H80" s="960">
        <v>0.13009862875489375</v>
      </c>
      <c r="I80" s="1127" t="s">
        <v>689</v>
      </c>
      <c r="J80" s="1503" t="s">
        <v>694</v>
      </c>
      <c r="K80">
        <v>0</v>
      </c>
      <c r="L80" s="1520"/>
      <c r="M80" s="883"/>
      <c r="N80" s="961">
        <v>36617</v>
      </c>
      <c r="O80" s="998">
        <v>100.0955</v>
      </c>
      <c r="P80" s="999">
        <v>9.7899999999995657E-2</v>
      </c>
      <c r="Q80" s="964">
        <v>1.08</v>
      </c>
      <c r="R80" s="965">
        <v>99.998533333333341</v>
      </c>
      <c r="S80" s="966">
        <v>9.5306666666658657E-2</v>
      </c>
      <c r="T80" s="939">
        <v>99.811820000000012</v>
      </c>
      <c r="U80" s="964">
        <v>9.3474285714293615E-2</v>
      </c>
      <c r="V80" s="956" t="s">
        <v>897</v>
      </c>
      <c r="W80" s="957">
        <v>1</v>
      </c>
      <c r="X80" s="1572"/>
      <c r="Y80" s="1119"/>
    </row>
    <row r="81" spans="1:25">
      <c r="A81" s="936">
        <v>36647</v>
      </c>
      <c r="B81" s="1497">
        <v>100.35158698148469</v>
      </c>
      <c r="C81" s="929">
        <v>0.14143127555723822</v>
      </c>
      <c r="D81" s="1132">
        <v>1.4</v>
      </c>
      <c r="E81" s="931">
        <v>100.19701930754047</v>
      </c>
      <c r="F81" s="932">
        <v>0.16402600763757391</v>
      </c>
      <c r="G81" s="959">
        <v>99.883902297300551</v>
      </c>
      <c r="H81" s="960">
        <v>0.13885233847831557</v>
      </c>
      <c r="I81" s="1127" t="s">
        <v>689</v>
      </c>
      <c r="J81" s="1503" t="s">
        <v>694</v>
      </c>
      <c r="K81">
        <v>0</v>
      </c>
      <c r="L81" s="1520"/>
      <c r="M81" s="883"/>
      <c r="N81" s="936">
        <v>36647</v>
      </c>
      <c r="O81" s="937">
        <v>100.1931</v>
      </c>
      <c r="P81" s="938">
        <v>9.7599999999999909E-2</v>
      </c>
      <c r="Q81" s="943">
        <v>1.1200000000000001</v>
      </c>
      <c r="R81" s="940">
        <v>100.0954</v>
      </c>
      <c r="S81" s="941">
        <v>9.6866666666656442E-2</v>
      </c>
      <c r="T81" s="931">
        <v>99.90598571428572</v>
      </c>
      <c r="U81" s="932">
        <v>9.4165714285708191E-2</v>
      </c>
      <c r="V81" s="924" t="s">
        <v>694</v>
      </c>
      <c r="W81" s="925">
        <v>0</v>
      </c>
      <c r="X81" s="1572"/>
      <c r="Y81" s="1119"/>
    </row>
    <row r="82" spans="1:25">
      <c r="A82" s="936">
        <v>36678</v>
      </c>
      <c r="B82" s="1497">
        <v>100.4399445954835</v>
      </c>
      <c r="C82" s="929">
        <v>8.835761399880937E-2</v>
      </c>
      <c r="D82" s="1132">
        <v>1.5</v>
      </c>
      <c r="E82" s="931">
        <v>100.33389576096522</v>
      </c>
      <c r="F82" s="932">
        <v>0.13687645342474752</v>
      </c>
      <c r="G82" s="959">
        <v>100.02276704164294</v>
      </c>
      <c r="H82" s="960">
        <v>0.13886474434238494</v>
      </c>
      <c r="I82" s="1127" t="s">
        <v>689</v>
      </c>
      <c r="J82" s="1503" t="s">
        <v>694</v>
      </c>
      <c r="K82">
        <v>0</v>
      </c>
      <c r="L82" s="1520"/>
      <c r="M82" s="883"/>
      <c r="N82" s="936">
        <v>36678</v>
      </c>
      <c r="O82" s="937">
        <v>100.27760000000001</v>
      </c>
      <c r="P82" s="938">
        <v>8.4500000000005571E-2</v>
      </c>
      <c r="Q82" s="943">
        <v>1.1299999999999999</v>
      </c>
      <c r="R82" s="940">
        <v>100.18873333333333</v>
      </c>
      <c r="S82" s="941">
        <v>9.3333333333333712E-2</v>
      </c>
      <c r="T82" s="931">
        <v>99.999078571428569</v>
      </c>
      <c r="U82" s="932">
        <v>9.3092857142849539E-2</v>
      </c>
      <c r="V82" s="924" t="s">
        <v>694</v>
      </c>
      <c r="W82" s="925">
        <v>0</v>
      </c>
      <c r="X82" s="1572"/>
      <c r="Y82" s="1119"/>
    </row>
    <row r="83" spans="1:25">
      <c r="A83" s="1142">
        <v>36708</v>
      </c>
      <c r="B83" s="1497">
        <v>100.48743246827901</v>
      </c>
      <c r="C83" s="929">
        <v>4.7487872795514363E-2</v>
      </c>
      <c r="D83" s="1143">
        <v>1.4</v>
      </c>
      <c r="E83" s="1144">
        <v>100.42632134841573</v>
      </c>
      <c r="F83" s="1145">
        <v>9.2425587450506441E-2</v>
      </c>
      <c r="G83" s="1146">
        <v>100.15450406997344</v>
      </c>
      <c r="H83" s="1147">
        <v>0.13173702833050527</v>
      </c>
      <c r="I83" s="1148" t="s">
        <v>689</v>
      </c>
      <c r="J83" s="1503" t="s">
        <v>897</v>
      </c>
      <c r="K83">
        <v>1</v>
      </c>
      <c r="L83" s="1520"/>
      <c r="M83" s="883"/>
      <c r="N83" s="936">
        <v>36708</v>
      </c>
      <c r="O83" s="937">
        <v>100.321</v>
      </c>
      <c r="P83" s="938">
        <v>4.3399999999991223E-2</v>
      </c>
      <c r="Q83" s="943">
        <v>1.08</v>
      </c>
      <c r="R83" s="940">
        <v>100.26389999999999</v>
      </c>
      <c r="S83" s="941">
        <v>7.5166666666660831E-2</v>
      </c>
      <c r="T83" s="931">
        <v>100.0852685714286</v>
      </c>
      <c r="U83" s="932">
        <v>8.6190000000030409E-2</v>
      </c>
      <c r="V83" s="924" t="s">
        <v>694</v>
      </c>
      <c r="W83" s="925">
        <v>0</v>
      </c>
      <c r="X83" s="1572"/>
      <c r="Y83" s="1119"/>
    </row>
    <row r="84" spans="1:25">
      <c r="A84" s="961">
        <v>36739</v>
      </c>
      <c r="B84" s="1567">
        <v>100.47433729008796</v>
      </c>
      <c r="C84" s="999">
        <v>-1.3095178191051104E-2</v>
      </c>
      <c r="D84" s="1140">
        <v>1.3</v>
      </c>
      <c r="E84" s="939">
        <v>100.46723811795016</v>
      </c>
      <c r="F84" s="964">
        <v>4.0916769534433683E-2</v>
      </c>
      <c r="G84" s="965">
        <v>100.26461160500627</v>
      </c>
      <c r="H84" s="966">
        <v>0.11010753503282444</v>
      </c>
      <c r="I84" s="1141" t="s">
        <v>689</v>
      </c>
      <c r="J84" s="1556" t="s">
        <v>694</v>
      </c>
      <c r="K84">
        <v>0</v>
      </c>
      <c r="L84" s="1520"/>
      <c r="M84" s="883"/>
      <c r="N84" s="936">
        <v>36739</v>
      </c>
      <c r="O84" s="937">
        <v>100.2876</v>
      </c>
      <c r="P84" s="938">
        <v>-3.3400000000000318E-2</v>
      </c>
      <c r="Q84" s="943">
        <v>0.95</v>
      </c>
      <c r="R84" s="940">
        <v>100.29540000000001</v>
      </c>
      <c r="S84" s="941">
        <v>3.150000000002251E-2</v>
      </c>
      <c r="T84" s="942">
        <v>100.15355714285715</v>
      </c>
      <c r="U84" s="943">
        <v>6.8288571428553269E-2</v>
      </c>
      <c r="V84" s="924" t="s">
        <v>694</v>
      </c>
      <c r="W84" s="925">
        <v>0</v>
      </c>
      <c r="X84" s="1572"/>
      <c r="Y84" s="1119"/>
    </row>
    <row r="85" spans="1:25">
      <c r="A85" s="936">
        <v>36770</v>
      </c>
      <c r="B85" s="1497">
        <v>100.42300175976708</v>
      </c>
      <c r="C85" s="929">
        <v>-5.1335530320884004E-2</v>
      </c>
      <c r="D85" s="1132">
        <v>1.1000000000000001</v>
      </c>
      <c r="E85" s="931">
        <v>100.46159050604469</v>
      </c>
      <c r="F85" s="932">
        <v>-5.6476119054735818E-3</v>
      </c>
      <c r="G85" s="959">
        <v>100.34511057660556</v>
      </c>
      <c r="H85" s="960">
        <v>8.049897159929742E-2</v>
      </c>
      <c r="I85" s="1127" t="s">
        <v>689</v>
      </c>
      <c r="J85" s="1503" t="s">
        <v>694</v>
      </c>
      <c r="K85">
        <v>0</v>
      </c>
      <c r="L85" s="1520"/>
      <c r="M85" s="883"/>
      <c r="N85" s="936">
        <v>36770</v>
      </c>
      <c r="O85" s="937">
        <v>100.18219999999999</v>
      </c>
      <c r="P85" s="938">
        <v>-0.10540000000000305</v>
      </c>
      <c r="Q85" s="943">
        <v>0.75</v>
      </c>
      <c r="R85" s="940">
        <v>100.2636</v>
      </c>
      <c r="S85" s="941">
        <v>-3.1800000000018258E-2</v>
      </c>
      <c r="T85" s="931">
        <v>100.19351428571429</v>
      </c>
      <c r="U85" s="932">
        <v>3.9957142857133476E-2</v>
      </c>
      <c r="V85" s="924" t="s">
        <v>694</v>
      </c>
      <c r="W85" s="925">
        <v>0</v>
      </c>
      <c r="X85" s="1572"/>
      <c r="Y85" s="1119"/>
    </row>
    <row r="86" spans="1:25">
      <c r="A86" s="936">
        <v>36800</v>
      </c>
      <c r="B86" s="1497">
        <v>100.35817849686767</v>
      </c>
      <c r="C86" s="929">
        <v>-6.4823262899409428E-2</v>
      </c>
      <c r="D86" s="1132">
        <v>1</v>
      </c>
      <c r="E86" s="931">
        <v>100.41850584890756</v>
      </c>
      <c r="F86" s="932">
        <v>-4.3084657137129057E-2</v>
      </c>
      <c r="G86" s="959">
        <v>100.39209104255677</v>
      </c>
      <c r="H86" s="960">
        <v>4.6980465951207862E-2</v>
      </c>
      <c r="I86" s="1127" t="s">
        <v>851</v>
      </c>
      <c r="J86" s="1503" t="s">
        <v>694</v>
      </c>
      <c r="K86">
        <v>0</v>
      </c>
      <c r="L86" s="1520"/>
      <c r="M86" s="883"/>
      <c r="N86" s="936">
        <v>36800</v>
      </c>
      <c r="O86" s="937">
        <v>99.991950000000003</v>
      </c>
      <c r="P86" s="938">
        <v>-0.19024999999999181</v>
      </c>
      <c r="Q86" s="943">
        <v>0.46</v>
      </c>
      <c r="R86" s="940">
        <v>100.15391666666666</v>
      </c>
      <c r="S86" s="941">
        <v>-0.10968333333333646</v>
      </c>
      <c r="T86" s="931">
        <v>100.19270714285713</v>
      </c>
      <c r="U86" s="932">
        <v>-8.0714285715544065E-4</v>
      </c>
      <c r="V86" s="924" t="s">
        <v>694</v>
      </c>
      <c r="W86" s="925">
        <v>0</v>
      </c>
      <c r="X86" s="1572"/>
      <c r="Y86" s="1119"/>
    </row>
    <row r="87" spans="1:25">
      <c r="A87" s="936">
        <v>36831</v>
      </c>
      <c r="B87" s="1497">
        <v>100.27367578907366</v>
      </c>
      <c r="C87" s="929">
        <v>-8.4502707794001708E-2</v>
      </c>
      <c r="D87" s="1132">
        <v>0.8</v>
      </c>
      <c r="E87" s="931">
        <v>100.35161868190279</v>
      </c>
      <c r="F87" s="932">
        <v>-6.6887167004765047E-2</v>
      </c>
      <c r="G87" s="959">
        <v>100.40116534014908</v>
      </c>
      <c r="H87" s="960">
        <v>9.0742975923063796E-3</v>
      </c>
      <c r="I87" s="1127" t="s">
        <v>851</v>
      </c>
      <c r="J87" s="1503" t="s">
        <v>694</v>
      </c>
      <c r="K87">
        <v>0</v>
      </c>
      <c r="L87" s="1520"/>
      <c r="M87" s="883"/>
      <c r="N87" s="936">
        <v>36831</v>
      </c>
      <c r="O87" s="937">
        <v>99.699590000000001</v>
      </c>
      <c r="P87" s="938">
        <v>-0.29236000000000217</v>
      </c>
      <c r="Q87" s="943">
        <v>7.0000000000000007E-2</v>
      </c>
      <c r="R87" s="940">
        <v>99.957913333333337</v>
      </c>
      <c r="S87" s="941">
        <v>-0.19600333333332287</v>
      </c>
      <c r="T87" s="931">
        <v>100.13614857142855</v>
      </c>
      <c r="U87" s="932">
        <v>-5.6558571428581672E-2</v>
      </c>
      <c r="V87" s="924" t="s">
        <v>694</v>
      </c>
      <c r="W87" s="925">
        <v>0</v>
      </c>
      <c r="X87" s="1572"/>
      <c r="Y87" s="1119"/>
    </row>
    <row r="88" spans="1:25">
      <c r="A88" s="936">
        <v>36861</v>
      </c>
      <c r="B88" s="1498">
        <v>100.17146858068665</v>
      </c>
      <c r="C88" s="929">
        <v>-0.10220720838701425</v>
      </c>
      <c r="D88" s="1132">
        <v>0.6</v>
      </c>
      <c r="E88" s="931">
        <v>100.267774288876</v>
      </c>
      <c r="F88" s="932">
        <v>-8.3844393026794251E-2</v>
      </c>
      <c r="G88" s="959">
        <v>100.37543414003508</v>
      </c>
      <c r="H88" s="960">
        <v>-2.5731200113995101E-2</v>
      </c>
      <c r="I88" s="1127" t="s">
        <v>690</v>
      </c>
      <c r="J88" s="1503" t="s">
        <v>694</v>
      </c>
      <c r="K88" s="1516">
        <v>0</v>
      </c>
      <c r="L88" s="1521"/>
      <c r="M88" s="883"/>
      <c r="N88" s="936">
        <v>36861</v>
      </c>
      <c r="O88" s="986">
        <v>99.381780000000006</v>
      </c>
      <c r="P88" s="987">
        <v>-0.31780999999999437</v>
      </c>
      <c r="Q88" s="978">
        <v>-0.34</v>
      </c>
      <c r="R88" s="988">
        <v>99.69110666666667</v>
      </c>
      <c r="S88" s="989">
        <v>-0.26680666666666752</v>
      </c>
      <c r="T88" s="931">
        <v>100.02024571428571</v>
      </c>
      <c r="U88" s="932">
        <v>-0.11590285714284221</v>
      </c>
      <c r="V88" s="924" t="s">
        <v>694</v>
      </c>
      <c r="W88" s="925">
        <v>0</v>
      </c>
      <c r="X88" s="1572"/>
      <c r="Y88" s="1119"/>
    </row>
    <row r="89" spans="1:25">
      <c r="A89" s="918">
        <v>36892</v>
      </c>
      <c r="B89" s="1497">
        <v>100.01353921804068</v>
      </c>
      <c r="C89" s="1133">
        <v>-0.15792936264597301</v>
      </c>
      <c r="D89" s="1134">
        <v>0.3</v>
      </c>
      <c r="E89" s="922">
        <v>100.15289452926702</v>
      </c>
      <c r="F89" s="1012">
        <v>-0.11487975960898211</v>
      </c>
      <c r="G89" s="1135">
        <v>100.31451908611469</v>
      </c>
      <c r="H89" s="1136">
        <v>-6.0915053920396645E-2</v>
      </c>
      <c r="I89" s="1137" t="s">
        <v>690</v>
      </c>
      <c r="J89" s="1502" t="s">
        <v>694</v>
      </c>
      <c r="K89">
        <v>0</v>
      </c>
      <c r="L89" s="1520"/>
      <c r="M89" s="883"/>
      <c r="N89" s="918">
        <v>36892</v>
      </c>
      <c r="O89" s="937">
        <v>99.133539999999996</v>
      </c>
      <c r="P89" s="938">
        <v>-0.24824000000000979</v>
      </c>
      <c r="Q89" s="943">
        <v>-0.68</v>
      </c>
      <c r="R89" s="940">
        <v>99.404969999999992</v>
      </c>
      <c r="S89" s="941">
        <v>-0.28613666666667825</v>
      </c>
      <c r="T89" s="922">
        <v>99.856808571428573</v>
      </c>
      <c r="U89" s="1012">
        <v>-0.16343714285713418</v>
      </c>
      <c r="V89" s="924" t="s">
        <v>694</v>
      </c>
      <c r="W89" s="925">
        <v>0</v>
      </c>
      <c r="X89" s="1572"/>
      <c r="Y89" s="1119"/>
    </row>
    <row r="90" spans="1:25">
      <c r="A90" s="936">
        <v>36923</v>
      </c>
      <c r="B90" s="1497">
        <v>99.815270690565441</v>
      </c>
      <c r="C90" s="929">
        <v>-0.1982685274752356</v>
      </c>
      <c r="D90" s="1132">
        <v>0</v>
      </c>
      <c r="E90" s="931">
        <v>100.00009282976426</v>
      </c>
      <c r="F90" s="932">
        <v>-0.1528016995027599</v>
      </c>
      <c r="G90" s="959">
        <v>100.21849597501273</v>
      </c>
      <c r="H90" s="960">
        <v>-9.6023111101956715E-2</v>
      </c>
      <c r="I90" s="1127" t="s">
        <v>690</v>
      </c>
      <c r="J90" s="1503" t="s">
        <v>694</v>
      </c>
      <c r="K90">
        <v>0</v>
      </c>
      <c r="L90" s="1520"/>
      <c r="M90" s="883"/>
      <c r="N90" s="936">
        <v>36923</v>
      </c>
      <c r="O90" s="937">
        <v>99.018219999999999</v>
      </c>
      <c r="P90" s="938">
        <v>-0.11531999999999698</v>
      </c>
      <c r="Q90" s="943">
        <v>-0.89</v>
      </c>
      <c r="R90" s="940">
        <v>99.177846666666667</v>
      </c>
      <c r="S90" s="941">
        <v>-0.22712333333332424</v>
      </c>
      <c r="T90" s="931">
        <v>99.670697142857151</v>
      </c>
      <c r="U90" s="932">
        <v>-0.18611142857142227</v>
      </c>
      <c r="V90" s="924" t="s">
        <v>694</v>
      </c>
      <c r="W90" s="925">
        <v>0</v>
      </c>
      <c r="X90" s="1572"/>
      <c r="Y90" s="1119"/>
    </row>
    <row r="91" spans="1:25">
      <c r="A91" s="936">
        <v>36951</v>
      </c>
      <c r="B91" s="1497">
        <v>99.599737025033093</v>
      </c>
      <c r="C91" s="929">
        <v>-0.2155336655323481</v>
      </c>
      <c r="D91" s="1132">
        <v>-0.4</v>
      </c>
      <c r="E91" s="931">
        <v>99.809515644546408</v>
      </c>
      <c r="F91" s="932">
        <v>-0.1905771852178475</v>
      </c>
      <c r="G91" s="959">
        <v>100.09355308000488</v>
      </c>
      <c r="H91" s="960">
        <v>-0.12494289500784816</v>
      </c>
      <c r="I91" s="1127" t="s">
        <v>690</v>
      </c>
      <c r="J91" s="1503" t="s">
        <v>694</v>
      </c>
      <c r="K91">
        <v>0</v>
      </c>
      <c r="L91" s="1520"/>
      <c r="M91" s="883"/>
      <c r="N91" s="936">
        <v>36951</v>
      </c>
      <c r="O91" s="937">
        <v>98.947829999999996</v>
      </c>
      <c r="P91" s="938">
        <v>-7.0390000000003283E-2</v>
      </c>
      <c r="Q91" s="943">
        <v>-1.05</v>
      </c>
      <c r="R91" s="940">
        <v>99.033196666666655</v>
      </c>
      <c r="S91" s="941">
        <v>-0.14465000000001282</v>
      </c>
      <c r="T91" s="931">
        <v>99.479301428571418</v>
      </c>
      <c r="U91" s="932">
        <v>-0.19139571428573277</v>
      </c>
      <c r="V91" s="924" t="s">
        <v>694</v>
      </c>
      <c r="W91" s="925">
        <v>0</v>
      </c>
      <c r="X91" s="1572"/>
      <c r="Y91" s="1119"/>
    </row>
    <row r="92" spans="1:25">
      <c r="A92" s="936">
        <v>36982</v>
      </c>
      <c r="B92" s="1497">
        <v>99.409610568051832</v>
      </c>
      <c r="C92" s="929">
        <v>-0.19012645698126107</v>
      </c>
      <c r="D92" s="1132">
        <v>-0.8</v>
      </c>
      <c r="E92" s="931">
        <v>99.608206094550113</v>
      </c>
      <c r="F92" s="932">
        <v>-0.2013095499962958</v>
      </c>
      <c r="G92" s="959">
        <v>99.948782909759856</v>
      </c>
      <c r="H92" s="960">
        <v>-0.14477017024502459</v>
      </c>
      <c r="I92" s="1127" t="s">
        <v>690</v>
      </c>
      <c r="J92" s="1503" t="s">
        <v>694</v>
      </c>
      <c r="K92">
        <v>0</v>
      </c>
      <c r="L92" s="1520"/>
      <c r="M92" s="883"/>
      <c r="N92" s="936">
        <v>36982</v>
      </c>
      <c r="O92" s="937">
        <v>98.798389999999998</v>
      </c>
      <c r="P92" s="938">
        <v>-0.14943999999999846</v>
      </c>
      <c r="Q92" s="943">
        <v>-1.3</v>
      </c>
      <c r="R92" s="940">
        <v>98.921479999999988</v>
      </c>
      <c r="S92" s="941">
        <v>-0.11171666666666624</v>
      </c>
      <c r="T92" s="931">
        <v>99.281614285714298</v>
      </c>
      <c r="U92" s="932">
        <v>-0.19768714285712008</v>
      </c>
      <c r="V92" s="924" t="s">
        <v>694</v>
      </c>
      <c r="W92" s="925">
        <v>0</v>
      </c>
      <c r="X92" s="1572"/>
      <c r="Y92" s="1119"/>
    </row>
    <row r="93" spans="1:25">
      <c r="A93" s="936">
        <v>37012</v>
      </c>
      <c r="B93" s="1497">
        <v>99.234524121464929</v>
      </c>
      <c r="C93" s="929">
        <v>-0.17508644658690287</v>
      </c>
      <c r="D93" s="1132">
        <v>-1.1000000000000001</v>
      </c>
      <c r="E93" s="931">
        <v>99.414623904849961</v>
      </c>
      <c r="F93" s="932">
        <v>-0.19358218970015173</v>
      </c>
      <c r="G93" s="959">
        <v>99.788260856130904</v>
      </c>
      <c r="H93" s="960">
        <v>-0.16052205362895222</v>
      </c>
      <c r="I93" s="1127" t="s">
        <v>690</v>
      </c>
      <c r="J93" s="1503" t="s">
        <v>694</v>
      </c>
      <c r="K93">
        <v>0</v>
      </c>
      <c r="L93" s="1520"/>
      <c r="M93" s="883"/>
      <c r="N93" s="936">
        <v>37012</v>
      </c>
      <c r="O93" s="937">
        <v>98.480270000000004</v>
      </c>
      <c r="P93" s="938">
        <v>-0.3181199999999933</v>
      </c>
      <c r="Q93" s="943">
        <v>-1.71</v>
      </c>
      <c r="R93" s="940">
        <v>98.742163333333338</v>
      </c>
      <c r="S93" s="941">
        <v>-0.1793166666666508</v>
      </c>
      <c r="T93" s="931">
        <v>99.065659999999994</v>
      </c>
      <c r="U93" s="932">
        <v>-0.21595428571430375</v>
      </c>
      <c r="V93" s="924" t="s">
        <v>694</v>
      </c>
      <c r="W93" s="925">
        <v>0</v>
      </c>
      <c r="X93" s="1572"/>
      <c r="Y93" s="1119"/>
    </row>
    <row r="94" spans="1:25">
      <c r="A94" s="936">
        <v>37043</v>
      </c>
      <c r="B94" s="1497">
        <v>99.045154004681734</v>
      </c>
      <c r="C94" s="929">
        <v>-0.18937011678319493</v>
      </c>
      <c r="D94" s="1132">
        <v>-1.4</v>
      </c>
      <c r="E94" s="931">
        <v>99.229762898066156</v>
      </c>
      <c r="F94" s="932">
        <v>-0.18486100678380524</v>
      </c>
      <c r="G94" s="959">
        <v>99.612757744074912</v>
      </c>
      <c r="H94" s="960">
        <v>-0.17550311205599201</v>
      </c>
      <c r="I94" s="1127" t="s">
        <v>690</v>
      </c>
      <c r="J94" s="1503" t="s">
        <v>694</v>
      </c>
      <c r="K94">
        <v>0</v>
      </c>
      <c r="L94" s="1520"/>
      <c r="M94" s="883"/>
      <c r="N94" s="936">
        <v>37043</v>
      </c>
      <c r="O94" s="937">
        <v>98.087720000000004</v>
      </c>
      <c r="P94" s="938">
        <v>-0.39254999999999995</v>
      </c>
      <c r="Q94" s="943">
        <v>-2.1800000000000002</v>
      </c>
      <c r="R94" s="940">
        <v>98.455460000000002</v>
      </c>
      <c r="S94" s="941">
        <v>-0.28670333333333531</v>
      </c>
      <c r="T94" s="931">
        <v>98.835392857142864</v>
      </c>
      <c r="U94" s="932">
        <v>-0.23026714285713012</v>
      </c>
      <c r="V94" s="924" t="s">
        <v>694</v>
      </c>
      <c r="W94" s="925">
        <v>0</v>
      </c>
      <c r="X94" s="1572"/>
      <c r="Y94" s="1119"/>
    </row>
    <row r="95" spans="1:25">
      <c r="A95" s="936">
        <v>37073</v>
      </c>
      <c r="B95" s="1497">
        <v>98.813380669093561</v>
      </c>
      <c r="C95" s="929">
        <v>-0.23177333558817281</v>
      </c>
      <c r="D95" s="1132">
        <v>-1.7</v>
      </c>
      <c r="E95" s="931">
        <v>99.031019598413423</v>
      </c>
      <c r="F95" s="932">
        <v>-0.19874329965273319</v>
      </c>
      <c r="G95" s="959">
        <v>99.41874518527591</v>
      </c>
      <c r="H95" s="960">
        <v>-0.19401255879900248</v>
      </c>
      <c r="I95" s="1127" t="s">
        <v>690</v>
      </c>
      <c r="J95" s="1503" t="s">
        <v>694</v>
      </c>
      <c r="K95">
        <v>0</v>
      </c>
      <c r="L95" s="1520"/>
      <c r="M95" s="883"/>
      <c r="N95" s="936">
        <v>37073</v>
      </c>
      <c r="O95" s="937">
        <v>97.757040000000003</v>
      </c>
      <c r="P95" s="938">
        <v>-0.33068000000000097</v>
      </c>
      <c r="Q95" s="943">
        <v>-2.56</v>
      </c>
      <c r="R95" s="940">
        <v>98.108343333333337</v>
      </c>
      <c r="S95" s="941">
        <v>-0.34711666666666474</v>
      </c>
      <c r="T95" s="931">
        <v>98.603287142857127</v>
      </c>
      <c r="U95" s="932">
        <v>-0.23210571428573701</v>
      </c>
      <c r="V95" s="924" t="s">
        <v>694</v>
      </c>
      <c r="W95" s="925">
        <v>0</v>
      </c>
      <c r="X95" s="1572"/>
      <c r="Y95" s="1119"/>
    </row>
    <row r="96" spans="1:25">
      <c r="A96" s="936">
        <v>37104</v>
      </c>
      <c r="B96" s="1497">
        <v>98.548070989583138</v>
      </c>
      <c r="C96" s="929">
        <v>-0.26530967951042328</v>
      </c>
      <c r="D96" s="1132">
        <v>-1.9</v>
      </c>
      <c r="E96" s="931">
        <v>98.802201887786154</v>
      </c>
      <c r="F96" s="932">
        <v>-0.22881771062726841</v>
      </c>
      <c r="G96" s="959">
        <v>99.209392581210537</v>
      </c>
      <c r="H96" s="960">
        <v>-0.20935260406537282</v>
      </c>
      <c r="I96" s="1127" t="s">
        <v>690</v>
      </c>
      <c r="J96" s="1503" t="s">
        <v>694</v>
      </c>
      <c r="K96">
        <v>0</v>
      </c>
      <c r="L96" s="1520"/>
      <c r="M96" s="883"/>
      <c r="N96" s="936">
        <v>37104</v>
      </c>
      <c r="O96" s="937">
        <v>97.599329999999995</v>
      </c>
      <c r="P96" s="938">
        <v>-0.15771000000000868</v>
      </c>
      <c r="Q96" s="943">
        <v>-2.68</v>
      </c>
      <c r="R96" s="940">
        <v>97.814696666666677</v>
      </c>
      <c r="S96" s="941">
        <v>-0.29364666666666039</v>
      </c>
      <c r="T96" s="931">
        <v>98.38411428571429</v>
      </c>
      <c r="U96" s="932">
        <v>-0.21917285714283707</v>
      </c>
      <c r="V96" s="924" t="s">
        <v>694</v>
      </c>
      <c r="W96" s="925">
        <v>0</v>
      </c>
      <c r="X96" s="1572"/>
      <c r="Y96" s="1119"/>
    </row>
    <row r="97" spans="1:25">
      <c r="A97" s="936">
        <v>37135</v>
      </c>
      <c r="B97" s="1497">
        <v>98.335175620303701</v>
      </c>
      <c r="C97" s="929">
        <v>-0.21289536927943686</v>
      </c>
      <c r="D97" s="1132">
        <v>-2.1</v>
      </c>
      <c r="E97" s="931">
        <v>98.565542426326786</v>
      </c>
      <c r="F97" s="932">
        <v>-0.236659461459368</v>
      </c>
      <c r="G97" s="959">
        <v>98.997950428316017</v>
      </c>
      <c r="H97" s="960">
        <v>-0.21144215289452006</v>
      </c>
      <c r="I97" s="1127" t="s">
        <v>690</v>
      </c>
      <c r="J97" s="1503" t="s">
        <v>694</v>
      </c>
      <c r="K97">
        <v>0</v>
      </c>
      <c r="L97" s="1520"/>
      <c r="M97" s="883"/>
      <c r="N97" s="936">
        <v>37135</v>
      </c>
      <c r="O97" s="937">
        <v>97.571290000000005</v>
      </c>
      <c r="P97" s="938">
        <v>-2.8039999999990073E-2</v>
      </c>
      <c r="Q97" s="943">
        <v>-2.61</v>
      </c>
      <c r="R97" s="940">
        <v>97.642553333333339</v>
      </c>
      <c r="S97" s="941">
        <v>-0.17214333333333798</v>
      </c>
      <c r="T97" s="931">
        <v>98.177409999999995</v>
      </c>
      <c r="U97" s="932">
        <v>-0.20670428571429511</v>
      </c>
      <c r="V97" s="924" t="s">
        <v>694</v>
      </c>
      <c r="W97" s="925">
        <v>0</v>
      </c>
      <c r="X97" s="1572"/>
      <c r="Y97" s="1119"/>
    </row>
    <row r="98" spans="1:25">
      <c r="A98" s="936">
        <v>37165</v>
      </c>
      <c r="B98" s="1497">
        <v>98.184724994222194</v>
      </c>
      <c r="C98" s="929">
        <v>-0.15045062608150772</v>
      </c>
      <c r="D98" s="1132">
        <v>-2.2000000000000002</v>
      </c>
      <c r="E98" s="931">
        <v>98.355990534703025</v>
      </c>
      <c r="F98" s="932">
        <v>-0.20955189162376087</v>
      </c>
      <c r="G98" s="959">
        <v>98.79580585248587</v>
      </c>
      <c r="H98" s="960">
        <v>-0.20214457583014678</v>
      </c>
      <c r="I98" s="1127" t="s">
        <v>690</v>
      </c>
      <c r="J98" s="1503" t="s">
        <v>694</v>
      </c>
      <c r="K98">
        <v>0</v>
      </c>
      <c r="L98" s="1520"/>
      <c r="M98" s="883"/>
      <c r="N98" s="936">
        <v>37165</v>
      </c>
      <c r="O98" s="937">
        <v>97.632949999999994</v>
      </c>
      <c r="P98" s="938">
        <v>6.1659999999989168E-2</v>
      </c>
      <c r="Q98" s="943">
        <v>-2.36</v>
      </c>
      <c r="R98" s="940">
        <v>97.601189999999988</v>
      </c>
      <c r="S98" s="941">
        <v>-4.1363333333350738E-2</v>
      </c>
      <c r="T98" s="931">
        <v>97.989569999999986</v>
      </c>
      <c r="U98" s="932">
        <v>-0.18784000000000844</v>
      </c>
      <c r="V98" s="924" t="s">
        <v>694</v>
      </c>
      <c r="W98" s="925">
        <v>0</v>
      </c>
      <c r="X98" s="1572"/>
      <c r="Y98" s="1119"/>
    </row>
    <row r="99" spans="1:25">
      <c r="A99" s="1142">
        <v>37196</v>
      </c>
      <c r="B99" s="1497">
        <v>98.136532453518285</v>
      </c>
      <c r="C99" s="929">
        <v>-4.8192540703908548E-2</v>
      </c>
      <c r="D99" s="1143">
        <v>-2.1</v>
      </c>
      <c r="E99" s="1144">
        <v>98.218811022681393</v>
      </c>
      <c r="F99" s="1145">
        <v>-0.13717951202163192</v>
      </c>
      <c r="G99" s="1146">
        <v>98.613937550409659</v>
      </c>
      <c r="H99" s="1147">
        <v>-0.18186830207621085</v>
      </c>
      <c r="I99" s="1148" t="s">
        <v>690</v>
      </c>
      <c r="J99" s="1503" t="s">
        <v>898</v>
      </c>
      <c r="K99">
        <v>-1</v>
      </c>
      <c r="L99" s="1520"/>
      <c r="M99" s="883"/>
      <c r="N99" s="961">
        <v>37196</v>
      </c>
      <c r="O99" s="998">
        <v>97.775700000000001</v>
      </c>
      <c r="P99" s="999">
        <v>0.14275000000000659</v>
      </c>
      <c r="Q99" s="964">
        <v>-1.93</v>
      </c>
      <c r="R99" s="965">
        <v>97.659980000000004</v>
      </c>
      <c r="S99" s="966">
        <v>5.8790000000016107E-2</v>
      </c>
      <c r="T99" s="939">
        <v>97.843471428571434</v>
      </c>
      <c r="U99" s="964">
        <v>-0.14609857142855276</v>
      </c>
      <c r="V99" s="956" t="s">
        <v>898</v>
      </c>
      <c r="W99" s="957">
        <v>-1</v>
      </c>
      <c r="X99" s="1572"/>
      <c r="Y99" s="1119"/>
    </row>
    <row r="100" spans="1:25">
      <c r="A100" s="953">
        <v>37226</v>
      </c>
      <c r="B100" s="1568">
        <v>98.155621265528623</v>
      </c>
      <c r="C100" s="946">
        <v>1.9088812010338074E-2</v>
      </c>
      <c r="D100" s="1151">
        <v>-2</v>
      </c>
      <c r="E100" s="948">
        <v>98.15895957108971</v>
      </c>
      <c r="F100" s="949">
        <v>-5.9851451591683258E-2</v>
      </c>
      <c r="G100" s="1152">
        <v>98.459808570990162</v>
      </c>
      <c r="H100" s="955">
        <v>-0.15412897941949666</v>
      </c>
      <c r="I100" s="1153" t="s">
        <v>690</v>
      </c>
      <c r="J100" s="1560" t="s">
        <v>694</v>
      </c>
      <c r="K100" s="1516">
        <v>0</v>
      </c>
      <c r="L100" s="1521"/>
      <c r="M100" s="883"/>
      <c r="N100" s="985">
        <v>37226</v>
      </c>
      <c r="O100" s="937">
        <v>97.960660000000004</v>
      </c>
      <c r="P100" s="938">
        <v>0.18496000000000379</v>
      </c>
      <c r="Q100" s="978">
        <v>-1.43</v>
      </c>
      <c r="R100" s="940">
        <v>97.78976999999999</v>
      </c>
      <c r="S100" s="941">
        <v>0.12978999999998564</v>
      </c>
      <c r="T100" s="979">
        <v>97.769241428571419</v>
      </c>
      <c r="U100" s="974">
        <v>-7.4230000000014229E-2</v>
      </c>
      <c r="V100" s="924" t="s">
        <v>694</v>
      </c>
      <c r="W100" s="925">
        <v>0</v>
      </c>
      <c r="X100" s="1572"/>
      <c r="Y100" s="1119"/>
    </row>
    <row r="101" spans="1:25">
      <c r="A101" s="936">
        <v>37257</v>
      </c>
      <c r="B101" s="1497">
        <v>98.214192810767756</v>
      </c>
      <c r="C101" s="929">
        <v>5.8571545239132661E-2</v>
      </c>
      <c r="D101" s="1132">
        <v>-1.8</v>
      </c>
      <c r="E101" s="931">
        <v>98.168782176604893</v>
      </c>
      <c r="F101" s="932">
        <v>9.8226055151826586E-3</v>
      </c>
      <c r="G101" s="959">
        <v>98.341099829002445</v>
      </c>
      <c r="H101" s="960">
        <v>-0.1187087419877173</v>
      </c>
      <c r="I101" s="1127" t="s">
        <v>849</v>
      </c>
      <c r="J101" s="1503" t="s">
        <v>694</v>
      </c>
      <c r="K101">
        <v>0</v>
      </c>
      <c r="L101" s="1520"/>
      <c r="M101" s="883"/>
      <c r="N101" s="936">
        <v>37257</v>
      </c>
      <c r="O101" s="991">
        <v>98.159800000000004</v>
      </c>
      <c r="P101" s="992">
        <v>0.19913999999999987</v>
      </c>
      <c r="Q101" s="943">
        <v>-0.98</v>
      </c>
      <c r="R101" s="920">
        <v>97.965386666666674</v>
      </c>
      <c r="S101" s="982">
        <v>0.1756166666666843</v>
      </c>
      <c r="T101" s="931">
        <v>97.779538571428574</v>
      </c>
      <c r="U101" s="932">
        <v>1.0297142857154995E-2</v>
      </c>
      <c r="V101" s="924" t="s">
        <v>694</v>
      </c>
      <c r="W101" s="925">
        <v>0</v>
      </c>
      <c r="X101" s="1572"/>
      <c r="Y101" s="1119"/>
    </row>
    <row r="102" spans="1:25">
      <c r="A102" s="936">
        <v>37288</v>
      </c>
      <c r="B102" s="1497">
        <v>98.305618487689614</v>
      </c>
      <c r="C102" s="929">
        <v>9.1425676921858212E-2</v>
      </c>
      <c r="D102" s="1132">
        <v>-1.5</v>
      </c>
      <c r="E102" s="931">
        <v>98.22514418799534</v>
      </c>
      <c r="F102" s="932">
        <v>5.6362011390447719E-2</v>
      </c>
      <c r="G102" s="959">
        <v>98.268562374516179</v>
      </c>
      <c r="H102" s="960">
        <v>-7.2537454486266029E-2</v>
      </c>
      <c r="I102" s="1127" t="s">
        <v>849</v>
      </c>
      <c r="J102" s="1503" t="s">
        <v>694</v>
      </c>
      <c r="K102">
        <v>0</v>
      </c>
      <c r="L102" s="1520"/>
      <c r="M102" s="883"/>
      <c r="N102" s="936">
        <v>37288</v>
      </c>
      <c r="O102" s="937">
        <v>98.355000000000004</v>
      </c>
      <c r="P102" s="938">
        <v>0.19519999999999982</v>
      </c>
      <c r="Q102" s="943">
        <v>-0.67</v>
      </c>
      <c r="R102" s="940">
        <v>98.158486666666661</v>
      </c>
      <c r="S102" s="941">
        <v>0.19309999999998695</v>
      </c>
      <c r="T102" s="931">
        <v>97.864961428571419</v>
      </c>
      <c r="U102" s="932">
        <v>8.5422857142845032E-2</v>
      </c>
      <c r="V102" s="924" t="s">
        <v>694</v>
      </c>
      <c r="W102" s="925">
        <v>0</v>
      </c>
      <c r="X102" s="1572"/>
      <c r="Y102" s="1119"/>
    </row>
    <row r="103" spans="1:25">
      <c r="A103" s="936">
        <v>37316</v>
      </c>
      <c r="B103" s="1497">
        <v>98.434826784108537</v>
      </c>
      <c r="C103" s="929">
        <v>0.1292082964189234</v>
      </c>
      <c r="D103" s="1132">
        <v>-1.2</v>
      </c>
      <c r="E103" s="931">
        <v>98.318212694188631</v>
      </c>
      <c r="F103" s="932">
        <v>9.3068506193290546E-2</v>
      </c>
      <c r="G103" s="959">
        <v>98.252384630876946</v>
      </c>
      <c r="H103" s="960">
        <v>-1.6177743639232744E-2</v>
      </c>
      <c r="I103" s="1127" t="s">
        <v>689</v>
      </c>
      <c r="J103" s="1503" t="s">
        <v>694</v>
      </c>
      <c r="K103">
        <v>0</v>
      </c>
      <c r="L103" s="1520"/>
      <c r="M103" s="883"/>
      <c r="N103" s="936">
        <v>37316</v>
      </c>
      <c r="O103" s="937">
        <v>98.522850000000005</v>
      </c>
      <c r="P103" s="938">
        <v>0.16785000000000139</v>
      </c>
      <c r="Q103" s="943">
        <v>-0.43</v>
      </c>
      <c r="R103" s="940">
        <v>98.345883333333333</v>
      </c>
      <c r="S103" s="941">
        <v>0.18739666666667176</v>
      </c>
      <c r="T103" s="931">
        <v>97.996892857142868</v>
      </c>
      <c r="U103" s="932">
        <v>0.13193142857144835</v>
      </c>
      <c r="V103" s="924" t="s">
        <v>694</v>
      </c>
      <c r="W103" s="925">
        <v>0</v>
      </c>
      <c r="X103" s="1572"/>
      <c r="Y103" s="1119"/>
    </row>
    <row r="104" spans="1:25">
      <c r="A104" s="936">
        <v>37347</v>
      </c>
      <c r="B104" s="1497">
        <v>98.595462293302717</v>
      </c>
      <c r="C104" s="929">
        <v>0.16063550919417935</v>
      </c>
      <c r="D104" s="1132">
        <v>-0.8</v>
      </c>
      <c r="E104" s="931">
        <v>98.445302521700285</v>
      </c>
      <c r="F104" s="932">
        <v>0.12708982751165365</v>
      </c>
      <c r="G104" s="959">
        <v>98.289568441305391</v>
      </c>
      <c r="H104" s="960">
        <v>3.7183810428444986E-2</v>
      </c>
      <c r="I104" s="1127" t="s">
        <v>689</v>
      </c>
      <c r="J104" s="1503" t="s">
        <v>694</v>
      </c>
      <c r="K104">
        <v>0</v>
      </c>
      <c r="L104" s="1520"/>
      <c r="M104" s="883"/>
      <c r="N104" s="936">
        <v>37347</v>
      </c>
      <c r="O104" s="937">
        <v>98.623289999999997</v>
      </c>
      <c r="P104" s="938">
        <v>0.10043999999999187</v>
      </c>
      <c r="Q104" s="943">
        <v>-0.18</v>
      </c>
      <c r="R104" s="940">
        <v>98.500380000000007</v>
      </c>
      <c r="S104" s="941">
        <v>0.15449666666667383</v>
      </c>
      <c r="T104" s="931">
        <v>98.147178571428569</v>
      </c>
      <c r="U104" s="932">
        <v>0.15028571428570103</v>
      </c>
      <c r="V104" s="924" t="s">
        <v>694</v>
      </c>
      <c r="W104" s="925">
        <v>0</v>
      </c>
      <c r="X104" s="1572"/>
      <c r="Y104" s="1119"/>
    </row>
    <row r="105" spans="1:25">
      <c r="A105" s="936">
        <v>37377</v>
      </c>
      <c r="B105" s="1497">
        <v>98.760493005108515</v>
      </c>
      <c r="C105" s="929">
        <v>0.16503071180579809</v>
      </c>
      <c r="D105" s="1132">
        <v>-0.5</v>
      </c>
      <c r="E105" s="931">
        <v>98.596927360839913</v>
      </c>
      <c r="F105" s="932">
        <v>0.15162483913962888</v>
      </c>
      <c r="G105" s="959">
        <v>98.371821014289154</v>
      </c>
      <c r="H105" s="960">
        <v>8.2252572983762207E-2</v>
      </c>
      <c r="I105" s="1127" t="s">
        <v>689</v>
      </c>
      <c r="J105" s="1503" t="s">
        <v>694</v>
      </c>
      <c r="K105">
        <v>0</v>
      </c>
      <c r="L105" s="1520"/>
      <c r="M105" s="883"/>
      <c r="N105" s="936">
        <v>37377</v>
      </c>
      <c r="O105" s="937">
        <v>98.615830000000003</v>
      </c>
      <c r="P105" s="938">
        <v>-7.4599999999946931E-3</v>
      </c>
      <c r="Q105" s="943">
        <v>0.14000000000000001</v>
      </c>
      <c r="R105" s="940">
        <v>98.587323333333345</v>
      </c>
      <c r="S105" s="941">
        <v>8.6943333333337591E-2</v>
      </c>
      <c r="T105" s="931">
        <v>98.287590000000009</v>
      </c>
      <c r="U105" s="932">
        <v>0.14041142857143996</v>
      </c>
      <c r="V105" s="924" t="s">
        <v>694</v>
      </c>
      <c r="W105" s="925">
        <v>0</v>
      </c>
      <c r="X105" s="1572"/>
      <c r="Y105" s="1119"/>
    </row>
    <row r="106" spans="1:25">
      <c r="A106" s="936">
        <v>37408</v>
      </c>
      <c r="B106" s="1497">
        <v>98.927933363962879</v>
      </c>
      <c r="C106" s="929">
        <v>0.16744035885436404</v>
      </c>
      <c r="D106" s="1132">
        <v>-0.1</v>
      </c>
      <c r="E106" s="931">
        <v>98.76129622079138</v>
      </c>
      <c r="F106" s="932">
        <v>0.16436885995146611</v>
      </c>
      <c r="G106" s="959">
        <v>98.48487828720981</v>
      </c>
      <c r="H106" s="960">
        <v>0.11305727292065626</v>
      </c>
      <c r="I106" s="1127" t="s">
        <v>689</v>
      </c>
      <c r="J106" s="1503" t="s">
        <v>694</v>
      </c>
      <c r="K106">
        <v>0</v>
      </c>
      <c r="L106" s="1520"/>
      <c r="M106" s="883"/>
      <c r="N106" s="936">
        <v>37408</v>
      </c>
      <c r="O106" s="937">
        <v>98.542950000000005</v>
      </c>
      <c r="P106" s="938">
        <v>-7.2879999999997835E-2</v>
      </c>
      <c r="Q106" s="943">
        <v>0.46</v>
      </c>
      <c r="R106" s="940">
        <v>98.59402333333334</v>
      </c>
      <c r="S106" s="941">
        <v>6.6999999999950433E-3</v>
      </c>
      <c r="T106" s="931">
        <v>98.397197142857152</v>
      </c>
      <c r="U106" s="932">
        <v>0.10960714285714346</v>
      </c>
      <c r="V106" s="924" t="s">
        <v>694</v>
      </c>
      <c r="W106" s="925">
        <v>0</v>
      </c>
      <c r="X106" s="1572"/>
      <c r="Y106" s="1119"/>
    </row>
    <row r="107" spans="1:25">
      <c r="A107" s="936">
        <v>37438</v>
      </c>
      <c r="B107" s="1497">
        <v>99.100762550752108</v>
      </c>
      <c r="C107" s="929">
        <v>0.17282918678922954</v>
      </c>
      <c r="D107" s="1132">
        <v>0.3</v>
      </c>
      <c r="E107" s="931">
        <v>98.929729639941172</v>
      </c>
      <c r="F107" s="932">
        <v>0.16843341914979248</v>
      </c>
      <c r="G107" s="959">
        <v>98.619898470813169</v>
      </c>
      <c r="H107" s="960">
        <v>0.1350201836033591</v>
      </c>
      <c r="I107" s="1127" t="s">
        <v>689</v>
      </c>
      <c r="J107" s="1503" t="s">
        <v>694</v>
      </c>
      <c r="K107">
        <v>0</v>
      </c>
      <c r="L107" s="1520"/>
      <c r="M107" s="883"/>
      <c r="N107" s="936">
        <v>37438</v>
      </c>
      <c r="O107" s="937">
        <v>98.445639999999997</v>
      </c>
      <c r="P107" s="938">
        <v>-9.7310000000007335E-2</v>
      </c>
      <c r="Q107" s="943">
        <v>0.7</v>
      </c>
      <c r="R107" s="940">
        <v>98.534806666666668</v>
      </c>
      <c r="S107" s="941">
        <v>-5.9216666666671358E-2</v>
      </c>
      <c r="T107" s="931">
        <v>98.466480000000004</v>
      </c>
      <c r="U107" s="932">
        <v>6.9282857142852095E-2</v>
      </c>
      <c r="V107" s="924" t="s">
        <v>694</v>
      </c>
      <c r="W107" s="925">
        <v>0</v>
      </c>
      <c r="X107" s="1572"/>
      <c r="Y107" s="1119"/>
    </row>
    <row r="108" spans="1:25">
      <c r="A108" s="936">
        <v>37469</v>
      </c>
      <c r="B108" s="1497">
        <v>99.280681357344079</v>
      </c>
      <c r="C108" s="929">
        <v>0.17991880659197079</v>
      </c>
      <c r="D108" s="1132">
        <v>0.7</v>
      </c>
      <c r="E108" s="931">
        <v>99.103125757353027</v>
      </c>
      <c r="F108" s="932">
        <v>0.17339611741185479</v>
      </c>
      <c r="G108" s="959">
        <v>98.772253977466917</v>
      </c>
      <c r="H108" s="960">
        <v>0.15235550665374831</v>
      </c>
      <c r="I108" s="1127" t="s">
        <v>689</v>
      </c>
      <c r="J108" s="1503" t="s">
        <v>694</v>
      </c>
      <c r="K108">
        <v>0</v>
      </c>
      <c r="L108" s="1520"/>
      <c r="M108" s="883"/>
      <c r="N108" s="936">
        <v>37469</v>
      </c>
      <c r="O108" s="937">
        <v>98.344329999999999</v>
      </c>
      <c r="P108" s="938">
        <v>-0.10130999999999801</v>
      </c>
      <c r="Q108" s="943">
        <v>0.76</v>
      </c>
      <c r="R108" s="940">
        <v>98.444306666666662</v>
      </c>
      <c r="S108" s="941">
        <v>-9.0500000000005798E-2</v>
      </c>
      <c r="T108" s="931">
        <v>98.492841428571438</v>
      </c>
      <c r="U108" s="932">
        <v>2.6361428571433976E-2</v>
      </c>
      <c r="V108" s="924" t="s">
        <v>694</v>
      </c>
      <c r="W108" s="925">
        <v>0</v>
      </c>
      <c r="X108" s="1572"/>
      <c r="Y108" s="1119"/>
    </row>
    <row r="109" spans="1:25">
      <c r="A109" s="936">
        <v>37500</v>
      </c>
      <c r="B109" s="1497">
        <v>99.445913711324579</v>
      </c>
      <c r="C109" s="929">
        <v>0.16523235398049962</v>
      </c>
      <c r="D109" s="1132">
        <v>1.1000000000000001</v>
      </c>
      <c r="E109" s="931">
        <v>99.275785873140251</v>
      </c>
      <c r="F109" s="932">
        <v>0.17266011578722384</v>
      </c>
      <c r="G109" s="959">
        <v>98.935153295129069</v>
      </c>
      <c r="H109" s="960">
        <v>0.16289931766215204</v>
      </c>
      <c r="I109" s="1127" t="s">
        <v>689</v>
      </c>
      <c r="J109" s="1503" t="s">
        <v>694</v>
      </c>
      <c r="K109">
        <v>0</v>
      </c>
      <c r="L109" s="1520"/>
      <c r="M109" s="883"/>
      <c r="N109" s="936">
        <v>37500</v>
      </c>
      <c r="O109" s="937">
        <v>98.244169999999997</v>
      </c>
      <c r="P109" s="938">
        <v>-0.10016000000000247</v>
      </c>
      <c r="Q109" s="943">
        <v>0.69</v>
      </c>
      <c r="R109" s="940">
        <v>98.344713333333331</v>
      </c>
      <c r="S109" s="941">
        <v>-9.9593333333331202E-2</v>
      </c>
      <c r="T109" s="931">
        <v>98.47700857142857</v>
      </c>
      <c r="U109" s="932">
        <v>-1.5832857142868306E-2</v>
      </c>
      <c r="V109" s="924" t="s">
        <v>694</v>
      </c>
      <c r="W109" s="925">
        <v>0</v>
      </c>
      <c r="X109" s="1572"/>
      <c r="Y109" s="1119"/>
    </row>
    <row r="110" spans="1:25">
      <c r="A110" s="936">
        <v>37530</v>
      </c>
      <c r="B110" s="1497">
        <v>99.577055431290276</v>
      </c>
      <c r="C110" s="929">
        <v>0.13114171996569723</v>
      </c>
      <c r="D110" s="1132">
        <v>1.4</v>
      </c>
      <c r="E110" s="931">
        <v>99.434550166652969</v>
      </c>
      <c r="F110" s="932">
        <v>0.15876429351271781</v>
      </c>
      <c r="G110" s="959">
        <v>99.098328816155018</v>
      </c>
      <c r="H110" s="960">
        <v>0.16317552102594846</v>
      </c>
      <c r="I110" s="1127" t="s">
        <v>689</v>
      </c>
      <c r="J110" s="1503" t="s">
        <v>694</v>
      </c>
      <c r="K110">
        <v>0</v>
      </c>
      <c r="L110" s="1520"/>
      <c r="M110" s="883"/>
      <c r="N110" s="936">
        <v>37530</v>
      </c>
      <c r="O110" s="937">
        <v>98.144419999999997</v>
      </c>
      <c r="P110" s="938">
        <v>-9.9750000000000227E-2</v>
      </c>
      <c r="Q110" s="943">
        <v>0.52</v>
      </c>
      <c r="R110" s="940">
        <v>98.244306666666674</v>
      </c>
      <c r="S110" s="941">
        <v>-0.10040666666665743</v>
      </c>
      <c r="T110" s="931">
        <v>98.422947142857126</v>
      </c>
      <c r="U110" s="932">
        <v>-5.4061428571444026E-2</v>
      </c>
      <c r="V110" s="924" t="s">
        <v>694</v>
      </c>
      <c r="W110" s="925">
        <v>0</v>
      </c>
      <c r="X110" s="1572"/>
      <c r="Y110" s="1119"/>
    </row>
    <row r="111" spans="1:25">
      <c r="A111" s="936">
        <v>37561</v>
      </c>
      <c r="B111" s="1497">
        <v>99.650132386141195</v>
      </c>
      <c r="C111" s="929">
        <v>7.3076954850918696E-2</v>
      </c>
      <c r="D111" s="1132">
        <v>1.5</v>
      </c>
      <c r="E111" s="931">
        <v>99.557700509585345</v>
      </c>
      <c r="F111" s="932">
        <v>0.12315034293237659</v>
      </c>
      <c r="G111" s="959">
        <v>99.248995972274798</v>
      </c>
      <c r="H111" s="960">
        <v>0.15066715611978054</v>
      </c>
      <c r="I111" s="1127" t="s">
        <v>689</v>
      </c>
      <c r="J111" s="1503" t="s">
        <v>694</v>
      </c>
      <c r="K111">
        <v>0</v>
      </c>
      <c r="L111" s="1520"/>
      <c r="M111" s="883"/>
      <c r="N111" s="936">
        <v>37561</v>
      </c>
      <c r="O111" s="937">
        <v>98.046620000000004</v>
      </c>
      <c r="P111" s="938">
        <v>-9.7799999999992338E-2</v>
      </c>
      <c r="Q111" s="943">
        <v>0.28000000000000003</v>
      </c>
      <c r="R111" s="940">
        <v>98.14506999999999</v>
      </c>
      <c r="S111" s="941">
        <v>-9.9236666666683959E-2</v>
      </c>
      <c r="T111" s="931">
        <v>98.340565714285717</v>
      </c>
      <c r="U111" s="932">
        <v>-8.2381428571409288E-2</v>
      </c>
      <c r="V111" s="924" t="s">
        <v>694</v>
      </c>
      <c r="W111" s="925">
        <v>0</v>
      </c>
      <c r="X111" s="1572"/>
      <c r="Y111" s="1119"/>
    </row>
    <row r="112" spans="1:25">
      <c r="A112" s="936">
        <v>37591</v>
      </c>
      <c r="B112" s="1498">
        <v>99.676000752996629</v>
      </c>
      <c r="C112" s="929">
        <v>2.5868366855434033E-2</v>
      </c>
      <c r="D112" s="1132">
        <v>1.5</v>
      </c>
      <c r="E112" s="931">
        <v>99.634396190142695</v>
      </c>
      <c r="F112" s="932">
        <v>7.6695680557349988E-2</v>
      </c>
      <c r="G112" s="959">
        <v>99.379782793401674</v>
      </c>
      <c r="H112" s="960">
        <v>0.13078682112687545</v>
      </c>
      <c r="I112" s="1127" t="s">
        <v>689</v>
      </c>
      <c r="J112" s="1559" t="s">
        <v>694</v>
      </c>
      <c r="K112" s="1516">
        <v>0</v>
      </c>
      <c r="L112" s="1521"/>
      <c r="M112" s="883"/>
      <c r="N112" s="936">
        <v>37591</v>
      </c>
      <c r="O112" s="986">
        <v>97.962329999999994</v>
      </c>
      <c r="P112" s="987">
        <v>-8.4290000000009968E-2</v>
      </c>
      <c r="Q112" s="978">
        <v>0</v>
      </c>
      <c r="R112" s="988">
        <v>98.051123333333337</v>
      </c>
      <c r="S112" s="989">
        <v>-9.39466666666533E-2</v>
      </c>
      <c r="T112" s="931">
        <v>98.247208571428558</v>
      </c>
      <c r="U112" s="932">
        <v>-9.3357142857158237E-2</v>
      </c>
      <c r="V112" s="924" t="s">
        <v>694</v>
      </c>
      <c r="W112" s="925">
        <v>0</v>
      </c>
      <c r="X112" s="1572"/>
      <c r="Y112" s="1119"/>
    </row>
    <row r="113" spans="1:25">
      <c r="A113" s="918">
        <v>37622</v>
      </c>
      <c r="B113" s="1497">
        <v>99.652071284897985</v>
      </c>
      <c r="C113" s="1133">
        <v>-2.392946809864327E-2</v>
      </c>
      <c r="D113" s="1134">
        <v>1.5</v>
      </c>
      <c r="E113" s="922">
        <v>99.659401474678603</v>
      </c>
      <c r="F113" s="1012">
        <v>2.500528453590789E-2</v>
      </c>
      <c r="G113" s="1135">
        <v>99.483231067820967</v>
      </c>
      <c r="H113" s="1136">
        <v>0.10344827441929283</v>
      </c>
      <c r="I113" s="1137" t="s">
        <v>851</v>
      </c>
      <c r="J113" s="1503" t="s">
        <v>694</v>
      </c>
      <c r="K113">
        <v>0</v>
      </c>
      <c r="L113" s="1520"/>
      <c r="M113" s="883"/>
      <c r="N113" s="918">
        <v>37622</v>
      </c>
      <c r="O113" s="937">
        <v>97.919039999999995</v>
      </c>
      <c r="P113" s="938">
        <v>-4.328999999999894E-2</v>
      </c>
      <c r="Q113" s="943">
        <v>-0.25</v>
      </c>
      <c r="R113" s="940">
        <v>97.975996666666674</v>
      </c>
      <c r="S113" s="941">
        <v>-7.5126666666662345E-2</v>
      </c>
      <c r="T113" s="922">
        <v>98.158078571428561</v>
      </c>
      <c r="U113" s="1012">
        <v>-8.9129999999997267E-2</v>
      </c>
      <c r="V113" s="924" t="s">
        <v>694</v>
      </c>
      <c r="W113" s="925">
        <v>0</v>
      </c>
      <c r="X113" s="1572"/>
      <c r="Y113" s="1119"/>
    </row>
    <row r="114" spans="1:25">
      <c r="A114" s="936">
        <v>37653</v>
      </c>
      <c r="B114" s="1497">
        <v>99.613176619422433</v>
      </c>
      <c r="C114" s="929">
        <v>-3.889466547555287E-2</v>
      </c>
      <c r="D114" s="1132">
        <v>1.3</v>
      </c>
      <c r="E114" s="931">
        <v>99.647082885772349</v>
      </c>
      <c r="F114" s="932">
        <v>-1.2318588906254035E-2</v>
      </c>
      <c r="G114" s="959">
        <v>99.556433077631027</v>
      </c>
      <c r="H114" s="960">
        <v>7.3202009810060531E-2</v>
      </c>
      <c r="I114" s="1127" t="s">
        <v>851</v>
      </c>
      <c r="J114" s="1503" t="s">
        <v>694</v>
      </c>
      <c r="K114">
        <v>0</v>
      </c>
      <c r="L114" s="1520"/>
      <c r="M114" s="883"/>
      <c r="N114" s="936">
        <v>37653</v>
      </c>
      <c r="O114" s="937">
        <v>97.952420000000004</v>
      </c>
      <c r="P114" s="938">
        <v>3.3380000000008181E-2</v>
      </c>
      <c r="Q114" s="943">
        <v>-0.41</v>
      </c>
      <c r="R114" s="940">
        <v>97.944596666666669</v>
      </c>
      <c r="S114" s="941">
        <v>-3.1400000000004979E-2</v>
      </c>
      <c r="T114" s="931">
        <v>98.087618571428578</v>
      </c>
      <c r="U114" s="932">
        <v>-7.045999999998287E-2</v>
      </c>
      <c r="V114" s="924" t="s">
        <v>694</v>
      </c>
      <c r="W114" s="925">
        <v>0</v>
      </c>
      <c r="X114" s="1572"/>
      <c r="Y114" s="1119"/>
    </row>
    <row r="115" spans="1:25">
      <c r="A115" s="936">
        <v>37681</v>
      </c>
      <c r="B115" s="1497">
        <v>99.556080804241631</v>
      </c>
      <c r="C115" s="929">
        <v>-5.7095815180801424E-2</v>
      </c>
      <c r="D115" s="1132">
        <v>1.1000000000000001</v>
      </c>
      <c r="E115" s="931">
        <v>99.607109569520674</v>
      </c>
      <c r="F115" s="932">
        <v>-3.9973316251675328E-2</v>
      </c>
      <c r="G115" s="959">
        <v>99.595775855759257</v>
      </c>
      <c r="H115" s="960">
        <v>3.9342778128229838E-2</v>
      </c>
      <c r="I115" s="1127" t="s">
        <v>690</v>
      </c>
      <c r="J115" s="1503" t="s">
        <v>694</v>
      </c>
      <c r="K115">
        <v>0</v>
      </c>
      <c r="L115" s="1520"/>
      <c r="M115" s="883"/>
      <c r="N115" s="936">
        <v>37681</v>
      </c>
      <c r="O115" s="937">
        <v>98.057699999999997</v>
      </c>
      <c r="P115" s="938">
        <v>0.10527999999999338</v>
      </c>
      <c r="Q115" s="943">
        <v>-0.47</v>
      </c>
      <c r="R115" s="940">
        <v>97.97638666666667</v>
      </c>
      <c r="S115" s="941">
        <v>3.1790000000000873E-2</v>
      </c>
      <c r="T115" s="931">
        <v>98.046671428571429</v>
      </c>
      <c r="U115" s="932">
        <v>-4.0947142857149288E-2</v>
      </c>
      <c r="V115" s="924" t="s">
        <v>694</v>
      </c>
      <c r="W115" s="925">
        <v>0</v>
      </c>
      <c r="X115" s="1572"/>
      <c r="Y115" s="1119"/>
    </row>
    <row r="116" spans="1:25">
      <c r="A116" s="936">
        <v>37712</v>
      </c>
      <c r="B116" s="1497">
        <v>99.482125568144042</v>
      </c>
      <c r="C116" s="929">
        <v>-7.395523609758925E-2</v>
      </c>
      <c r="D116" s="1132">
        <v>0.9</v>
      </c>
      <c r="E116" s="931">
        <v>99.550460997269383</v>
      </c>
      <c r="F116" s="932">
        <v>-5.664857225129083E-2</v>
      </c>
      <c r="G116" s="959">
        <v>99.600948978162037</v>
      </c>
      <c r="H116" s="960">
        <v>5.1731224027804501E-3</v>
      </c>
      <c r="I116" s="1127" t="s">
        <v>690</v>
      </c>
      <c r="J116" s="1503" t="s">
        <v>694</v>
      </c>
      <c r="K116">
        <v>0</v>
      </c>
      <c r="L116" s="1520"/>
      <c r="M116" s="883"/>
      <c r="N116" s="936">
        <v>37712</v>
      </c>
      <c r="O116" s="937">
        <v>98.248189999999994</v>
      </c>
      <c r="P116" s="938">
        <v>0.19048999999999694</v>
      </c>
      <c r="Q116" s="943">
        <v>-0.38</v>
      </c>
      <c r="R116" s="940">
        <v>98.086103333333327</v>
      </c>
      <c r="S116" s="941">
        <v>0.10971666666665669</v>
      </c>
      <c r="T116" s="931">
        <v>98.047245714285722</v>
      </c>
      <c r="U116" s="932">
        <v>5.7428571429340991E-4</v>
      </c>
      <c r="V116" s="924" t="s">
        <v>694</v>
      </c>
      <c r="W116" s="925">
        <v>0</v>
      </c>
      <c r="X116" s="1572"/>
      <c r="Y116" s="1119"/>
    </row>
    <row r="117" spans="1:25">
      <c r="A117" s="936">
        <v>37742</v>
      </c>
      <c r="B117" s="1497">
        <v>99.436426560953777</v>
      </c>
      <c r="C117" s="929">
        <v>-4.5699007190265206E-2</v>
      </c>
      <c r="D117" s="1132">
        <v>0.7</v>
      </c>
      <c r="E117" s="931">
        <v>99.491544311113145</v>
      </c>
      <c r="F117" s="932">
        <v>-5.8916686156237574E-2</v>
      </c>
      <c r="G117" s="959">
        <v>99.580859139542525</v>
      </c>
      <c r="H117" s="960">
        <v>-2.0089838619512079E-2</v>
      </c>
      <c r="I117" s="1127" t="s">
        <v>690</v>
      </c>
      <c r="J117" s="1503" t="s">
        <v>694</v>
      </c>
      <c r="K117">
        <v>0</v>
      </c>
      <c r="L117" s="1520"/>
      <c r="M117" s="883"/>
      <c r="N117" s="936">
        <v>37742</v>
      </c>
      <c r="O117" s="937">
        <v>98.542010000000005</v>
      </c>
      <c r="P117" s="938">
        <v>0.29382000000001085</v>
      </c>
      <c r="Q117" s="943">
        <v>-7.0000000000000007E-2</v>
      </c>
      <c r="R117" s="940">
        <v>98.282633333333322</v>
      </c>
      <c r="S117" s="941">
        <v>0.19652999999999565</v>
      </c>
      <c r="T117" s="931">
        <v>98.104044285714295</v>
      </c>
      <c r="U117" s="932">
        <v>5.6798571428572586E-2</v>
      </c>
      <c r="V117" s="924" t="s">
        <v>694</v>
      </c>
      <c r="W117" s="925">
        <v>0</v>
      </c>
      <c r="X117" s="1572"/>
      <c r="Y117" s="1119"/>
    </row>
    <row r="118" spans="1:25">
      <c r="A118" s="936">
        <v>37773</v>
      </c>
      <c r="B118" s="1497">
        <v>99.427469122331487</v>
      </c>
      <c r="C118" s="929">
        <v>-8.9574386222892599E-3</v>
      </c>
      <c r="D118" s="1132">
        <v>0.5</v>
      </c>
      <c r="E118" s="931">
        <v>99.448673750476431</v>
      </c>
      <c r="F118" s="932">
        <v>-4.2870560636714572E-2</v>
      </c>
      <c r="G118" s="959">
        <v>99.549050101855414</v>
      </c>
      <c r="H118" s="960">
        <v>-3.1809037687111186E-2</v>
      </c>
      <c r="I118" s="1127" t="s">
        <v>690</v>
      </c>
      <c r="J118" s="1503" t="s">
        <v>694</v>
      </c>
      <c r="K118">
        <v>0</v>
      </c>
      <c r="L118" s="1520"/>
      <c r="M118" s="883"/>
      <c r="N118" s="936">
        <v>37773</v>
      </c>
      <c r="O118" s="937">
        <v>98.863590000000002</v>
      </c>
      <c r="P118" s="938">
        <v>0.32157999999999731</v>
      </c>
      <c r="Q118" s="943">
        <v>0.33</v>
      </c>
      <c r="R118" s="940">
        <v>98.551263333333338</v>
      </c>
      <c r="S118" s="941">
        <v>0.26863000000001591</v>
      </c>
      <c r="T118" s="931">
        <v>98.220754285714293</v>
      </c>
      <c r="U118" s="932">
        <v>0.11670999999999765</v>
      </c>
      <c r="V118" s="924" t="s">
        <v>694</v>
      </c>
      <c r="W118" s="925">
        <v>0</v>
      </c>
      <c r="X118" s="1572"/>
      <c r="Y118" s="1119"/>
    </row>
    <row r="119" spans="1:25">
      <c r="A119" s="936">
        <v>37803</v>
      </c>
      <c r="B119" s="1497">
        <v>99.458021831685201</v>
      </c>
      <c r="C119" s="929">
        <v>3.0552709353713681E-2</v>
      </c>
      <c r="D119" s="1132">
        <v>0.4</v>
      </c>
      <c r="E119" s="931">
        <v>99.440639171656812</v>
      </c>
      <c r="F119" s="932">
        <v>-8.0345788196183321E-3</v>
      </c>
      <c r="G119" s="959">
        <v>99.51791025595378</v>
      </c>
      <c r="H119" s="960">
        <v>-3.1139845901634544E-2</v>
      </c>
      <c r="I119" s="1127" t="s">
        <v>849</v>
      </c>
      <c r="J119" s="1503" t="s">
        <v>694</v>
      </c>
      <c r="K119">
        <v>0</v>
      </c>
      <c r="L119" s="1520"/>
      <c r="M119" s="883"/>
      <c r="N119" s="936">
        <v>37803</v>
      </c>
      <c r="O119" s="937">
        <v>99.117670000000004</v>
      </c>
      <c r="P119" s="938">
        <v>0.25408000000000186</v>
      </c>
      <c r="Q119" s="943">
        <v>0.68</v>
      </c>
      <c r="R119" s="940">
        <v>98.841090000000008</v>
      </c>
      <c r="S119" s="941">
        <v>0.28982666666667001</v>
      </c>
      <c r="T119" s="931">
        <v>98.385802857142863</v>
      </c>
      <c r="U119" s="932">
        <v>0.16504857142857077</v>
      </c>
      <c r="V119" s="924" t="s">
        <v>694</v>
      </c>
      <c r="W119" s="925">
        <v>0</v>
      </c>
      <c r="X119" s="1572"/>
      <c r="Y119" s="1119"/>
    </row>
    <row r="120" spans="1:25">
      <c r="A120" s="936">
        <v>37834</v>
      </c>
      <c r="B120" s="1497">
        <v>99.527302969816546</v>
      </c>
      <c r="C120" s="929">
        <v>6.9281138131344733E-2</v>
      </c>
      <c r="D120" s="1132">
        <v>0.2</v>
      </c>
      <c r="E120" s="931">
        <v>99.470931307944412</v>
      </c>
      <c r="F120" s="932">
        <v>3.0292136287599192E-2</v>
      </c>
      <c r="G120" s="959">
        <v>99.500086210942172</v>
      </c>
      <c r="H120" s="960">
        <v>-1.7824045011607836E-2</v>
      </c>
      <c r="I120" s="1127" t="s">
        <v>849</v>
      </c>
      <c r="J120" s="1503" t="s">
        <v>694</v>
      </c>
      <c r="K120">
        <v>0</v>
      </c>
      <c r="L120" s="1520"/>
      <c r="M120" s="883"/>
      <c r="N120" s="936">
        <v>37834</v>
      </c>
      <c r="O120" s="937">
        <v>99.235690000000005</v>
      </c>
      <c r="P120" s="938">
        <v>0.11802000000000135</v>
      </c>
      <c r="Q120" s="943">
        <v>0.91</v>
      </c>
      <c r="R120" s="940">
        <v>99.072316666666666</v>
      </c>
      <c r="S120" s="941">
        <v>0.23122666666665737</v>
      </c>
      <c r="T120" s="931">
        <v>98.573895714285712</v>
      </c>
      <c r="U120" s="932">
        <v>0.1880928571428484</v>
      </c>
      <c r="V120" s="924" t="s">
        <v>694</v>
      </c>
      <c r="W120" s="925">
        <v>0</v>
      </c>
      <c r="X120" s="1572"/>
      <c r="Y120" s="1119"/>
    </row>
    <row r="121" spans="1:25">
      <c r="A121" s="936">
        <v>37865</v>
      </c>
      <c r="B121" s="1497">
        <v>99.643277846056165</v>
      </c>
      <c r="C121" s="929">
        <v>0.11597487623961911</v>
      </c>
      <c r="D121" s="1132">
        <v>0.2</v>
      </c>
      <c r="E121" s="931">
        <v>99.542867549185971</v>
      </c>
      <c r="F121" s="932">
        <v>7.1936241241559173E-2</v>
      </c>
      <c r="G121" s="959">
        <v>99.50438638617554</v>
      </c>
      <c r="H121" s="960">
        <v>4.3001752333680088E-3</v>
      </c>
      <c r="I121" s="1127" t="s">
        <v>689</v>
      </c>
      <c r="J121" s="1503" t="s">
        <v>694</v>
      </c>
      <c r="K121">
        <v>0</v>
      </c>
      <c r="L121" s="1520"/>
      <c r="M121" s="883"/>
      <c r="N121" s="936">
        <v>37865</v>
      </c>
      <c r="O121" s="937">
        <v>99.289519999999996</v>
      </c>
      <c r="P121" s="938">
        <v>5.3829999999990719E-2</v>
      </c>
      <c r="Q121" s="943">
        <v>1.06</v>
      </c>
      <c r="R121" s="940">
        <v>99.21429333333333</v>
      </c>
      <c r="S121" s="941">
        <v>0.14197666666666464</v>
      </c>
      <c r="T121" s="931">
        <v>98.76491</v>
      </c>
      <c r="U121" s="932">
        <v>0.19101428571428869</v>
      </c>
      <c r="V121" s="924" t="s">
        <v>694</v>
      </c>
      <c r="W121" s="925">
        <v>0</v>
      </c>
      <c r="X121" s="1572"/>
      <c r="Y121" s="1119"/>
    </row>
    <row r="122" spans="1:25">
      <c r="A122" s="936">
        <v>37895</v>
      </c>
      <c r="B122" s="1497">
        <v>99.775975248287793</v>
      </c>
      <c r="C122" s="929">
        <v>0.13269740223162785</v>
      </c>
      <c r="D122" s="1132">
        <v>0.2</v>
      </c>
      <c r="E122" s="931">
        <v>99.648852021386844</v>
      </c>
      <c r="F122" s="932">
        <v>0.10598447220087337</v>
      </c>
      <c r="G122" s="959">
        <v>99.535799878182146</v>
      </c>
      <c r="H122" s="960">
        <v>3.1413492006606702E-2</v>
      </c>
      <c r="I122" s="1127" t="s">
        <v>689</v>
      </c>
      <c r="J122" s="1503" t="s">
        <v>694</v>
      </c>
      <c r="K122">
        <v>0</v>
      </c>
      <c r="L122" s="1520"/>
      <c r="M122" s="883"/>
      <c r="N122" s="936">
        <v>37895</v>
      </c>
      <c r="O122" s="937">
        <v>99.373469999999998</v>
      </c>
      <c r="P122" s="938">
        <v>8.3950000000001523E-2</v>
      </c>
      <c r="Q122" s="943">
        <v>1.25</v>
      </c>
      <c r="R122" s="940">
        <v>99.29956</v>
      </c>
      <c r="S122" s="941">
        <v>8.5266666666669266E-2</v>
      </c>
      <c r="T122" s="931">
        <v>98.952877142857147</v>
      </c>
      <c r="U122" s="932">
        <v>0.187967142857147</v>
      </c>
      <c r="V122" s="924" t="s">
        <v>694</v>
      </c>
      <c r="W122" s="925">
        <v>0</v>
      </c>
      <c r="X122" s="1572"/>
      <c r="Y122" s="1119"/>
    </row>
    <row r="123" spans="1:25">
      <c r="A123" s="936">
        <v>37926</v>
      </c>
      <c r="B123" s="1497">
        <v>99.877809140401013</v>
      </c>
      <c r="C123" s="929">
        <v>0.1018338921132198</v>
      </c>
      <c r="D123" s="1132">
        <v>0.2</v>
      </c>
      <c r="E123" s="931">
        <v>99.765687411581666</v>
      </c>
      <c r="F123" s="932">
        <v>0.11683539019482225</v>
      </c>
      <c r="G123" s="959">
        <v>99.592326102790281</v>
      </c>
      <c r="H123" s="960">
        <v>5.6526224608134612E-2</v>
      </c>
      <c r="I123" s="1127" t="s">
        <v>689</v>
      </c>
      <c r="J123" s="1503" t="s">
        <v>694</v>
      </c>
      <c r="K123">
        <v>0</v>
      </c>
      <c r="L123" s="1520"/>
      <c r="M123" s="883"/>
      <c r="N123" s="936">
        <v>37926</v>
      </c>
      <c r="O123" s="937">
        <v>99.550420000000003</v>
      </c>
      <c r="P123" s="938">
        <v>0.17695000000000505</v>
      </c>
      <c r="Q123" s="943">
        <v>1.53</v>
      </c>
      <c r="R123" s="940">
        <v>99.404469999999989</v>
      </c>
      <c r="S123" s="941">
        <v>0.10490999999998962</v>
      </c>
      <c r="T123" s="931">
        <v>99.138909999999996</v>
      </c>
      <c r="U123" s="932">
        <v>0.18603285714284823</v>
      </c>
      <c r="V123" s="924" t="s">
        <v>694</v>
      </c>
      <c r="W123" s="925">
        <v>0</v>
      </c>
      <c r="X123" s="1572"/>
      <c r="Y123" s="1119"/>
    </row>
    <row r="124" spans="1:25">
      <c r="A124" s="985">
        <v>37956</v>
      </c>
      <c r="B124" s="1569">
        <v>99.972462576881398</v>
      </c>
      <c r="C124" s="971">
        <v>9.4653436480385267E-2</v>
      </c>
      <c r="D124" s="1149">
        <v>0.3</v>
      </c>
      <c r="E124" s="979">
        <v>99.875415655190068</v>
      </c>
      <c r="F124" s="974">
        <v>0.1097282436084015</v>
      </c>
      <c r="G124" s="975">
        <v>99.668902676494227</v>
      </c>
      <c r="H124" s="976">
        <v>7.6576573703945883E-2</v>
      </c>
      <c r="I124" s="1129" t="s">
        <v>689</v>
      </c>
      <c r="J124" s="1559" t="s">
        <v>694</v>
      </c>
      <c r="K124" s="952">
        <v>0</v>
      </c>
      <c r="L124" s="1521"/>
      <c r="M124" s="883"/>
      <c r="N124" s="985">
        <v>37956</v>
      </c>
      <c r="O124" s="937">
        <v>99.767960000000002</v>
      </c>
      <c r="P124" s="938">
        <v>0.21753999999999962</v>
      </c>
      <c r="Q124" s="978">
        <v>1.84</v>
      </c>
      <c r="R124" s="940">
        <v>99.563949999999991</v>
      </c>
      <c r="S124" s="941">
        <v>0.15948000000000206</v>
      </c>
      <c r="T124" s="979">
        <v>99.314045714285712</v>
      </c>
      <c r="U124" s="974">
        <v>0.17513571428571595</v>
      </c>
      <c r="V124" s="924" t="s">
        <v>694</v>
      </c>
      <c r="W124" s="925">
        <v>0</v>
      </c>
      <c r="X124" s="1572"/>
      <c r="Y124" s="1119"/>
    </row>
    <row r="125" spans="1:25">
      <c r="A125" s="936">
        <v>37987</v>
      </c>
      <c r="B125" s="1497">
        <v>100.0649259687747</v>
      </c>
      <c r="C125" s="929">
        <v>9.2463391893303992E-2</v>
      </c>
      <c r="D125" s="1132">
        <v>0.4</v>
      </c>
      <c r="E125" s="931">
        <v>99.971732562019042</v>
      </c>
      <c r="F125" s="932">
        <v>9.6316906828974425E-2</v>
      </c>
      <c r="G125" s="959">
        <v>99.759967940271835</v>
      </c>
      <c r="H125" s="960">
        <v>9.1065263777608152E-2</v>
      </c>
      <c r="I125" s="1127" t="s">
        <v>689</v>
      </c>
      <c r="J125" s="1502" t="s">
        <v>694</v>
      </c>
      <c r="K125">
        <v>0</v>
      </c>
      <c r="L125" s="1520"/>
      <c r="M125" s="883"/>
      <c r="N125" s="936">
        <v>37987</v>
      </c>
      <c r="O125" s="991">
        <v>99.957239999999999</v>
      </c>
      <c r="P125" s="992">
        <v>0.18927999999999656</v>
      </c>
      <c r="Q125" s="943">
        <v>2.08</v>
      </c>
      <c r="R125" s="920">
        <v>99.758539999999996</v>
      </c>
      <c r="S125" s="982">
        <v>0.19459000000000515</v>
      </c>
      <c r="T125" s="931">
        <v>99.470281428571425</v>
      </c>
      <c r="U125" s="932">
        <v>0.15623571428571381</v>
      </c>
      <c r="V125" s="924" t="s">
        <v>694</v>
      </c>
      <c r="W125" s="925">
        <v>0</v>
      </c>
      <c r="X125" s="1572"/>
      <c r="Y125" s="1119"/>
    </row>
    <row r="126" spans="1:25">
      <c r="A126" s="936">
        <v>38018</v>
      </c>
      <c r="B126" s="1497">
        <v>100.16396362073384</v>
      </c>
      <c r="C126" s="929">
        <v>9.9037651959136497E-2</v>
      </c>
      <c r="D126" s="1132">
        <v>0.6</v>
      </c>
      <c r="E126" s="931">
        <v>100.06711738879665</v>
      </c>
      <c r="F126" s="932">
        <v>9.5384826777603848E-2</v>
      </c>
      <c r="G126" s="959">
        <v>99.860816767278791</v>
      </c>
      <c r="H126" s="960">
        <v>0.1008488270069563</v>
      </c>
      <c r="I126" s="1127" t="s">
        <v>689</v>
      </c>
      <c r="J126" s="1503" t="s">
        <v>694</v>
      </c>
      <c r="K126">
        <v>0</v>
      </c>
      <c r="L126" s="1520"/>
      <c r="M126" s="883"/>
      <c r="N126" s="936">
        <v>38018</v>
      </c>
      <c r="O126" s="937">
        <v>100.0915</v>
      </c>
      <c r="P126" s="938">
        <v>0.1342599999999976</v>
      </c>
      <c r="Q126" s="943">
        <v>2.1800000000000002</v>
      </c>
      <c r="R126" s="940">
        <v>99.93889999999999</v>
      </c>
      <c r="S126" s="941">
        <v>0.18035999999999319</v>
      </c>
      <c r="T126" s="931">
        <v>99.609400000000008</v>
      </c>
      <c r="U126" s="932">
        <v>0.13911857142858253</v>
      </c>
      <c r="V126" s="924" t="s">
        <v>694</v>
      </c>
      <c r="W126" s="925">
        <v>0</v>
      </c>
      <c r="X126" s="1572"/>
      <c r="Y126" s="1119"/>
    </row>
    <row r="127" spans="1:25">
      <c r="A127" s="936">
        <v>38047</v>
      </c>
      <c r="B127" s="1497">
        <v>100.28630026177534</v>
      </c>
      <c r="C127" s="929">
        <v>0.12233664104149966</v>
      </c>
      <c r="D127" s="1132">
        <v>0.7</v>
      </c>
      <c r="E127" s="931">
        <v>100.17172995042796</v>
      </c>
      <c r="F127" s="932">
        <v>0.10461256163131338</v>
      </c>
      <c r="G127" s="959">
        <v>99.969244951844317</v>
      </c>
      <c r="H127" s="960">
        <v>0.1084281845655255</v>
      </c>
      <c r="I127" s="1127" t="s">
        <v>689</v>
      </c>
      <c r="J127" s="1503" t="s">
        <v>694</v>
      </c>
      <c r="K127">
        <v>0</v>
      </c>
      <c r="L127" s="1520"/>
      <c r="M127" s="883"/>
      <c r="N127" s="936">
        <v>38047</v>
      </c>
      <c r="O127" s="937">
        <v>100.2724</v>
      </c>
      <c r="P127" s="938">
        <v>0.18090000000000828</v>
      </c>
      <c r="Q127" s="943">
        <v>2.2599999999999998</v>
      </c>
      <c r="R127" s="940">
        <v>100.10704666666668</v>
      </c>
      <c r="S127" s="941">
        <v>0.16814666666668643</v>
      </c>
      <c r="T127" s="931">
        <v>99.75750142857143</v>
      </c>
      <c r="U127" s="932">
        <v>0.14810142857142239</v>
      </c>
      <c r="V127" s="924" t="s">
        <v>694</v>
      </c>
      <c r="W127" s="925">
        <v>0</v>
      </c>
      <c r="X127" s="1572"/>
      <c r="Y127" s="1119"/>
    </row>
    <row r="128" spans="1:25">
      <c r="A128" s="936">
        <v>38078</v>
      </c>
      <c r="B128" s="1497">
        <v>100.40931490312342</v>
      </c>
      <c r="C128" s="929">
        <v>0.12301464134807816</v>
      </c>
      <c r="D128" s="1132">
        <v>0.9</v>
      </c>
      <c r="E128" s="931">
        <v>100.28652626187754</v>
      </c>
      <c r="F128" s="932">
        <v>0.11479631144958091</v>
      </c>
      <c r="G128" s="959">
        <v>100.07867881713965</v>
      </c>
      <c r="H128" s="960">
        <v>0.10943386529532972</v>
      </c>
      <c r="I128" s="1127" t="s">
        <v>689</v>
      </c>
      <c r="J128" s="1503" t="s">
        <v>694</v>
      </c>
      <c r="K128">
        <v>0</v>
      </c>
      <c r="L128" s="1520"/>
      <c r="M128" s="883"/>
      <c r="N128" s="936">
        <v>38078</v>
      </c>
      <c r="O128" s="937">
        <v>100.59610000000001</v>
      </c>
      <c r="P128" s="938">
        <v>0.32370000000000232</v>
      </c>
      <c r="Q128" s="943">
        <v>2.39</v>
      </c>
      <c r="R128" s="940">
        <v>100.32000000000001</v>
      </c>
      <c r="S128" s="941">
        <v>0.21295333333333133</v>
      </c>
      <c r="T128" s="931">
        <v>99.944155714285699</v>
      </c>
      <c r="U128" s="932">
        <v>0.18665428571426901</v>
      </c>
      <c r="V128" s="924" t="s">
        <v>694</v>
      </c>
      <c r="W128" s="925">
        <v>0</v>
      </c>
      <c r="X128" s="1572"/>
      <c r="Y128" s="1119"/>
    </row>
    <row r="129" spans="1:25">
      <c r="A129" s="936">
        <v>38108</v>
      </c>
      <c r="B129" s="1497">
        <v>100.55065935652891</v>
      </c>
      <c r="C129" s="929">
        <v>0.14134445340549462</v>
      </c>
      <c r="D129" s="1132">
        <v>1.1000000000000001</v>
      </c>
      <c r="E129" s="931">
        <v>100.41542484047589</v>
      </c>
      <c r="F129" s="932">
        <v>0.12889857859835274</v>
      </c>
      <c r="G129" s="959">
        <v>100.1893479754598</v>
      </c>
      <c r="H129" s="960">
        <v>0.11066915832014956</v>
      </c>
      <c r="I129" s="1127" t="s">
        <v>689</v>
      </c>
      <c r="J129" s="1503" t="s">
        <v>694</v>
      </c>
      <c r="K129">
        <v>0</v>
      </c>
      <c r="L129" s="1520"/>
      <c r="M129" s="883"/>
      <c r="N129" s="936">
        <v>38108</v>
      </c>
      <c r="O129" s="937">
        <v>100.8897</v>
      </c>
      <c r="P129" s="938">
        <v>0.29359999999999786</v>
      </c>
      <c r="Q129" s="943">
        <v>2.38</v>
      </c>
      <c r="R129" s="940">
        <v>100.58606666666667</v>
      </c>
      <c r="S129" s="941">
        <v>0.26606666666666001</v>
      </c>
      <c r="T129" s="931">
        <v>100.16076000000001</v>
      </c>
      <c r="U129" s="932">
        <v>0.21660428571431112</v>
      </c>
      <c r="V129" s="924" t="s">
        <v>694</v>
      </c>
      <c r="W129" s="925">
        <v>0</v>
      </c>
      <c r="X129" s="1572"/>
      <c r="Y129" s="1119"/>
    </row>
    <row r="130" spans="1:25">
      <c r="A130" s="936">
        <v>38139</v>
      </c>
      <c r="B130" s="1497">
        <v>100.67945346711102</v>
      </c>
      <c r="C130" s="929">
        <v>0.12879411058210621</v>
      </c>
      <c r="D130" s="1132">
        <v>1.3</v>
      </c>
      <c r="E130" s="931">
        <v>100.5464759089211</v>
      </c>
      <c r="F130" s="932">
        <v>0.13105106844520265</v>
      </c>
      <c r="G130" s="959">
        <v>100.30386859356122</v>
      </c>
      <c r="H130" s="960">
        <v>0.11452061810142311</v>
      </c>
      <c r="I130" s="1127" t="s">
        <v>689</v>
      </c>
      <c r="J130" s="1503" t="s">
        <v>694</v>
      </c>
      <c r="K130">
        <v>0</v>
      </c>
      <c r="L130" s="1520"/>
      <c r="M130" s="883"/>
      <c r="N130" s="961">
        <v>38139</v>
      </c>
      <c r="O130" s="998">
        <v>101.0491</v>
      </c>
      <c r="P130" s="999">
        <v>0.15939999999999088</v>
      </c>
      <c r="Q130" s="964">
        <v>2.21</v>
      </c>
      <c r="R130" s="965">
        <v>100.84496666666666</v>
      </c>
      <c r="S130" s="966">
        <v>0.25889999999999702</v>
      </c>
      <c r="T130" s="939">
        <v>100.37485714285715</v>
      </c>
      <c r="U130" s="964">
        <v>0.21409714285714188</v>
      </c>
      <c r="V130" s="956" t="s">
        <v>897</v>
      </c>
      <c r="W130" s="957">
        <v>1</v>
      </c>
      <c r="X130" s="1572"/>
      <c r="Y130" s="1119"/>
    </row>
    <row r="131" spans="1:25">
      <c r="A131" s="936">
        <v>38169</v>
      </c>
      <c r="B131" s="1497">
        <v>100.78850096968731</v>
      </c>
      <c r="C131" s="929">
        <v>0.10904750257628848</v>
      </c>
      <c r="D131" s="1132">
        <v>1.3</v>
      </c>
      <c r="E131" s="931">
        <v>100.67287126444241</v>
      </c>
      <c r="F131" s="932">
        <v>0.12639535552131065</v>
      </c>
      <c r="G131" s="959">
        <v>100.42044550681922</v>
      </c>
      <c r="H131" s="960">
        <v>0.11657691325800101</v>
      </c>
      <c r="I131" s="1127" t="s">
        <v>689</v>
      </c>
      <c r="J131" s="1503" t="s">
        <v>694</v>
      </c>
      <c r="K131">
        <v>0</v>
      </c>
      <c r="L131" s="1520"/>
      <c r="M131" s="883"/>
      <c r="N131" s="936">
        <v>38169</v>
      </c>
      <c r="O131" s="937">
        <v>101.35290000000001</v>
      </c>
      <c r="P131" s="938">
        <v>0.30380000000000962</v>
      </c>
      <c r="Q131" s="943">
        <v>2.2599999999999998</v>
      </c>
      <c r="R131" s="940">
        <v>101.09723333333334</v>
      </c>
      <c r="S131" s="941">
        <v>0.25226666666667086</v>
      </c>
      <c r="T131" s="931">
        <v>100.60127714285714</v>
      </c>
      <c r="U131" s="932">
        <v>0.2264199999999903</v>
      </c>
      <c r="V131" s="924" t="s">
        <v>694</v>
      </c>
      <c r="W131" s="925">
        <v>0</v>
      </c>
      <c r="X131" s="1572"/>
      <c r="Y131" s="1119"/>
    </row>
    <row r="132" spans="1:25">
      <c r="A132" s="936">
        <v>38200</v>
      </c>
      <c r="B132" s="1497">
        <v>100.90569989273584</v>
      </c>
      <c r="C132" s="929">
        <v>0.11719892304853374</v>
      </c>
      <c r="D132" s="1132">
        <v>1.4</v>
      </c>
      <c r="E132" s="931">
        <v>100.79121810984471</v>
      </c>
      <c r="F132" s="932">
        <v>0.1183468454023</v>
      </c>
      <c r="G132" s="959">
        <v>100.5405560673851</v>
      </c>
      <c r="H132" s="960">
        <v>0.12011056056587677</v>
      </c>
      <c r="I132" s="1127" t="s">
        <v>689</v>
      </c>
      <c r="J132" s="1503" t="s">
        <v>694</v>
      </c>
      <c r="K132">
        <v>0</v>
      </c>
      <c r="L132" s="1520"/>
      <c r="M132" s="883"/>
      <c r="N132" s="936">
        <v>38200</v>
      </c>
      <c r="O132" s="937">
        <v>101.4751</v>
      </c>
      <c r="P132" s="938">
        <v>0.12219999999999231</v>
      </c>
      <c r="Q132" s="943">
        <v>2.2599999999999998</v>
      </c>
      <c r="R132" s="940">
        <v>101.29236666666667</v>
      </c>
      <c r="S132" s="941">
        <v>0.19513333333333094</v>
      </c>
      <c r="T132" s="931">
        <v>100.81811428571429</v>
      </c>
      <c r="U132" s="932">
        <v>0.21683714285714473</v>
      </c>
      <c r="V132" s="924" t="s">
        <v>694</v>
      </c>
      <c r="W132" s="925">
        <v>0</v>
      </c>
      <c r="X132" s="1572"/>
      <c r="Y132" s="1119"/>
    </row>
    <row r="133" spans="1:25">
      <c r="A133" s="936">
        <v>38231</v>
      </c>
      <c r="B133" s="1497">
        <v>101.05240672311287</v>
      </c>
      <c r="C133" s="929">
        <v>0.14670683037702759</v>
      </c>
      <c r="D133" s="1132">
        <v>1.4</v>
      </c>
      <c r="E133" s="931">
        <v>100.91553586184534</v>
      </c>
      <c r="F133" s="932">
        <v>0.12431775200063555</v>
      </c>
      <c r="G133" s="959">
        <v>100.66747651058211</v>
      </c>
      <c r="H133" s="960">
        <v>0.12692044319700813</v>
      </c>
      <c r="I133" s="1127" t="s">
        <v>689</v>
      </c>
      <c r="J133" s="1503" t="s">
        <v>694</v>
      </c>
      <c r="K133">
        <v>0</v>
      </c>
      <c r="L133" s="1520"/>
      <c r="M133" s="883"/>
      <c r="N133" s="936">
        <v>38231</v>
      </c>
      <c r="O133" s="937">
        <v>101.39570000000001</v>
      </c>
      <c r="P133" s="938">
        <v>-7.9399999999992588E-2</v>
      </c>
      <c r="Q133" s="943">
        <v>2.12</v>
      </c>
      <c r="R133" s="940">
        <v>101.4079</v>
      </c>
      <c r="S133" s="941">
        <v>0.11553333333333171</v>
      </c>
      <c r="T133" s="931">
        <v>101.00442857142858</v>
      </c>
      <c r="U133" s="932">
        <v>0.18631428571428899</v>
      </c>
      <c r="V133" s="924" t="s">
        <v>694</v>
      </c>
      <c r="W133" s="925">
        <v>0</v>
      </c>
      <c r="X133" s="1572"/>
      <c r="Y133" s="1119"/>
    </row>
    <row r="134" spans="1:25">
      <c r="A134" s="936">
        <v>38261</v>
      </c>
      <c r="B134" s="1497">
        <v>101.18781725416821</v>
      </c>
      <c r="C134" s="929">
        <v>0.13541053105534218</v>
      </c>
      <c r="D134" s="1132">
        <v>1.4</v>
      </c>
      <c r="E134" s="931">
        <v>101.04864129000562</v>
      </c>
      <c r="F134" s="932">
        <v>0.13310542816027748</v>
      </c>
      <c r="G134" s="959">
        <v>100.79626465235251</v>
      </c>
      <c r="H134" s="960">
        <v>0.12878814177039999</v>
      </c>
      <c r="I134" s="1127" t="s">
        <v>689</v>
      </c>
      <c r="J134" s="1503" t="s">
        <v>694</v>
      </c>
      <c r="K134">
        <v>0</v>
      </c>
      <c r="L134" s="1520"/>
      <c r="M134" s="883"/>
      <c r="N134" s="936">
        <v>38261</v>
      </c>
      <c r="O134" s="937">
        <v>101.38809999999999</v>
      </c>
      <c r="P134" s="938">
        <v>-7.6000000000107093E-3</v>
      </c>
      <c r="Q134" s="943">
        <v>2.0299999999999998</v>
      </c>
      <c r="R134" s="940">
        <v>101.41963333333332</v>
      </c>
      <c r="S134" s="941">
        <v>1.1733333333324936E-2</v>
      </c>
      <c r="T134" s="931">
        <v>101.16381428571428</v>
      </c>
      <c r="U134" s="932">
        <v>0.15938571428570469</v>
      </c>
      <c r="V134" s="924" t="s">
        <v>694</v>
      </c>
      <c r="W134" s="925">
        <v>0</v>
      </c>
      <c r="X134" s="1572"/>
      <c r="Y134" s="1119"/>
    </row>
    <row r="135" spans="1:25">
      <c r="A135" s="936">
        <v>38292</v>
      </c>
      <c r="B135" s="1497">
        <v>101.28085048497302</v>
      </c>
      <c r="C135" s="938">
        <v>9.3033230804806522E-2</v>
      </c>
      <c r="D135" s="1154">
        <v>1.4</v>
      </c>
      <c r="E135" s="942">
        <v>101.17369148741803</v>
      </c>
      <c r="F135" s="943">
        <v>0.12505019741240631</v>
      </c>
      <c r="G135" s="940">
        <v>100.92076973547388</v>
      </c>
      <c r="H135" s="941">
        <v>0.12450508312137742</v>
      </c>
      <c r="I135" s="1155" t="s">
        <v>689</v>
      </c>
      <c r="J135" s="1505" t="s">
        <v>694</v>
      </c>
      <c r="K135">
        <v>0</v>
      </c>
      <c r="L135" s="1520"/>
      <c r="M135" s="883"/>
      <c r="N135" s="936">
        <v>38292</v>
      </c>
      <c r="O135" s="937">
        <v>101.29900000000001</v>
      </c>
      <c r="P135" s="938">
        <v>-8.9099999999987745E-2</v>
      </c>
      <c r="Q135" s="943">
        <v>1.76</v>
      </c>
      <c r="R135" s="940">
        <v>101.36093333333334</v>
      </c>
      <c r="S135" s="941">
        <v>-5.869999999998754E-2</v>
      </c>
      <c r="T135" s="942">
        <v>101.26422857142857</v>
      </c>
      <c r="U135" s="943">
        <v>0.10041428571429378</v>
      </c>
      <c r="V135" s="924" t="s">
        <v>694</v>
      </c>
      <c r="W135" s="925">
        <v>0</v>
      </c>
      <c r="X135" s="1572"/>
      <c r="Y135" s="1119"/>
    </row>
    <row r="136" spans="1:25">
      <c r="A136" s="961">
        <v>38322</v>
      </c>
      <c r="B136" s="1570">
        <v>101.30479558661143</v>
      </c>
      <c r="C136" s="999">
        <v>2.3945101638418009E-2</v>
      </c>
      <c r="D136" s="1140">
        <v>1.3</v>
      </c>
      <c r="E136" s="939">
        <v>101.25782110858421</v>
      </c>
      <c r="F136" s="964">
        <v>8.4129621166184165E-2</v>
      </c>
      <c r="G136" s="965">
        <v>101.02850348262852</v>
      </c>
      <c r="H136" s="966">
        <v>0.10773374715464001</v>
      </c>
      <c r="I136" s="1141" t="s">
        <v>689</v>
      </c>
      <c r="J136" s="1556" t="s">
        <v>897</v>
      </c>
      <c r="K136" s="952">
        <v>1</v>
      </c>
      <c r="L136" s="1520"/>
      <c r="M136" s="883"/>
      <c r="N136" s="936">
        <v>38322</v>
      </c>
      <c r="O136" s="986">
        <v>101.1353</v>
      </c>
      <c r="P136" s="987">
        <v>-0.16370000000000573</v>
      </c>
      <c r="Q136" s="978">
        <v>1.37</v>
      </c>
      <c r="R136" s="988">
        <v>101.27413333333334</v>
      </c>
      <c r="S136" s="989">
        <v>-8.6799999999996658E-2</v>
      </c>
      <c r="T136" s="931">
        <v>101.29931428571429</v>
      </c>
      <c r="U136" s="932">
        <v>3.5085714285713721E-2</v>
      </c>
      <c r="V136" s="924" t="s">
        <v>694</v>
      </c>
      <c r="W136" s="925">
        <v>0</v>
      </c>
      <c r="X136" s="1572"/>
      <c r="Y136" s="1119"/>
    </row>
    <row r="137" spans="1:25">
      <c r="A137" s="918">
        <v>38353</v>
      </c>
      <c r="B137" s="1497">
        <v>101.24167491783872</v>
      </c>
      <c r="C137" s="1133">
        <v>-6.3120668772711497E-2</v>
      </c>
      <c r="D137" s="1134">
        <v>1.2</v>
      </c>
      <c r="E137" s="922">
        <v>101.27577366314107</v>
      </c>
      <c r="F137" s="1012">
        <v>1.7952554556856626E-2</v>
      </c>
      <c r="G137" s="1135">
        <v>101.10882083273249</v>
      </c>
      <c r="H137" s="1136">
        <v>8.031735010396801E-2</v>
      </c>
      <c r="I137" s="1137" t="s">
        <v>851</v>
      </c>
      <c r="J137" s="1502" t="s">
        <v>694</v>
      </c>
      <c r="K137">
        <v>0</v>
      </c>
      <c r="L137" s="1522"/>
      <c r="M137" s="883"/>
      <c r="N137" s="918">
        <v>38353</v>
      </c>
      <c r="O137" s="937">
        <v>101.15300000000001</v>
      </c>
      <c r="P137" s="938">
        <v>1.7700000000004934E-2</v>
      </c>
      <c r="Q137" s="943">
        <v>1.2</v>
      </c>
      <c r="R137" s="940">
        <v>101.19576666666667</v>
      </c>
      <c r="S137" s="941">
        <v>-7.8366666666667584E-2</v>
      </c>
      <c r="T137" s="922">
        <v>101.31415714285716</v>
      </c>
      <c r="U137" s="1012">
        <v>1.4842857142866706E-2</v>
      </c>
      <c r="V137" s="924" t="s">
        <v>694</v>
      </c>
      <c r="W137" s="925">
        <v>0</v>
      </c>
      <c r="X137" s="1572"/>
      <c r="Y137" s="1119"/>
    </row>
    <row r="138" spans="1:25">
      <c r="A138" s="936">
        <v>38384</v>
      </c>
      <c r="B138" s="1497">
        <v>101.13179893109066</v>
      </c>
      <c r="C138" s="929">
        <v>-0.1098759867480652</v>
      </c>
      <c r="D138" s="1132">
        <v>1</v>
      </c>
      <c r="E138" s="931">
        <v>101.22608981184693</v>
      </c>
      <c r="F138" s="932">
        <v>-4.9683851294133774E-2</v>
      </c>
      <c r="G138" s="959">
        <v>101.15786339864724</v>
      </c>
      <c r="H138" s="960">
        <v>4.9042565914746206E-2</v>
      </c>
      <c r="I138" s="1127" t="s">
        <v>851</v>
      </c>
      <c r="J138" s="1503" t="s">
        <v>694</v>
      </c>
      <c r="K138">
        <v>0</v>
      </c>
      <c r="L138" s="1520"/>
      <c r="M138" s="883"/>
      <c r="N138" s="936">
        <v>38384</v>
      </c>
      <c r="O138" s="937">
        <v>101.11060000000001</v>
      </c>
      <c r="P138" s="938">
        <v>-4.2400000000000659E-2</v>
      </c>
      <c r="Q138" s="943">
        <v>1.02</v>
      </c>
      <c r="R138" s="940">
        <v>101.13296666666668</v>
      </c>
      <c r="S138" s="941">
        <v>-6.2799999999995748E-2</v>
      </c>
      <c r="T138" s="931">
        <v>101.27954285714286</v>
      </c>
      <c r="U138" s="932">
        <v>-3.4614285714297921E-2</v>
      </c>
      <c r="V138" s="924" t="s">
        <v>694</v>
      </c>
      <c r="W138" s="925">
        <v>0</v>
      </c>
      <c r="X138" s="1572"/>
      <c r="Y138" s="1119"/>
    </row>
    <row r="139" spans="1:25">
      <c r="A139" s="936">
        <v>38412</v>
      </c>
      <c r="B139" s="1497">
        <v>101.02232567537204</v>
      </c>
      <c r="C139" s="929">
        <v>-0.10947325571861199</v>
      </c>
      <c r="D139" s="1132">
        <v>0.7</v>
      </c>
      <c r="E139" s="931">
        <v>101.13193317476714</v>
      </c>
      <c r="F139" s="932">
        <v>-9.4156637079791494E-2</v>
      </c>
      <c r="G139" s="959">
        <v>101.17452422473814</v>
      </c>
      <c r="H139" s="960">
        <v>1.6660826090898695E-2</v>
      </c>
      <c r="I139" s="1127" t="s">
        <v>690</v>
      </c>
      <c r="J139" s="1503" t="s">
        <v>694</v>
      </c>
      <c r="K139">
        <v>0</v>
      </c>
      <c r="L139" s="1520"/>
      <c r="M139" s="883"/>
      <c r="N139" s="936">
        <v>38412</v>
      </c>
      <c r="O139" s="937">
        <v>100.996</v>
      </c>
      <c r="P139" s="938">
        <v>-0.11460000000001003</v>
      </c>
      <c r="Q139" s="943">
        <v>0.72</v>
      </c>
      <c r="R139" s="940">
        <v>101.08653333333332</v>
      </c>
      <c r="S139" s="941">
        <v>-4.6433333333354199E-2</v>
      </c>
      <c r="T139" s="931">
        <v>101.2111</v>
      </c>
      <c r="U139" s="932">
        <v>-6.8442857142855473E-2</v>
      </c>
      <c r="V139" s="924" t="s">
        <v>694</v>
      </c>
      <c r="W139" s="925">
        <v>0</v>
      </c>
      <c r="X139" s="1572"/>
      <c r="Y139" s="1119"/>
    </row>
    <row r="140" spans="1:25">
      <c r="A140" s="936">
        <v>38443</v>
      </c>
      <c r="B140" s="1497">
        <v>100.93057735143805</v>
      </c>
      <c r="C140" s="929">
        <v>-9.1748323933998677E-2</v>
      </c>
      <c r="D140" s="1132">
        <v>0.5</v>
      </c>
      <c r="E140" s="931">
        <v>101.02823398596691</v>
      </c>
      <c r="F140" s="932">
        <v>-0.10369918880023477</v>
      </c>
      <c r="G140" s="959">
        <v>101.15712002878459</v>
      </c>
      <c r="H140" s="960">
        <v>-1.7404195953545809E-2</v>
      </c>
      <c r="I140" s="1127" t="s">
        <v>690</v>
      </c>
      <c r="J140" s="1503" t="s">
        <v>694</v>
      </c>
      <c r="K140">
        <v>0</v>
      </c>
      <c r="L140" s="1520"/>
      <c r="M140" s="883"/>
      <c r="N140" s="961">
        <v>38443</v>
      </c>
      <c r="O140" s="998">
        <v>101.0694</v>
      </c>
      <c r="P140" s="999">
        <v>7.3400000000006571E-2</v>
      </c>
      <c r="Q140" s="964">
        <v>0.47</v>
      </c>
      <c r="R140" s="965">
        <v>101.05866666666668</v>
      </c>
      <c r="S140" s="966">
        <v>-2.7866666666639617E-2</v>
      </c>
      <c r="T140" s="939">
        <v>101.1644857142857</v>
      </c>
      <c r="U140" s="964">
        <v>-4.6614285714298376E-2</v>
      </c>
      <c r="V140" s="956" t="s">
        <v>898</v>
      </c>
      <c r="W140" s="957">
        <v>-1</v>
      </c>
      <c r="X140" s="1572"/>
      <c r="Y140" s="1119"/>
    </row>
    <row r="141" spans="1:25">
      <c r="A141" s="936">
        <v>38473</v>
      </c>
      <c r="B141" s="1497">
        <v>100.83960827053158</v>
      </c>
      <c r="C141" s="929">
        <v>-9.0969080906461386E-2</v>
      </c>
      <c r="D141" s="1132">
        <v>0.3</v>
      </c>
      <c r="E141" s="931">
        <v>100.93083709911389</v>
      </c>
      <c r="F141" s="932">
        <v>-9.7396886853019282E-2</v>
      </c>
      <c r="G141" s="959">
        <v>101.10737588826508</v>
      </c>
      <c r="H141" s="960">
        <v>-4.9744140519507596E-2</v>
      </c>
      <c r="I141" s="1127" t="s">
        <v>690</v>
      </c>
      <c r="J141" s="1503" t="s">
        <v>694</v>
      </c>
      <c r="K141">
        <v>0</v>
      </c>
      <c r="L141" s="1520"/>
      <c r="M141" s="883"/>
      <c r="N141" s="936">
        <v>38473</v>
      </c>
      <c r="O141" s="937">
        <v>101.1498</v>
      </c>
      <c r="P141" s="938">
        <v>8.0399999999997362E-2</v>
      </c>
      <c r="Q141" s="943">
        <v>0.26</v>
      </c>
      <c r="R141" s="940">
        <v>101.07173333333333</v>
      </c>
      <c r="S141" s="941">
        <v>1.3066666666645688E-2</v>
      </c>
      <c r="T141" s="931">
        <v>101.13044285714285</v>
      </c>
      <c r="U141" s="932">
        <v>-3.404285714285038E-2</v>
      </c>
      <c r="V141" s="924" t="s">
        <v>694</v>
      </c>
      <c r="W141" s="925">
        <v>0</v>
      </c>
      <c r="X141" s="1572"/>
      <c r="Y141" s="1119"/>
    </row>
    <row r="142" spans="1:25">
      <c r="A142" s="936">
        <v>38504</v>
      </c>
      <c r="B142" s="1497">
        <v>100.7327746998677</v>
      </c>
      <c r="C142" s="929">
        <v>-0.10683357066388055</v>
      </c>
      <c r="D142" s="1132">
        <v>0.1</v>
      </c>
      <c r="E142" s="931">
        <v>100.83432010727911</v>
      </c>
      <c r="F142" s="932">
        <v>-9.6516991834775467E-2</v>
      </c>
      <c r="G142" s="959">
        <v>101.02907934753576</v>
      </c>
      <c r="H142" s="960">
        <v>-7.8296540729326125E-2</v>
      </c>
      <c r="I142" s="1127" t="s">
        <v>690</v>
      </c>
      <c r="J142" s="1503" t="s">
        <v>694</v>
      </c>
      <c r="K142">
        <v>0</v>
      </c>
      <c r="L142" s="1520"/>
      <c r="M142" s="883"/>
      <c r="N142" s="936">
        <v>38504</v>
      </c>
      <c r="O142" s="937">
        <v>101.2038</v>
      </c>
      <c r="P142" s="938">
        <v>5.4000000000002046E-2</v>
      </c>
      <c r="Q142" s="943">
        <v>0.15</v>
      </c>
      <c r="R142" s="940">
        <v>101.14100000000001</v>
      </c>
      <c r="S142" s="941">
        <v>6.9266666666678134E-2</v>
      </c>
      <c r="T142" s="931">
        <v>101.11684285714286</v>
      </c>
      <c r="U142" s="932">
        <v>-1.3599999999996726E-2</v>
      </c>
      <c r="V142" s="924" t="s">
        <v>694</v>
      </c>
      <c r="W142" s="925">
        <v>0</v>
      </c>
      <c r="X142" s="1572"/>
      <c r="Y142" s="1119"/>
    </row>
    <row r="143" spans="1:25">
      <c r="A143" s="936">
        <v>38534</v>
      </c>
      <c r="B143" s="1497">
        <v>100.62193981713948</v>
      </c>
      <c r="C143" s="929">
        <v>-0.11083488272822706</v>
      </c>
      <c r="D143" s="1132">
        <v>-0.2</v>
      </c>
      <c r="E143" s="931">
        <v>100.7314409291796</v>
      </c>
      <c r="F143" s="932">
        <v>-0.10287917809951352</v>
      </c>
      <c r="G143" s="959">
        <v>100.93152852332547</v>
      </c>
      <c r="H143" s="960">
        <v>-9.7550824210287601E-2</v>
      </c>
      <c r="I143" s="1127" t="s">
        <v>690</v>
      </c>
      <c r="J143" s="1503" t="s">
        <v>694</v>
      </c>
      <c r="K143">
        <v>0</v>
      </c>
      <c r="L143" s="1520"/>
      <c r="M143" s="883"/>
      <c r="N143" s="936">
        <v>38534</v>
      </c>
      <c r="O143" s="937">
        <v>101.3207</v>
      </c>
      <c r="P143" s="938">
        <v>0.11690000000000111</v>
      </c>
      <c r="Q143" s="943">
        <v>-0.03</v>
      </c>
      <c r="R143" s="940">
        <v>101.22476666666667</v>
      </c>
      <c r="S143" s="941">
        <v>8.3766666666662104E-2</v>
      </c>
      <c r="T143" s="931">
        <v>101.14332857142857</v>
      </c>
      <c r="U143" s="932">
        <v>2.6485714285712447E-2</v>
      </c>
      <c r="V143" s="924" t="s">
        <v>694</v>
      </c>
      <c r="W143" s="925">
        <v>0</v>
      </c>
      <c r="X143" s="1572"/>
      <c r="Y143" s="1119"/>
    </row>
    <row r="144" spans="1:25">
      <c r="A144" s="936">
        <v>38565</v>
      </c>
      <c r="B144" s="1497">
        <v>100.52773714781297</v>
      </c>
      <c r="C144" s="929">
        <v>-9.4202669326506339E-2</v>
      </c>
      <c r="D144" s="1132">
        <v>-0.4</v>
      </c>
      <c r="E144" s="931">
        <v>100.62748388827339</v>
      </c>
      <c r="F144" s="932">
        <v>-0.10395704090620939</v>
      </c>
      <c r="G144" s="959">
        <v>100.82953741332179</v>
      </c>
      <c r="H144" s="960">
        <v>-0.10199111000368077</v>
      </c>
      <c r="I144" s="1127" t="s">
        <v>690</v>
      </c>
      <c r="J144" s="1503" t="s">
        <v>694</v>
      </c>
      <c r="K144">
        <v>0</v>
      </c>
      <c r="L144" s="1520"/>
      <c r="M144" s="883"/>
      <c r="N144" s="936">
        <v>38565</v>
      </c>
      <c r="O144" s="937">
        <v>101.327</v>
      </c>
      <c r="P144" s="938">
        <v>6.2999999999959755E-3</v>
      </c>
      <c r="Q144" s="943">
        <v>-0.15</v>
      </c>
      <c r="R144" s="940">
        <v>101.28383333333333</v>
      </c>
      <c r="S144" s="941">
        <v>5.9066666666666379E-2</v>
      </c>
      <c r="T144" s="931">
        <v>101.16818571428573</v>
      </c>
      <c r="U144" s="932">
        <v>2.485714285715801E-2</v>
      </c>
      <c r="V144" s="924" t="s">
        <v>694</v>
      </c>
      <c r="W144" s="925">
        <v>0</v>
      </c>
      <c r="X144" s="1572"/>
      <c r="Y144" s="1119"/>
    </row>
    <row r="145" spans="1:25">
      <c r="A145" s="936">
        <v>38596</v>
      </c>
      <c r="B145" s="1497">
        <v>100.46822009069328</v>
      </c>
      <c r="C145" s="929">
        <v>-5.9517057119691685E-2</v>
      </c>
      <c r="D145" s="1132">
        <v>-0.6</v>
      </c>
      <c r="E145" s="931">
        <v>100.53929901854856</v>
      </c>
      <c r="F145" s="932">
        <v>-8.8184869724827308E-2</v>
      </c>
      <c r="G145" s="959">
        <v>100.73474043612217</v>
      </c>
      <c r="H145" s="960">
        <v>-9.4796977199621324E-2</v>
      </c>
      <c r="I145" s="1127" t="s">
        <v>690</v>
      </c>
      <c r="J145" s="1503" t="s">
        <v>898</v>
      </c>
      <c r="K145">
        <v>-1</v>
      </c>
      <c r="L145" s="1520"/>
      <c r="M145" s="883"/>
      <c r="N145" s="936">
        <v>38596</v>
      </c>
      <c r="O145" s="937">
        <v>101.24930000000001</v>
      </c>
      <c r="P145" s="938">
        <v>-7.7699999999992997E-2</v>
      </c>
      <c r="Q145" s="943">
        <v>-0.14000000000000001</v>
      </c>
      <c r="R145" s="940">
        <v>101.29899999999999</v>
      </c>
      <c r="S145" s="941">
        <v>1.5166666666658557E-2</v>
      </c>
      <c r="T145" s="931">
        <v>101.188</v>
      </c>
      <c r="U145" s="932">
        <v>1.981428571427557E-2</v>
      </c>
      <c r="V145" s="924" t="s">
        <v>694</v>
      </c>
      <c r="W145" s="925">
        <v>0</v>
      </c>
      <c r="X145" s="1572"/>
      <c r="Y145" s="1119"/>
    </row>
    <row r="146" spans="1:25">
      <c r="A146" s="936">
        <v>38626</v>
      </c>
      <c r="B146" s="1497">
        <v>100.4811687351059</v>
      </c>
      <c r="C146" s="929">
        <v>1.2948644412617227E-2</v>
      </c>
      <c r="D146" s="1132">
        <v>-0.7</v>
      </c>
      <c r="E146" s="931">
        <v>100.49237532453738</v>
      </c>
      <c r="F146" s="932">
        <v>-4.6923694011184125E-2</v>
      </c>
      <c r="G146" s="959">
        <v>100.65743230179842</v>
      </c>
      <c r="H146" s="960">
        <v>-7.7308134323743616E-2</v>
      </c>
      <c r="I146" s="1127" t="s">
        <v>690</v>
      </c>
      <c r="J146" s="1503" t="s">
        <v>694</v>
      </c>
      <c r="K146">
        <v>0</v>
      </c>
      <c r="L146" s="1520"/>
      <c r="M146" s="883"/>
      <c r="N146" s="936">
        <v>38626</v>
      </c>
      <c r="O146" s="937">
        <v>101.363</v>
      </c>
      <c r="P146" s="938">
        <v>0.11369999999999436</v>
      </c>
      <c r="Q146" s="943">
        <v>-0.02</v>
      </c>
      <c r="R146" s="940">
        <v>101.31310000000001</v>
      </c>
      <c r="S146" s="941">
        <v>1.4100000000013324E-2</v>
      </c>
      <c r="T146" s="931">
        <v>101.24042857142857</v>
      </c>
      <c r="U146" s="932">
        <v>5.2428571428563941E-2</v>
      </c>
      <c r="V146" s="924" t="s">
        <v>694</v>
      </c>
      <c r="W146" s="925">
        <v>0</v>
      </c>
      <c r="X146" s="1572"/>
      <c r="Y146" s="1119"/>
    </row>
    <row r="147" spans="1:25">
      <c r="A147" s="936">
        <v>38657</v>
      </c>
      <c r="B147" s="1497">
        <v>100.58431512560226</v>
      </c>
      <c r="C147" s="929">
        <v>0.10314639049636298</v>
      </c>
      <c r="D147" s="1132">
        <v>-0.7</v>
      </c>
      <c r="E147" s="931">
        <v>100.51123465046715</v>
      </c>
      <c r="F147" s="932">
        <v>1.8859325929767579E-2</v>
      </c>
      <c r="G147" s="959">
        <v>100.60796626953618</v>
      </c>
      <c r="H147" s="960">
        <v>-4.9466032262245108E-2</v>
      </c>
      <c r="I147" s="1127" t="s">
        <v>849</v>
      </c>
      <c r="J147" s="1503" t="s">
        <v>694</v>
      </c>
      <c r="K147">
        <v>0</v>
      </c>
      <c r="L147" s="1520"/>
      <c r="M147" s="883"/>
      <c r="N147" s="936">
        <v>38657</v>
      </c>
      <c r="O147" s="937">
        <v>101.4971</v>
      </c>
      <c r="P147" s="938">
        <v>0.13410000000000366</v>
      </c>
      <c r="Q147" s="943">
        <v>0.2</v>
      </c>
      <c r="R147" s="940">
        <v>101.3698</v>
      </c>
      <c r="S147" s="941">
        <v>5.6699999999992201E-2</v>
      </c>
      <c r="T147" s="931">
        <v>101.30152857142858</v>
      </c>
      <c r="U147" s="932">
        <v>6.1100000000010368E-2</v>
      </c>
      <c r="V147" s="924" t="s">
        <v>694</v>
      </c>
      <c r="W147" s="925">
        <v>0</v>
      </c>
      <c r="X147" s="1572"/>
      <c r="Y147" s="1119"/>
    </row>
    <row r="148" spans="1:25">
      <c r="A148" s="985">
        <v>38687</v>
      </c>
      <c r="B148" s="1569">
        <v>100.7521831782269</v>
      </c>
      <c r="C148" s="971">
        <v>0.167868052624641</v>
      </c>
      <c r="D148" s="1149">
        <v>-0.5</v>
      </c>
      <c r="E148" s="979">
        <v>100.60588901297835</v>
      </c>
      <c r="F148" s="974">
        <v>9.4654362511207069E-2</v>
      </c>
      <c r="G148" s="975">
        <v>100.59547697063549</v>
      </c>
      <c r="H148" s="976">
        <v>-1.2489298900689505E-2</v>
      </c>
      <c r="I148" s="1129" t="s">
        <v>849</v>
      </c>
      <c r="J148" s="1559" t="s">
        <v>694</v>
      </c>
      <c r="K148" s="952">
        <v>0</v>
      </c>
      <c r="L148" s="1521"/>
      <c r="M148" s="883"/>
      <c r="N148" s="985">
        <v>38687</v>
      </c>
      <c r="O148" s="937">
        <v>101.611</v>
      </c>
      <c r="P148" s="938">
        <v>0.113900000000001</v>
      </c>
      <c r="Q148" s="978">
        <v>0.47</v>
      </c>
      <c r="R148" s="940">
        <v>101.49036666666666</v>
      </c>
      <c r="S148" s="941">
        <v>0.1205666666666616</v>
      </c>
      <c r="T148" s="979">
        <v>101.36741428571429</v>
      </c>
      <c r="U148" s="974">
        <v>6.5885714285712993E-2</v>
      </c>
      <c r="V148" s="924" t="s">
        <v>694</v>
      </c>
      <c r="W148" s="925">
        <v>0</v>
      </c>
      <c r="X148" s="1572"/>
      <c r="Y148" s="1119"/>
    </row>
    <row r="149" spans="1:25">
      <c r="A149" s="936">
        <v>38718</v>
      </c>
      <c r="B149" s="1497">
        <v>101.00376773328286</v>
      </c>
      <c r="C149" s="929">
        <v>0.25158455505595612</v>
      </c>
      <c r="D149" s="1132">
        <v>-0.2</v>
      </c>
      <c r="E149" s="931">
        <v>100.78008867903735</v>
      </c>
      <c r="F149" s="932">
        <v>0.17419966605899617</v>
      </c>
      <c r="G149" s="959">
        <v>100.63419026112338</v>
      </c>
      <c r="H149" s="960">
        <v>3.8713290487891072E-2</v>
      </c>
      <c r="I149" s="1127" t="s">
        <v>689</v>
      </c>
      <c r="J149" s="1503" t="s">
        <v>694</v>
      </c>
      <c r="K149">
        <v>0</v>
      </c>
      <c r="L149" s="1520"/>
      <c r="M149" s="883"/>
      <c r="N149" s="936">
        <v>38718</v>
      </c>
      <c r="O149" s="991">
        <v>101.7978</v>
      </c>
      <c r="P149" s="992">
        <v>0.18679999999999097</v>
      </c>
      <c r="Q149" s="943">
        <v>0.64</v>
      </c>
      <c r="R149" s="920">
        <v>101.63529999999999</v>
      </c>
      <c r="S149" s="982">
        <v>0.14493333333332714</v>
      </c>
      <c r="T149" s="931">
        <v>101.45227142857142</v>
      </c>
      <c r="U149" s="932">
        <v>8.4857142857131862E-2</v>
      </c>
      <c r="V149" s="924" t="s">
        <v>694</v>
      </c>
      <c r="W149" s="925">
        <v>0</v>
      </c>
      <c r="X149" s="1572"/>
      <c r="Y149" s="1119"/>
    </row>
    <row r="150" spans="1:25">
      <c r="A150" s="936">
        <v>38749</v>
      </c>
      <c r="B150" s="1497">
        <v>101.28312799769597</v>
      </c>
      <c r="C150" s="929">
        <v>0.27936026441311412</v>
      </c>
      <c r="D150" s="1132">
        <v>0.1</v>
      </c>
      <c r="E150" s="931">
        <v>101.01302630306857</v>
      </c>
      <c r="F150" s="932">
        <v>0.23293762403122287</v>
      </c>
      <c r="G150" s="959">
        <v>100.72864571548858</v>
      </c>
      <c r="H150" s="960">
        <v>9.4455454365203195E-2</v>
      </c>
      <c r="I150" s="1127" t="s">
        <v>689</v>
      </c>
      <c r="J150" s="1503" t="s">
        <v>694</v>
      </c>
      <c r="K150">
        <v>0</v>
      </c>
      <c r="L150" s="1520"/>
      <c r="M150" s="883"/>
      <c r="N150" s="936">
        <v>38749</v>
      </c>
      <c r="O150" s="937">
        <v>101.83929999999999</v>
      </c>
      <c r="P150" s="938">
        <v>4.1499999999999204E-2</v>
      </c>
      <c r="Q150" s="943">
        <v>0.72</v>
      </c>
      <c r="R150" s="940">
        <v>101.74936666666666</v>
      </c>
      <c r="S150" s="941">
        <v>0.1140666666666732</v>
      </c>
      <c r="T150" s="931">
        <v>101.52635714285714</v>
      </c>
      <c r="U150" s="932">
        <v>7.4085714285715198E-2</v>
      </c>
      <c r="V150" s="924" t="s">
        <v>694</v>
      </c>
      <c r="W150" s="925">
        <v>0</v>
      </c>
      <c r="X150" s="1572"/>
      <c r="Y150" s="1119"/>
    </row>
    <row r="151" spans="1:25">
      <c r="A151" s="936">
        <v>38777</v>
      </c>
      <c r="B151" s="1497">
        <v>101.54824004487709</v>
      </c>
      <c r="C151" s="929">
        <v>0.26511204718111969</v>
      </c>
      <c r="D151" s="1132">
        <v>0.5</v>
      </c>
      <c r="E151" s="931">
        <v>101.27837859195198</v>
      </c>
      <c r="F151" s="932">
        <v>0.26535228888340612</v>
      </c>
      <c r="G151" s="959">
        <v>100.87443184364061</v>
      </c>
      <c r="H151" s="960">
        <v>0.14578612815202519</v>
      </c>
      <c r="I151" s="1127" t="s">
        <v>689</v>
      </c>
      <c r="J151" s="1503" t="s">
        <v>694</v>
      </c>
      <c r="K151">
        <v>0</v>
      </c>
      <c r="L151" s="1520"/>
      <c r="M151" s="883"/>
      <c r="N151" s="936">
        <v>38777</v>
      </c>
      <c r="O151" s="937">
        <v>101.73690000000001</v>
      </c>
      <c r="P151" s="938">
        <v>-0.10239999999998872</v>
      </c>
      <c r="Q151" s="943">
        <v>0.73</v>
      </c>
      <c r="R151" s="940">
        <v>101.79133333333333</v>
      </c>
      <c r="S151" s="941">
        <v>4.1966666666667152E-2</v>
      </c>
      <c r="T151" s="931">
        <v>101.58491428571428</v>
      </c>
      <c r="U151" s="932">
        <v>5.8557142857139866E-2</v>
      </c>
      <c r="V151" s="924" t="s">
        <v>694</v>
      </c>
      <c r="W151" s="925">
        <v>0</v>
      </c>
      <c r="X151" s="1572"/>
      <c r="Y151" s="1119"/>
    </row>
    <row r="152" spans="1:25">
      <c r="A152" s="936">
        <v>38808</v>
      </c>
      <c r="B152" s="1497">
        <v>101.79770961894422</v>
      </c>
      <c r="C152" s="929">
        <v>0.24946957406713466</v>
      </c>
      <c r="D152" s="1132">
        <v>0.9</v>
      </c>
      <c r="E152" s="931">
        <v>101.54302588717242</v>
      </c>
      <c r="F152" s="932">
        <v>0.26464729522044195</v>
      </c>
      <c r="G152" s="959">
        <v>101.06435891910503</v>
      </c>
      <c r="H152" s="960">
        <v>0.18992707546442489</v>
      </c>
      <c r="I152" s="1127" t="s">
        <v>689</v>
      </c>
      <c r="J152" s="1503" t="s">
        <v>694</v>
      </c>
      <c r="K152">
        <v>0</v>
      </c>
      <c r="L152" s="1520"/>
      <c r="M152" s="883"/>
      <c r="N152" s="936">
        <v>38808</v>
      </c>
      <c r="O152" s="937">
        <v>101.6977</v>
      </c>
      <c r="P152" s="938">
        <v>-3.9200000000008117E-2</v>
      </c>
      <c r="Q152" s="943">
        <v>0.62</v>
      </c>
      <c r="R152" s="940">
        <v>101.75796666666668</v>
      </c>
      <c r="S152" s="941">
        <v>-3.3366666666651668E-2</v>
      </c>
      <c r="T152" s="931">
        <v>101.64897142857141</v>
      </c>
      <c r="U152" s="932">
        <v>6.4057142857137706E-2</v>
      </c>
      <c r="V152" s="924" t="s">
        <v>694</v>
      </c>
      <c r="W152" s="925">
        <v>0</v>
      </c>
      <c r="X152" s="1572"/>
      <c r="Y152" s="1119"/>
    </row>
    <row r="153" spans="1:25">
      <c r="A153" s="936">
        <v>38838</v>
      </c>
      <c r="B153" s="1497">
        <v>102.02071780315848</v>
      </c>
      <c r="C153" s="929">
        <v>0.22300818421425106</v>
      </c>
      <c r="D153" s="1132">
        <v>1.2</v>
      </c>
      <c r="E153" s="931">
        <v>101.78888915565994</v>
      </c>
      <c r="F153" s="932">
        <v>0.24586326848752549</v>
      </c>
      <c r="G153" s="959">
        <v>101.28429450025541</v>
      </c>
      <c r="H153" s="960">
        <v>0.2199355811503807</v>
      </c>
      <c r="I153" s="1127" t="s">
        <v>689</v>
      </c>
      <c r="J153" s="1503" t="s">
        <v>694</v>
      </c>
      <c r="K153">
        <v>0</v>
      </c>
      <c r="L153" s="1520"/>
      <c r="M153" s="883"/>
      <c r="N153" s="936">
        <v>38838</v>
      </c>
      <c r="O153" s="937">
        <v>101.5744</v>
      </c>
      <c r="P153" s="938">
        <v>-0.12330000000000041</v>
      </c>
      <c r="Q153" s="943">
        <v>0.42</v>
      </c>
      <c r="R153" s="940">
        <v>101.66966666666667</v>
      </c>
      <c r="S153" s="941">
        <v>-8.830000000000382E-2</v>
      </c>
      <c r="T153" s="931">
        <v>101.67917142857141</v>
      </c>
      <c r="U153" s="932">
        <v>3.0199999999993565E-2</v>
      </c>
      <c r="V153" s="924" t="s">
        <v>694</v>
      </c>
      <c r="W153" s="925">
        <v>0</v>
      </c>
      <c r="X153" s="1572"/>
      <c r="Y153" s="1119"/>
    </row>
    <row r="154" spans="1:25">
      <c r="A154" s="936">
        <v>38869</v>
      </c>
      <c r="B154" s="1497">
        <v>102.19975228839866</v>
      </c>
      <c r="C154" s="929">
        <v>0.17903448524018017</v>
      </c>
      <c r="D154" s="1132">
        <v>1.5</v>
      </c>
      <c r="E154" s="931">
        <v>102.00605990350046</v>
      </c>
      <c r="F154" s="932">
        <v>0.21717074784051249</v>
      </c>
      <c r="G154" s="959">
        <v>101.51507123779776</v>
      </c>
      <c r="H154" s="960">
        <v>0.2307767375423424</v>
      </c>
      <c r="I154" s="1127" t="s">
        <v>689</v>
      </c>
      <c r="J154" s="1503" t="s">
        <v>694</v>
      </c>
      <c r="K154">
        <v>0</v>
      </c>
      <c r="L154" s="1520"/>
      <c r="M154" s="883"/>
      <c r="N154" s="936">
        <v>38869</v>
      </c>
      <c r="O154" s="937">
        <v>101.4011</v>
      </c>
      <c r="P154" s="938">
        <v>-0.17329999999999757</v>
      </c>
      <c r="Q154" s="943">
        <v>0.19</v>
      </c>
      <c r="R154" s="940">
        <v>101.55773333333333</v>
      </c>
      <c r="S154" s="941">
        <v>-0.1119333333333401</v>
      </c>
      <c r="T154" s="931">
        <v>101.66545714285714</v>
      </c>
      <c r="U154" s="932">
        <v>-1.3714285714272023E-2</v>
      </c>
      <c r="V154" s="924" t="s">
        <v>694</v>
      </c>
      <c r="W154" s="925">
        <v>0</v>
      </c>
      <c r="X154" s="1572"/>
      <c r="Y154" s="1119"/>
    </row>
    <row r="155" spans="1:25">
      <c r="A155" s="936">
        <v>38899</v>
      </c>
      <c r="B155" s="1497">
        <v>102.31998310717233</v>
      </c>
      <c r="C155" s="929">
        <v>0.12023081877367758</v>
      </c>
      <c r="D155" s="1132">
        <v>1.7</v>
      </c>
      <c r="E155" s="931">
        <v>102.18015106624314</v>
      </c>
      <c r="F155" s="932">
        <v>0.17409116274268399</v>
      </c>
      <c r="G155" s="959">
        <v>101.73904265621853</v>
      </c>
      <c r="H155" s="960">
        <v>0.22397141842077417</v>
      </c>
      <c r="I155" s="1127" t="s">
        <v>689</v>
      </c>
      <c r="J155" s="1503" t="s">
        <v>694</v>
      </c>
      <c r="K155">
        <v>0</v>
      </c>
      <c r="L155" s="1520"/>
      <c r="M155" s="883"/>
      <c r="N155" s="936">
        <v>38899</v>
      </c>
      <c r="O155" s="937">
        <v>101.3514</v>
      </c>
      <c r="P155" s="938">
        <v>-4.970000000000141E-2</v>
      </c>
      <c r="Q155" s="943">
        <v>0.03</v>
      </c>
      <c r="R155" s="940">
        <v>101.4423</v>
      </c>
      <c r="S155" s="941">
        <v>-0.11543333333332839</v>
      </c>
      <c r="T155" s="931">
        <v>101.62837142857143</v>
      </c>
      <c r="U155" s="932">
        <v>-3.7085714285709059E-2</v>
      </c>
      <c r="V155" s="924" t="s">
        <v>694</v>
      </c>
      <c r="W155" s="925">
        <v>0</v>
      </c>
      <c r="X155" s="1572"/>
      <c r="Y155" s="1119"/>
    </row>
    <row r="156" spans="1:25">
      <c r="A156" s="936">
        <v>38930</v>
      </c>
      <c r="B156" s="1497">
        <v>102.38685012437088</v>
      </c>
      <c r="C156" s="929">
        <v>6.6867017198546819E-2</v>
      </c>
      <c r="D156" s="1132">
        <v>1.8</v>
      </c>
      <c r="E156" s="931">
        <v>102.30219517331396</v>
      </c>
      <c r="F156" s="932">
        <v>0.12204410707082047</v>
      </c>
      <c r="G156" s="959">
        <v>101.93662585494539</v>
      </c>
      <c r="H156" s="960">
        <v>0.19758319872686059</v>
      </c>
      <c r="I156" s="1127" t="s">
        <v>689</v>
      </c>
      <c r="J156" s="1503" t="s">
        <v>694</v>
      </c>
      <c r="K156">
        <v>0</v>
      </c>
      <c r="L156" s="1520"/>
      <c r="M156" s="883"/>
      <c r="N156" s="936">
        <v>38930</v>
      </c>
      <c r="O156" s="937">
        <v>101.2771</v>
      </c>
      <c r="P156" s="938">
        <v>-7.4299999999993815E-2</v>
      </c>
      <c r="Q156" s="943">
        <v>-0.05</v>
      </c>
      <c r="R156" s="940">
        <v>101.34320000000001</v>
      </c>
      <c r="S156" s="941">
        <v>-9.909999999999286E-2</v>
      </c>
      <c r="T156" s="931">
        <v>101.5539857142857</v>
      </c>
      <c r="U156" s="932">
        <v>-7.4385714285725157E-2</v>
      </c>
      <c r="V156" s="924" t="s">
        <v>694</v>
      </c>
      <c r="W156" s="925">
        <v>0</v>
      </c>
      <c r="X156" s="1572"/>
      <c r="Y156" s="1119"/>
    </row>
    <row r="157" spans="1:25">
      <c r="A157" s="936">
        <v>38961</v>
      </c>
      <c r="B157" s="1497">
        <v>102.38664774389943</v>
      </c>
      <c r="C157" s="929">
        <v>-2.0238047144971461E-4</v>
      </c>
      <c r="D157" s="1132">
        <v>1.9</v>
      </c>
      <c r="E157" s="931">
        <v>102.36449365848087</v>
      </c>
      <c r="F157" s="932">
        <v>6.2298485166905948E-2</v>
      </c>
      <c r="G157" s="959">
        <v>102.09427153297445</v>
      </c>
      <c r="H157" s="960">
        <v>0.1576456780290556</v>
      </c>
      <c r="I157" s="1127" t="s">
        <v>689</v>
      </c>
      <c r="J157" s="1503" t="s">
        <v>694</v>
      </c>
      <c r="K157">
        <v>0</v>
      </c>
      <c r="L157" s="1520"/>
      <c r="M157" s="883"/>
      <c r="N157" s="936">
        <v>38961</v>
      </c>
      <c r="O157" s="937">
        <v>101.25409999999999</v>
      </c>
      <c r="P157" s="938">
        <v>-2.3000000000010346E-2</v>
      </c>
      <c r="Q157" s="943">
        <v>0</v>
      </c>
      <c r="R157" s="940">
        <v>101.2942</v>
      </c>
      <c r="S157" s="941">
        <v>-4.9000000000006594E-2</v>
      </c>
      <c r="T157" s="931">
        <v>101.47038571428571</v>
      </c>
      <c r="U157" s="932">
        <v>-8.3599999999989905E-2</v>
      </c>
      <c r="V157" s="924" t="s">
        <v>694</v>
      </c>
      <c r="W157" s="925">
        <v>0</v>
      </c>
      <c r="X157" s="1572"/>
      <c r="Y157" s="1119"/>
    </row>
    <row r="158" spans="1:25">
      <c r="A158" s="936">
        <v>38991</v>
      </c>
      <c r="B158" s="1497">
        <v>102.30835935008396</v>
      </c>
      <c r="C158" s="929">
        <v>-7.8288393815469703E-2</v>
      </c>
      <c r="D158" s="1132">
        <v>1.8</v>
      </c>
      <c r="E158" s="931">
        <v>102.36061907278476</v>
      </c>
      <c r="F158" s="932">
        <v>-3.8745856961099889E-3</v>
      </c>
      <c r="G158" s="959">
        <v>102.20286000514685</v>
      </c>
      <c r="H158" s="960">
        <v>0.10858847217239997</v>
      </c>
      <c r="I158" s="1127" t="s">
        <v>849</v>
      </c>
      <c r="J158" s="1503" t="s">
        <v>694</v>
      </c>
      <c r="K158">
        <v>0</v>
      </c>
      <c r="L158" s="1520"/>
      <c r="M158" s="883"/>
      <c r="N158" s="936">
        <v>38991</v>
      </c>
      <c r="O158" s="937">
        <v>101.4087</v>
      </c>
      <c r="P158" s="938">
        <v>0.15460000000000207</v>
      </c>
      <c r="Q158" s="943">
        <v>0.05</v>
      </c>
      <c r="R158" s="940">
        <v>101.31330000000001</v>
      </c>
      <c r="S158" s="941">
        <v>1.9100000000008777E-2</v>
      </c>
      <c r="T158" s="931">
        <v>101.4235</v>
      </c>
      <c r="U158" s="932">
        <v>-4.6885714285707536E-2</v>
      </c>
      <c r="V158" s="924" t="s">
        <v>694</v>
      </c>
      <c r="W158" s="925">
        <v>0</v>
      </c>
      <c r="X158" s="1572"/>
      <c r="Y158" s="1119"/>
    </row>
    <row r="159" spans="1:25">
      <c r="A159" s="936">
        <v>39022</v>
      </c>
      <c r="B159" s="1497">
        <v>102.1770474910136</v>
      </c>
      <c r="C159" s="929">
        <v>-0.13131185907036524</v>
      </c>
      <c r="D159" s="1132">
        <v>1.6</v>
      </c>
      <c r="E159" s="931">
        <v>102.29068486166567</v>
      </c>
      <c r="F159" s="932">
        <v>-6.9934211119090151E-2</v>
      </c>
      <c r="G159" s="959">
        <v>102.25705112972818</v>
      </c>
      <c r="H159" s="960">
        <v>5.419112458133668E-2</v>
      </c>
      <c r="I159" s="1127" t="s">
        <v>849</v>
      </c>
      <c r="J159" s="1503" t="s">
        <v>694</v>
      </c>
      <c r="K159">
        <v>0</v>
      </c>
      <c r="L159" s="1520"/>
      <c r="M159" s="883"/>
      <c r="N159" s="936">
        <v>39022</v>
      </c>
      <c r="O159" s="937">
        <v>101.527</v>
      </c>
      <c r="P159" s="938">
        <v>0.11830000000000496</v>
      </c>
      <c r="Q159" s="943">
        <v>0.03</v>
      </c>
      <c r="R159" s="940">
        <v>101.39659999999999</v>
      </c>
      <c r="S159" s="941">
        <v>8.3299999999979946E-2</v>
      </c>
      <c r="T159" s="931">
        <v>101.39911428571429</v>
      </c>
      <c r="U159" s="932">
        <v>-2.4385714285713789E-2</v>
      </c>
      <c r="V159" s="924" t="s">
        <v>694</v>
      </c>
      <c r="W159" s="925">
        <v>0</v>
      </c>
      <c r="X159" s="1572"/>
      <c r="Y159" s="1119"/>
    </row>
    <row r="160" spans="1:25">
      <c r="A160" s="936">
        <v>39052</v>
      </c>
      <c r="B160" s="1569">
        <v>102.00687688442179</v>
      </c>
      <c r="C160" s="929">
        <v>-0.17017060659181027</v>
      </c>
      <c r="D160" s="1132">
        <v>1.2</v>
      </c>
      <c r="E160" s="931">
        <v>102.16409457517311</v>
      </c>
      <c r="F160" s="932">
        <v>-0.12659028649255788</v>
      </c>
      <c r="G160" s="959">
        <v>102.25507385562295</v>
      </c>
      <c r="H160" s="960">
        <v>-1.9772741052292986E-3</v>
      </c>
      <c r="I160" s="1127" t="s">
        <v>690</v>
      </c>
      <c r="J160" s="1503" t="s">
        <v>694</v>
      </c>
      <c r="K160" s="952">
        <v>0</v>
      </c>
      <c r="L160" s="1520"/>
      <c r="M160" s="883"/>
      <c r="N160" s="961">
        <v>39052</v>
      </c>
      <c r="O160" s="954">
        <v>101.5343</v>
      </c>
      <c r="P160" s="946">
        <v>7.3000000000007503E-3</v>
      </c>
      <c r="Q160" s="949">
        <v>-0.08</v>
      </c>
      <c r="R160" s="1152">
        <v>101.49000000000001</v>
      </c>
      <c r="S160" s="955">
        <v>9.3400000000016803E-2</v>
      </c>
      <c r="T160" s="939">
        <v>101.39338571428573</v>
      </c>
      <c r="U160" s="964">
        <v>-5.7285714285626455E-3</v>
      </c>
      <c r="V160" s="956" t="s">
        <v>897</v>
      </c>
      <c r="W160" s="957">
        <v>1</v>
      </c>
      <c r="X160" s="1572"/>
      <c r="Y160" s="1119"/>
    </row>
    <row r="161" spans="1:25">
      <c r="A161" s="918">
        <v>39083</v>
      </c>
      <c r="B161" s="1497">
        <v>101.82793558972139</v>
      </c>
      <c r="C161" s="1133">
        <v>-0.17894129470039388</v>
      </c>
      <c r="D161" s="1134">
        <v>0.8</v>
      </c>
      <c r="E161" s="922">
        <v>102.00395332171892</v>
      </c>
      <c r="F161" s="1012">
        <v>-0.16014125345418506</v>
      </c>
      <c r="G161" s="1135">
        <v>102.20195718438333</v>
      </c>
      <c r="H161" s="1136">
        <v>-5.3116671239621382E-2</v>
      </c>
      <c r="I161" s="1137" t="s">
        <v>690</v>
      </c>
      <c r="J161" s="1502" t="s">
        <v>694</v>
      </c>
      <c r="K161">
        <v>0</v>
      </c>
      <c r="L161" s="1522"/>
      <c r="M161" s="883"/>
      <c r="N161" s="918">
        <v>39083</v>
      </c>
      <c r="O161" s="991">
        <v>101.59780000000001</v>
      </c>
      <c r="P161" s="992">
        <v>6.3500000000004775E-2</v>
      </c>
      <c r="Q161" s="943">
        <v>-0.2</v>
      </c>
      <c r="R161" s="920">
        <v>101.55303333333335</v>
      </c>
      <c r="S161" s="982">
        <v>6.3033333333336827E-2</v>
      </c>
      <c r="T161" s="922">
        <v>101.42148571428572</v>
      </c>
      <c r="U161" s="1012">
        <v>2.8099999999994907E-2</v>
      </c>
      <c r="V161" s="924" t="s">
        <v>694</v>
      </c>
      <c r="W161" s="925">
        <v>0</v>
      </c>
      <c r="X161" s="1572"/>
      <c r="Y161" s="1119"/>
    </row>
    <row r="162" spans="1:25">
      <c r="A162" s="936">
        <v>39114</v>
      </c>
      <c r="B162" s="1497">
        <v>101.67721038408172</v>
      </c>
      <c r="C162" s="929">
        <v>-0.15072520563967373</v>
      </c>
      <c r="D162" s="1132">
        <v>0.4</v>
      </c>
      <c r="E162" s="931">
        <v>101.83734095274163</v>
      </c>
      <c r="F162" s="932">
        <v>-0.16661236897729736</v>
      </c>
      <c r="G162" s="959">
        <v>102.1101325096561</v>
      </c>
      <c r="H162" s="960">
        <v>-9.1824674727234878E-2</v>
      </c>
      <c r="I162" s="1127" t="s">
        <v>690</v>
      </c>
      <c r="J162" s="1503" t="s">
        <v>694</v>
      </c>
      <c r="K162">
        <v>0</v>
      </c>
      <c r="L162" s="1520"/>
      <c r="M162" s="883"/>
      <c r="N162" s="936">
        <v>39114</v>
      </c>
      <c r="O162" s="937">
        <v>101.5399</v>
      </c>
      <c r="P162" s="938">
        <v>-5.7900000000003615E-2</v>
      </c>
      <c r="Q162" s="943">
        <v>-0.28999999999999998</v>
      </c>
      <c r="R162" s="940">
        <v>101.55733333333335</v>
      </c>
      <c r="S162" s="941">
        <v>4.3000000000006366E-3</v>
      </c>
      <c r="T162" s="931">
        <v>101.44841428571429</v>
      </c>
      <c r="U162" s="932">
        <v>2.6928571428570081E-2</v>
      </c>
      <c r="V162" s="924" t="s">
        <v>694</v>
      </c>
      <c r="W162" s="925">
        <v>0</v>
      </c>
      <c r="X162" s="1572"/>
      <c r="Y162" s="1119"/>
    </row>
    <row r="163" spans="1:25">
      <c r="A163" s="936">
        <v>39142</v>
      </c>
      <c r="B163" s="1497">
        <v>101.52008152208381</v>
      </c>
      <c r="C163" s="929">
        <v>-0.15712886199790432</v>
      </c>
      <c r="D163" s="1132">
        <v>0</v>
      </c>
      <c r="E163" s="931">
        <v>101.67507583196232</v>
      </c>
      <c r="F163" s="932">
        <v>-0.16226512077930977</v>
      </c>
      <c r="G163" s="959">
        <v>101.98630842361511</v>
      </c>
      <c r="H163" s="960">
        <v>-0.12382408604098316</v>
      </c>
      <c r="I163" s="1127" t="s">
        <v>690</v>
      </c>
      <c r="J163" s="1503" t="s">
        <v>694</v>
      </c>
      <c r="K163">
        <v>0</v>
      </c>
      <c r="L163" s="1520"/>
      <c r="M163" s="883"/>
      <c r="N163" s="936">
        <v>39142</v>
      </c>
      <c r="O163" s="937">
        <v>101.3267</v>
      </c>
      <c r="P163" s="938">
        <v>-0.2132000000000005</v>
      </c>
      <c r="Q163" s="943">
        <v>-0.4</v>
      </c>
      <c r="R163" s="940">
        <v>101.48813333333334</v>
      </c>
      <c r="S163" s="941">
        <v>-6.9200000000009254E-2</v>
      </c>
      <c r="T163" s="931">
        <v>101.4555</v>
      </c>
      <c r="U163" s="932">
        <v>7.0857142857079225E-3</v>
      </c>
      <c r="V163" s="924" t="s">
        <v>694</v>
      </c>
      <c r="W163" s="925">
        <v>0</v>
      </c>
      <c r="X163" s="1572"/>
      <c r="Y163" s="1119"/>
    </row>
    <row r="164" spans="1:25">
      <c r="A164" s="936">
        <v>39173</v>
      </c>
      <c r="B164" s="1497">
        <v>101.35598046430295</v>
      </c>
      <c r="C164" s="929">
        <v>-0.16410105778086859</v>
      </c>
      <c r="D164" s="1132">
        <v>-0.4</v>
      </c>
      <c r="E164" s="931">
        <v>101.51775745682282</v>
      </c>
      <c r="F164" s="932">
        <v>-0.15731837513949642</v>
      </c>
      <c r="G164" s="959">
        <v>101.83907024081562</v>
      </c>
      <c r="H164" s="960">
        <v>-0.14723818279949796</v>
      </c>
      <c r="I164" s="1127" t="s">
        <v>690</v>
      </c>
      <c r="J164" s="1503" t="s">
        <v>694</v>
      </c>
      <c r="K164">
        <v>0</v>
      </c>
      <c r="L164" s="1520"/>
      <c r="M164" s="883"/>
      <c r="N164" s="936">
        <v>39173</v>
      </c>
      <c r="O164" s="937">
        <v>101.1255</v>
      </c>
      <c r="P164" s="938">
        <v>-0.20120000000000005</v>
      </c>
      <c r="Q164" s="943">
        <v>-0.56000000000000005</v>
      </c>
      <c r="R164" s="940">
        <v>101.33069999999999</v>
      </c>
      <c r="S164" s="941">
        <v>-0.15743333333334419</v>
      </c>
      <c r="T164" s="931">
        <v>101.43712857142857</v>
      </c>
      <c r="U164" s="932">
        <v>-1.8371428571427373E-2</v>
      </c>
      <c r="V164" s="924" t="s">
        <v>694</v>
      </c>
      <c r="W164" s="925">
        <v>0</v>
      </c>
      <c r="X164" s="1572"/>
      <c r="Y164" s="1119"/>
    </row>
    <row r="165" spans="1:25">
      <c r="A165" s="936">
        <v>39203</v>
      </c>
      <c r="B165" s="1497">
        <v>101.17934980599514</v>
      </c>
      <c r="C165" s="929">
        <v>-0.17663065830780056</v>
      </c>
      <c r="D165" s="1132">
        <v>-0.8</v>
      </c>
      <c r="E165" s="931">
        <v>101.35180393079396</v>
      </c>
      <c r="F165" s="932">
        <v>-0.16595352602885782</v>
      </c>
      <c r="G165" s="959">
        <v>101.67778316308863</v>
      </c>
      <c r="H165" s="960">
        <v>-0.16128707772698192</v>
      </c>
      <c r="I165" s="1127" t="s">
        <v>690</v>
      </c>
      <c r="J165" s="1503" t="s">
        <v>694</v>
      </c>
      <c r="K165">
        <v>0</v>
      </c>
      <c r="L165" s="1520"/>
      <c r="M165" s="883"/>
      <c r="N165" s="936">
        <v>39203</v>
      </c>
      <c r="O165" s="937">
        <v>100.8839</v>
      </c>
      <c r="P165" s="938">
        <v>-0.24160000000000537</v>
      </c>
      <c r="Q165" s="943">
        <v>-0.68</v>
      </c>
      <c r="R165" s="940">
        <v>101.11203333333333</v>
      </c>
      <c r="S165" s="941">
        <v>-0.2186666666666639</v>
      </c>
      <c r="T165" s="931">
        <v>101.36215714285716</v>
      </c>
      <c r="U165" s="932">
        <v>-7.4971428571416254E-2</v>
      </c>
      <c r="V165" s="924" t="s">
        <v>694</v>
      </c>
      <c r="W165" s="925">
        <v>0</v>
      </c>
      <c r="X165" s="1572"/>
      <c r="Y165" s="1119"/>
    </row>
    <row r="166" spans="1:25">
      <c r="A166" s="936">
        <v>39234</v>
      </c>
      <c r="B166" s="1497">
        <v>100.97723007301643</v>
      </c>
      <c r="C166" s="929">
        <v>-0.20211973297871566</v>
      </c>
      <c r="D166" s="1132">
        <v>-1.2</v>
      </c>
      <c r="E166" s="931">
        <v>101.17085344777151</v>
      </c>
      <c r="F166" s="932">
        <v>-0.18095048302245687</v>
      </c>
      <c r="G166" s="959">
        <v>101.50638067480334</v>
      </c>
      <c r="H166" s="960">
        <v>-0.17140248828529536</v>
      </c>
      <c r="I166" s="1127" t="s">
        <v>690</v>
      </c>
      <c r="J166" s="1503" t="s">
        <v>694</v>
      </c>
      <c r="K166">
        <v>0</v>
      </c>
      <c r="L166" s="1520"/>
      <c r="M166" s="883"/>
      <c r="N166" s="936">
        <v>39234</v>
      </c>
      <c r="O166" s="937">
        <v>100.6134</v>
      </c>
      <c r="P166" s="938">
        <v>-0.27049999999999841</v>
      </c>
      <c r="Q166" s="943">
        <v>-0.78</v>
      </c>
      <c r="R166" s="940">
        <v>100.87426666666666</v>
      </c>
      <c r="S166" s="941">
        <v>-0.23776666666667268</v>
      </c>
      <c r="T166" s="931">
        <v>101.23164285714286</v>
      </c>
      <c r="U166" s="932">
        <v>-0.13051428571429824</v>
      </c>
      <c r="V166" s="924" t="s">
        <v>694</v>
      </c>
      <c r="W166" s="925">
        <v>0</v>
      </c>
      <c r="X166" s="1572"/>
      <c r="Y166" s="1119"/>
    </row>
    <row r="167" spans="1:25">
      <c r="A167" s="936">
        <v>39264</v>
      </c>
      <c r="B167" s="1497">
        <v>100.80261268787072</v>
      </c>
      <c r="C167" s="929">
        <v>-0.17461738514570868</v>
      </c>
      <c r="D167" s="1132">
        <v>-1.5</v>
      </c>
      <c r="E167" s="931">
        <v>100.9863975222941</v>
      </c>
      <c r="F167" s="932">
        <v>-0.1844559254774083</v>
      </c>
      <c r="G167" s="959">
        <v>101.33434293243889</v>
      </c>
      <c r="H167" s="960">
        <v>-0.17203774236445213</v>
      </c>
      <c r="I167" s="1127" t="s">
        <v>690</v>
      </c>
      <c r="J167" s="1503" t="s">
        <v>694</v>
      </c>
      <c r="K167">
        <v>0</v>
      </c>
      <c r="L167" s="1520"/>
      <c r="M167" s="883"/>
      <c r="N167" s="936">
        <v>39264</v>
      </c>
      <c r="O167" s="937">
        <v>100.438</v>
      </c>
      <c r="P167" s="938">
        <v>-0.17539999999999623</v>
      </c>
      <c r="Q167" s="943">
        <v>-0.9</v>
      </c>
      <c r="R167" s="940">
        <v>100.6451</v>
      </c>
      <c r="S167" s="941">
        <v>-0.22916666666665719</v>
      </c>
      <c r="T167" s="931">
        <v>101.07502857142856</v>
      </c>
      <c r="U167" s="932">
        <v>-0.15661428571429781</v>
      </c>
      <c r="V167" s="924" t="s">
        <v>694</v>
      </c>
      <c r="W167" s="925">
        <v>0</v>
      </c>
      <c r="X167" s="1572"/>
      <c r="Y167" s="1119"/>
    </row>
    <row r="168" spans="1:25">
      <c r="A168" s="936">
        <v>39295</v>
      </c>
      <c r="B168" s="1497">
        <v>100.65259438550339</v>
      </c>
      <c r="C168" s="929">
        <v>-0.15001830236732872</v>
      </c>
      <c r="D168" s="1132">
        <v>-1.7</v>
      </c>
      <c r="E168" s="931">
        <v>100.81081238213018</v>
      </c>
      <c r="F168" s="932">
        <v>-0.17558514016391769</v>
      </c>
      <c r="G168" s="959">
        <v>101.16643704612203</v>
      </c>
      <c r="H168" s="960">
        <v>-0.16790588631685921</v>
      </c>
      <c r="I168" s="1127" t="s">
        <v>690</v>
      </c>
      <c r="J168" s="1503" t="s">
        <v>694</v>
      </c>
      <c r="K168">
        <v>0</v>
      </c>
      <c r="L168" s="1520"/>
      <c r="M168" s="883"/>
      <c r="N168" s="936">
        <v>39295</v>
      </c>
      <c r="O168" s="937">
        <v>100.3126</v>
      </c>
      <c r="P168" s="938">
        <v>-0.12539999999999907</v>
      </c>
      <c r="Q168" s="943">
        <v>-0.95</v>
      </c>
      <c r="R168" s="940">
        <v>100.45466666666668</v>
      </c>
      <c r="S168" s="941">
        <v>-0.19043333333331702</v>
      </c>
      <c r="T168" s="931">
        <v>100.89142857142858</v>
      </c>
      <c r="U168" s="932">
        <v>-0.18359999999998422</v>
      </c>
      <c r="V168" s="924" t="s">
        <v>694</v>
      </c>
      <c r="W168" s="925">
        <v>0</v>
      </c>
      <c r="X168" s="1572"/>
      <c r="Y168" s="1119"/>
    </row>
    <row r="169" spans="1:25">
      <c r="A169" s="936">
        <v>39326</v>
      </c>
      <c r="B169" s="1497">
        <v>100.56494942472708</v>
      </c>
      <c r="C169" s="929">
        <v>-8.7644960776316339E-2</v>
      </c>
      <c r="D169" s="1132">
        <v>-1.8</v>
      </c>
      <c r="E169" s="931">
        <v>100.67338549936706</v>
      </c>
      <c r="F169" s="932">
        <v>-0.13742688276312265</v>
      </c>
      <c r="G169" s="959">
        <v>101.00754262335707</v>
      </c>
      <c r="H169" s="960">
        <v>-0.15889442276495913</v>
      </c>
      <c r="I169" s="1127" t="s">
        <v>690</v>
      </c>
      <c r="J169" s="1503" t="s">
        <v>694</v>
      </c>
      <c r="K169">
        <v>0</v>
      </c>
      <c r="L169" s="1520"/>
      <c r="M169" s="883"/>
      <c r="N169" s="936">
        <v>39326</v>
      </c>
      <c r="O169" s="937">
        <v>100.1438</v>
      </c>
      <c r="P169" s="938">
        <v>-0.1688000000000045</v>
      </c>
      <c r="Q169" s="943">
        <v>-1.1000000000000001</v>
      </c>
      <c r="R169" s="940">
        <v>100.29813333333334</v>
      </c>
      <c r="S169" s="941">
        <v>-0.15653333333334274</v>
      </c>
      <c r="T169" s="931">
        <v>100.69198571428572</v>
      </c>
      <c r="U169" s="932">
        <v>-0.1994428571428557</v>
      </c>
      <c r="V169" s="924" t="s">
        <v>694</v>
      </c>
      <c r="W169" s="925">
        <v>0</v>
      </c>
      <c r="X169" s="1572"/>
      <c r="Y169" s="1119"/>
    </row>
    <row r="170" spans="1:25">
      <c r="A170" s="936">
        <v>39356</v>
      </c>
      <c r="B170" s="1497">
        <v>100.56557092665999</v>
      </c>
      <c r="C170" s="929">
        <v>6.2150193291188316E-4</v>
      </c>
      <c r="D170" s="1132">
        <v>-1.7</v>
      </c>
      <c r="E170" s="931">
        <v>100.59437157896349</v>
      </c>
      <c r="F170" s="932">
        <v>-7.901392040356825E-2</v>
      </c>
      <c r="G170" s="959">
        <v>100.87118396686797</v>
      </c>
      <c r="H170" s="960">
        <v>-0.13635865648909373</v>
      </c>
      <c r="I170" s="1127" t="s">
        <v>690</v>
      </c>
      <c r="J170" s="1503" t="s">
        <v>694</v>
      </c>
      <c r="K170">
        <v>0</v>
      </c>
      <c r="L170" s="1520"/>
      <c r="M170" s="883"/>
      <c r="N170" s="936">
        <v>39356</v>
      </c>
      <c r="O170" s="937">
        <v>99.859679999999997</v>
      </c>
      <c r="P170" s="938">
        <v>-0.28412000000000148</v>
      </c>
      <c r="Q170" s="943">
        <v>-1.53</v>
      </c>
      <c r="R170" s="940">
        <v>100.10536</v>
      </c>
      <c r="S170" s="941">
        <v>-0.19277333333333502</v>
      </c>
      <c r="T170" s="931">
        <v>100.48241142857144</v>
      </c>
      <c r="U170" s="932">
        <v>-0.20957428571428238</v>
      </c>
      <c r="V170" s="924" t="s">
        <v>694</v>
      </c>
      <c r="W170" s="925">
        <v>0</v>
      </c>
      <c r="X170" s="1572"/>
      <c r="Y170" s="1119"/>
    </row>
    <row r="171" spans="1:25">
      <c r="A171" s="936">
        <v>39387</v>
      </c>
      <c r="B171" s="1497">
        <v>100.62956723613028</v>
      </c>
      <c r="C171" s="929">
        <v>6.3996309470297774E-2</v>
      </c>
      <c r="D171" s="1132">
        <v>-1.5</v>
      </c>
      <c r="E171" s="931">
        <v>100.58669586250579</v>
      </c>
      <c r="F171" s="932">
        <v>-7.6757164576974901E-3</v>
      </c>
      <c r="G171" s="959">
        <v>100.76741064855757</v>
      </c>
      <c r="H171" s="960">
        <v>-0.10377331831040237</v>
      </c>
      <c r="I171" s="1127" t="s">
        <v>851</v>
      </c>
      <c r="J171" s="1503" t="s">
        <v>694</v>
      </c>
      <c r="K171">
        <v>0</v>
      </c>
      <c r="L171" s="1520"/>
      <c r="M171" s="883"/>
      <c r="N171" s="936">
        <v>39387</v>
      </c>
      <c r="O171" s="937">
        <v>99.468190000000007</v>
      </c>
      <c r="P171" s="938">
        <v>-0.39148999999999035</v>
      </c>
      <c r="Q171" s="943">
        <v>-2.0299999999999998</v>
      </c>
      <c r="R171" s="940">
        <v>99.823890000000006</v>
      </c>
      <c r="S171" s="941">
        <v>-0.28146999999999878</v>
      </c>
      <c r="T171" s="931">
        <v>100.24565285714286</v>
      </c>
      <c r="U171" s="932">
        <v>-0.23675857142858092</v>
      </c>
      <c r="V171" s="924" t="s">
        <v>694</v>
      </c>
      <c r="W171" s="925">
        <v>0</v>
      </c>
      <c r="X171" s="1572"/>
      <c r="Y171" s="1119"/>
    </row>
    <row r="172" spans="1:25">
      <c r="A172" s="985">
        <v>39417</v>
      </c>
      <c r="B172" s="1569">
        <v>100.75331240131769</v>
      </c>
      <c r="C172" s="971">
        <v>0.12374516518740108</v>
      </c>
      <c r="D172" s="1149">
        <v>-1.2</v>
      </c>
      <c r="E172" s="979">
        <v>100.64948352136931</v>
      </c>
      <c r="F172" s="974">
        <v>6.2787658863513229E-2</v>
      </c>
      <c r="G172" s="975">
        <v>100.70654816217508</v>
      </c>
      <c r="H172" s="976">
        <v>-6.0862486382490033E-2</v>
      </c>
      <c r="I172" s="1129" t="s">
        <v>851</v>
      </c>
      <c r="J172" s="1559" t="s">
        <v>694</v>
      </c>
      <c r="K172" s="952">
        <v>0</v>
      </c>
      <c r="L172" s="1521"/>
      <c r="M172" s="883"/>
      <c r="N172" s="985">
        <v>39417</v>
      </c>
      <c r="O172" s="986">
        <v>99.120800000000003</v>
      </c>
      <c r="P172" s="987">
        <v>-0.34739000000000431</v>
      </c>
      <c r="Q172" s="978">
        <v>-2.38</v>
      </c>
      <c r="R172" s="988">
        <v>99.482889999999998</v>
      </c>
      <c r="S172" s="989">
        <v>-0.34100000000000819</v>
      </c>
      <c r="T172" s="979">
        <v>99.993781428571438</v>
      </c>
      <c r="U172" s="974">
        <v>-0.25187142857141964</v>
      </c>
      <c r="V172" s="924" t="s">
        <v>694</v>
      </c>
      <c r="W172" s="925">
        <v>0</v>
      </c>
      <c r="X172" s="1572"/>
      <c r="Y172" s="1119"/>
    </row>
    <row r="173" spans="1:25">
      <c r="A173" s="936">
        <v>39448</v>
      </c>
      <c r="B173" s="1497">
        <v>100.93711465027332</v>
      </c>
      <c r="C173" s="929">
        <v>0.18380224895562947</v>
      </c>
      <c r="D173" s="1132">
        <v>-0.9</v>
      </c>
      <c r="E173" s="931">
        <v>100.77333142924043</v>
      </c>
      <c r="F173" s="932">
        <v>0.12384790787112365</v>
      </c>
      <c r="G173" s="959">
        <v>100.70081738749749</v>
      </c>
      <c r="H173" s="960">
        <v>-5.7307746775876467E-3</v>
      </c>
      <c r="I173" s="1127" t="s">
        <v>689</v>
      </c>
      <c r="J173" s="1503" t="s">
        <v>694</v>
      </c>
      <c r="K173">
        <v>0</v>
      </c>
      <c r="L173" s="1520"/>
      <c r="M173" s="883"/>
      <c r="N173" s="936">
        <v>39448</v>
      </c>
      <c r="O173" s="937">
        <v>98.841650000000001</v>
      </c>
      <c r="P173" s="938">
        <v>-0.27915000000000134</v>
      </c>
      <c r="Q173" s="943">
        <v>-2.71</v>
      </c>
      <c r="R173" s="940">
        <v>99.14354666666668</v>
      </c>
      <c r="S173" s="941">
        <v>-0.33934333333331779</v>
      </c>
      <c r="T173" s="931">
        <v>99.740674285714277</v>
      </c>
      <c r="U173" s="932">
        <v>-0.25310714285716074</v>
      </c>
      <c r="V173" s="924" t="s">
        <v>694</v>
      </c>
      <c r="W173" s="925">
        <v>0</v>
      </c>
      <c r="X173" s="1572"/>
      <c r="Y173" s="1119"/>
    </row>
    <row r="174" spans="1:25">
      <c r="A174" s="936">
        <v>39479</v>
      </c>
      <c r="B174" s="1497">
        <v>101.16254213802547</v>
      </c>
      <c r="C174" s="929">
        <v>0.22542748775215671</v>
      </c>
      <c r="D174" s="1132">
        <v>-0.5</v>
      </c>
      <c r="E174" s="931">
        <v>100.95098972987216</v>
      </c>
      <c r="F174" s="932">
        <v>0.17765830063173382</v>
      </c>
      <c r="G174" s="959">
        <v>100.75223588037674</v>
      </c>
      <c r="H174" s="960">
        <v>5.1418492879250266E-2</v>
      </c>
      <c r="I174" s="1127" t="s">
        <v>689</v>
      </c>
      <c r="J174" s="1503" t="s">
        <v>694</v>
      </c>
      <c r="K174">
        <v>0</v>
      </c>
      <c r="L174" s="1520"/>
      <c r="M174" s="883"/>
      <c r="N174" s="936">
        <v>39479</v>
      </c>
      <c r="O174" s="937">
        <v>98.571460000000002</v>
      </c>
      <c r="P174" s="938">
        <v>-0.27018999999999949</v>
      </c>
      <c r="Q174" s="943">
        <v>-2.92</v>
      </c>
      <c r="R174" s="940">
        <v>98.844636666666659</v>
      </c>
      <c r="S174" s="941">
        <v>-0.29891000000002066</v>
      </c>
      <c r="T174" s="931">
        <v>99.474025714285716</v>
      </c>
      <c r="U174" s="932">
        <v>-0.26664857142856135</v>
      </c>
      <c r="V174" s="924" t="s">
        <v>694</v>
      </c>
      <c r="W174" s="925">
        <v>0</v>
      </c>
      <c r="X174" s="1572"/>
      <c r="Y174" s="1119"/>
    </row>
    <row r="175" spans="1:25">
      <c r="A175" s="936">
        <v>39508</v>
      </c>
      <c r="B175" s="1497">
        <v>101.37334504046645</v>
      </c>
      <c r="C175" s="929">
        <v>0.21080290244097455</v>
      </c>
      <c r="D175" s="1132">
        <v>-0.1</v>
      </c>
      <c r="E175" s="931">
        <v>101.15766727625508</v>
      </c>
      <c r="F175" s="932">
        <v>0.20667754638292024</v>
      </c>
      <c r="G175" s="959">
        <v>100.8552002596572</v>
      </c>
      <c r="H175" s="960">
        <v>0.10296437928045066</v>
      </c>
      <c r="I175" s="1127" t="s">
        <v>689</v>
      </c>
      <c r="J175" s="1503" t="s">
        <v>694</v>
      </c>
      <c r="K175">
        <v>0</v>
      </c>
      <c r="L175" s="1520"/>
      <c r="M175" s="883"/>
      <c r="N175" s="936">
        <v>39508</v>
      </c>
      <c r="O175" s="937">
        <v>98.253579999999999</v>
      </c>
      <c r="P175" s="938">
        <v>-0.31788000000000238</v>
      </c>
      <c r="Q175" s="943">
        <v>-3.03</v>
      </c>
      <c r="R175" s="940">
        <v>98.555563333333339</v>
      </c>
      <c r="S175" s="941">
        <v>-0.28907333333332019</v>
      </c>
      <c r="T175" s="931">
        <v>99.179880000000011</v>
      </c>
      <c r="U175" s="932">
        <v>-0.29414571428570468</v>
      </c>
      <c r="V175" s="924" t="s">
        <v>694</v>
      </c>
      <c r="W175" s="925">
        <v>0</v>
      </c>
      <c r="X175" s="1572"/>
      <c r="Y175" s="1119"/>
    </row>
    <row r="176" spans="1:25">
      <c r="A176" s="936">
        <v>39539</v>
      </c>
      <c r="B176" s="1497">
        <v>101.52027326859418</v>
      </c>
      <c r="C176" s="929">
        <v>0.14692822812773443</v>
      </c>
      <c r="D176" s="1132">
        <v>0.2</v>
      </c>
      <c r="E176" s="931">
        <v>101.35205348236202</v>
      </c>
      <c r="F176" s="932">
        <v>0.19438620610694102</v>
      </c>
      <c r="G176" s="959">
        <v>100.99167509449533</v>
      </c>
      <c r="H176" s="960">
        <v>0.13647483483813971</v>
      </c>
      <c r="I176" s="1127" t="s">
        <v>689</v>
      </c>
      <c r="J176" s="1503" t="s">
        <v>897</v>
      </c>
      <c r="K176">
        <v>1</v>
      </c>
      <c r="L176" s="1520"/>
      <c r="M176" s="883"/>
      <c r="N176" s="936">
        <v>39539</v>
      </c>
      <c r="O176" s="937">
        <v>97.828199999999995</v>
      </c>
      <c r="P176" s="938">
        <v>-0.42538000000000409</v>
      </c>
      <c r="Q176" s="943">
        <v>-3.26</v>
      </c>
      <c r="R176" s="940">
        <v>98.217746666666656</v>
      </c>
      <c r="S176" s="941">
        <v>-0.33781666666668286</v>
      </c>
      <c r="T176" s="931">
        <v>98.849080000000001</v>
      </c>
      <c r="U176" s="932">
        <v>-0.33080000000001064</v>
      </c>
      <c r="V176" s="924" t="s">
        <v>694</v>
      </c>
      <c r="W176" s="925">
        <v>0</v>
      </c>
      <c r="X176" s="1572"/>
      <c r="Y176" s="1119"/>
    </row>
    <row r="177" spans="1:25">
      <c r="A177" s="936">
        <v>39569</v>
      </c>
      <c r="B177" s="1497">
        <v>101.50801822431188</v>
      </c>
      <c r="C177" s="929">
        <v>-1.22550442822984E-2</v>
      </c>
      <c r="D177" s="1132">
        <v>0.3</v>
      </c>
      <c r="E177" s="931">
        <v>101.46721217779084</v>
      </c>
      <c r="F177" s="932">
        <v>0.11515869542881774</v>
      </c>
      <c r="G177" s="959">
        <v>101.12631042273132</v>
      </c>
      <c r="H177" s="960">
        <v>0.13463532823598712</v>
      </c>
      <c r="I177" s="1127" t="s">
        <v>689</v>
      </c>
      <c r="J177" s="1503" t="s">
        <v>694</v>
      </c>
      <c r="K177">
        <v>0</v>
      </c>
      <c r="L177" s="1520"/>
      <c r="M177" s="883"/>
      <c r="N177" s="936">
        <v>39569</v>
      </c>
      <c r="O177" s="937">
        <v>97.384749999999997</v>
      </c>
      <c r="P177" s="938">
        <v>-0.44344999999999857</v>
      </c>
      <c r="Q177" s="943">
        <v>-3.47</v>
      </c>
      <c r="R177" s="940">
        <v>97.822176666666664</v>
      </c>
      <c r="S177" s="941">
        <v>-0.39556999999999221</v>
      </c>
      <c r="T177" s="931">
        <v>98.495518571428576</v>
      </c>
      <c r="U177" s="932">
        <v>-0.35356142857142459</v>
      </c>
      <c r="V177" s="924" t="s">
        <v>694</v>
      </c>
      <c r="W177" s="925">
        <v>0</v>
      </c>
      <c r="X177" s="1572"/>
      <c r="Y177" s="1119"/>
    </row>
    <row r="178" spans="1:25">
      <c r="A178" s="936">
        <v>39600</v>
      </c>
      <c r="B178" s="1497">
        <v>101.29824344257452</v>
      </c>
      <c r="C178" s="929">
        <v>-0.20977478173736586</v>
      </c>
      <c r="D178" s="1132">
        <v>0.3</v>
      </c>
      <c r="E178" s="931">
        <v>101.44217831182686</v>
      </c>
      <c r="F178" s="932">
        <v>-2.5033865963976609E-2</v>
      </c>
      <c r="G178" s="959">
        <v>101.22183559508051</v>
      </c>
      <c r="H178" s="960">
        <v>9.5525172349184118E-2</v>
      </c>
      <c r="I178" s="1127" t="s">
        <v>851</v>
      </c>
      <c r="J178" s="1503" t="s">
        <v>694</v>
      </c>
      <c r="K178">
        <v>0</v>
      </c>
      <c r="L178" s="1520"/>
      <c r="M178" s="883"/>
      <c r="N178" s="936">
        <v>39600</v>
      </c>
      <c r="O178" s="937">
        <v>97.007840000000002</v>
      </c>
      <c r="P178" s="938">
        <v>-0.37690999999999519</v>
      </c>
      <c r="Q178" s="943">
        <v>-3.58</v>
      </c>
      <c r="R178" s="940">
        <v>97.406929999999988</v>
      </c>
      <c r="S178" s="941">
        <v>-0.41524666666667542</v>
      </c>
      <c r="T178" s="931">
        <v>98.144040000000004</v>
      </c>
      <c r="U178" s="932">
        <v>-0.3514785714285722</v>
      </c>
      <c r="V178" s="924" t="s">
        <v>694</v>
      </c>
      <c r="W178" s="925">
        <v>0</v>
      </c>
      <c r="X178" s="1572"/>
      <c r="Y178" s="1119"/>
    </row>
    <row r="179" spans="1:25">
      <c r="A179" s="936">
        <v>39630</v>
      </c>
      <c r="B179" s="1497">
        <v>100.88520610944506</v>
      </c>
      <c r="C179" s="929">
        <v>-0.41303733312945212</v>
      </c>
      <c r="D179" s="1132">
        <v>0.1</v>
      </c>
      <c r="E179" s="931">
        <v>101.23048925877715</v>
      </c>
      <c r="F179" s="932">
        <v>-0.2116890530497102</v>
      </c>
      <c r="G179" s="959">
        <v>101.24067755338442</v>
      </c>
      <c r="H179" s="960">
        <v>1.8841958303909223E-2</v>
      </c>
      <c r="I179" s="1127" t="s">
        <v>851</v>
      </c>
      <c r="J179" s="1503" t="s">
        <v>694</v>
      </c>
      <c r="K179">
        <v>0</v>
      </c>
      <c r="L179" s="1520"/>
      <c r="M179" s="883"/>
      <c r="N179" s="936">
        <v>39630</v>
      </c>
      <c r="O179" s="937">
        <v>96.724080000000001</v>
      </c>
      <c r="P179" s="938">
        <v>-0.2837600000000009</v>
      </c>
      <c r="Q179" s="943">
        <v>-3.7</v>
      </c>
      <c r="R179" s="940">
        <v>97.038889999999995</v>
      </c>
      <c r="S179" s="941">
        <v>-0.36803999999999348</v>
      </c>
      <c r="T179" s="931">
        <v>97.801651428571418</v>
      </c>
      <c r="U179" s="932">
        <v>-0.34238857142858592</v>
      </c>
      <c r="V179" s="924" t="s">
        <v>694</v>
      </c>
      <c r="W179" s="925">
        <v>0</v>
      </c>
      <c r="X179" s="1572"/>
      <c r="Y179" s="1119"/>
    </row>
    <row r="180" spans="1:25">
      <c r="A180" s="936">
        <v>39661</v>
      </c>
      <c r="B180" s="1497">
        <v>100.28330908150737</v>
      </c>
      <c r="C180" s="929">
        <v>-0.60189702793769584</v>
      </c>
      <c r="D180" s="1132">
        <v>-0.4</v>
      </c>
      <c r="E180" s="931">
        <v>100.8222528778423</v>
      </c>
      <c r="F180" s="932">
        <v>-0.40823638093485215</v>
      </c>
      <c r="G180" s="959">
        <v>101.14727675784641</v>
      </c>
      <c r="H180" s="960">
        <v>-9.3400795538002512E-2</v>
      </c>
      <c r="I180" s="1127" t="s">
        <v>690</v>
      </c>
      <c r="J180" s="1503" t="s">
        <v>694</v>
      </c>
      <c r="K180">
        <v>0</v>
      </c>
      <c r="L180" s="1520"/>
      <c r="M180" s="883"/>
      <c r="N180" s="936">
        <v>39661</v>
      </c>
      <c r="O180" s="937">
        <v>96.547839999999994</v>
      </c>
      <c r="P180" s="938">
        <v>-0.17624000000000706</v>
      </c>
      <c r="Q180" s="943">
        <v>-3.75</v>
      </c>
      <c r="R180" s="940">
        <v>96.759920000000008</v>
      </c>
      <c r="S180" s="941">
        <v>-0.27896999999998684</v>
      </c>
      <c r="T180" s="931">
        <v>97.473964285714274</v>
      </c>
      <c r="U180" s="932">
        <v>-0.32768714285714395</v>
      </c>
      <c r="V180" s="924" t="s">
        <v>694</v>
      </c>
      <c r="W180" s="925">
        <v>0</v>
      </c>
      <c r="X180" s="1572"/>
      <c r="Y180" s="1119"/>
    </row>
    <row r="181" spans="1:25">
      <c r="A181" s="936">
        <v>39692</v>
      </c>
      <c r="B181" s="1497">
        <v>99.506635989341802</v>
      </c>
      <c r="C181" s="929">
        <v>-0.77667309216556646</v>
      </c>
      <c r="D181" s="1132">
        <v>-1.1000000000000001</v>
      </c>
      <c r="E181" s="931">
        <v>100.2250503934314</v>
      </c>
      <c r="F181" s="932">
        <v>-0.59720248441090007</v>
      </c>
      <c r="G181" s="959">
        <v>100.9107187366059</v>
      </c>
      <c r="H181" s="960">
        <v>-0.23655802124051206</v>
      </c>
      <c r="I181" s="1127" t="s">
        <v>690</v>
      </c>
      <c r="J181" s="1503" t="s">
        <v>694</v>
      </c>
      <c r="K181">
        <v>0</v>
      </c>
      <c r="L181" s="1520"/>
      <c r="M181" s="883"/>
      <c r="N181" s="936">
        <v>39692</v>
      </c>
      <c r="O181" s="937">
        <v>96.461650000000006</v>
      </c>
      <c r="P181" s="938">
        <v>-8.6189999999987776E-2</v>
      </c>
      <c r="Q181" s="943">
        <v>-3.68</v>
      </c>
      <c r="R181" s="940">
        <v>96.577856666666662</v>
      </c>
      <c r="S181" s="941">
        <v>-0.18206333333334612</v>
      </c>
      <c r="T181" s="931">
        <v>97.172562857142836</v>
      </c>
      <c r="U181" s="932">
        <v>-0.30140142857143815</v>
      </c>
      <c r="V181" s="924" t="s">
        <v>694</v>
      </c>
      <c r="W181" s="925">
        <v>0</v>
      </c>
      <c r="X181" s="1572"/>
      <c r="Y181" s="1119"/>
    </row>
    <row r="182" spans="1:25">
      <c r="A182" s="936">
        <v>39722</v>
      </c>
      <c r="B182" s="1497">
        <v>98.572896138101015</v>
      </c>
      <c r="C182" s="929">
        <v>-0.93373985124078729</v>
      </c>
      <c r="D182" s="1132">
        <v>-2</v>
      </c>
      <c r="E182" s="931">
        <v>99.454280402983386</v>
      </c>
      <c r="F182" s="932">
        <v>-0.77076999044801653</v>
      </c>
      <c r="G182" s="959">
        <v>100.51065460769654</v>
      </c>
      <c r="H182" s="960">
        <v>-0.4000641289093636</v>
      </c>
      <c r="I182" s="1127" t="s">
        <v>690</v>
      </c>
      <c r="J182" s="1503" t="s">
        <v>694</v>
      </c>
      <c r="K182">
        <v>0</v>
      </c>
      <c r="L182" s="1520"/>
      <c r="M182" s="883"/>
      <c r="N182" s="936">
        <v>39722</v>
      </c>
      <c r="O182" s="937">
        <v>96.288730000000001</v>
      </c>
      <c r="P182" s="938">
        <v>-0.17292000000000485</v>
      </c>
      <c r="Q182" s="943">
        <v>-3.58</v>
      </c>
      <c r="R182" s="940">
        <v>96.43274000000001</v>
      </c>
      <c r="S182" s="941">
        <v>-0.14511666666665235</v>
      </c>
      <c r="T182" s="931">
        <v>96.891869999999997</v>
      </c>
      <c r="U182" s="932">
        <v>-0.28069285714283865</v>
      </c>
      <c r="V182" s="924" t="s">
        <v>694</v>
      </c>
      <c r="W182" s="925">
        <v>0</v>
      </c>
      <c r="X182" s="1572"/>
      <c r="Y182" s="1119"/>
    </row>
    <row r="183" spans="1:25">
      <c r="A183" s="936">
        <v>39753</v>
      </c>
      <c r="B183" s="1497">
        <v>97.542623518597651</v>
      </c>
      <c r="C183" s="929">
        <v>-1.0302726195033642</v>
      </c>
      <c r="D183" s="1132">
        <v>-3.1</v>
      </c>
      <c r="E183" s="931">
        <v>98.540718548680161</v>
      </c>
      <c r="F183" s="932">
        <v>-0.91356185430322512</v>
      </c>
      <c r="G183" s="959">
        <v>99.942418929125623</v>
      </c>
      <c r="H183" s="960">
        <v>-0.56823567857091462</v>
      </c>
      <c r="I183" s="1127" t="s">
        <v>690</v>
      </c>
      <c r="J183" s="1503" t="s">
        <v>694</v>
      </c>
      <c r="K183">
        <v>0</v>
      </c>
      <c r="L183" s="1520"/>
      <c r="M183" s="883"/>
      <c r="N183" s="936">
        <v>39753</v>
      </c>
      <c r="O183" s="937">
        <v>96.082890000000006</v>
      </c>
      <c r="P183" s="938">
        <v>-0.20583999999999492</v>
      </c>
      <c r="Q183" s="943">
        <v>-3.4</v>
      </c>
      <c r="R183" s="940">
        <v>96.277756666666676</v>
      </c>
      <c r="S183" s="941">
        <v>-0.15498333333333392</v>
      </c>
      <c r="T183" s="931">
        <v>96.642540000000011</v>
      </c>
      <c r="U183" s="932">
        <v>-0.24932999999998628</v>
      </c>
      <c r="V183" s="924" t="s">
        <v>694</v>
      </c>
      <c r="W183" s="925">
        <v>0</v>
      </c>
      <c r="X183" s="1572"/>
      <c r="Y183" s="1119"/>
    </row>
    <row r="184" spans="1:25">
      <c r="A184" s="936">
        <v>39783</v>
      </c>
      <c r="B184" s="1569">
        <v>96.525135300994009</v>
      </c>
      <c r="C184" s="929">
        <v>-1.0174882176036419</v>
      </c>
      <c r="D184" s="1132">
        <v>-4.2</v>
      </c>
      <c r="E184" s="931">
        <v>97.546884985897563</v>
      </c>
      <c r="F184" s="932">
        <v>-0.99383356278259782</v>
      </c>
      <c r="G184" s="959">
        <v>99.230578511508767</v>
      </c>
      <c r="H184" s="960">
        <v>-0.71184041761685535</v>
      </c>
      <c r="I184" s="1127" t="s">
        <v>690</v>
      </c>
      <c r="J184" s="1559" t="s">
        <v>694</v>
      </c>
      <c r="K184" s="952">
        <v>0</v>
      </c>
      <c r="L184" s="1520"/>
      <c r="M184" s="883"/>
      <c r="N184" s="936">
        <v>39783</v>
      </c>
      <c r="O184" s="937">
        <v>95.887439999999998</v>
      </c>
      <c r="P184" s="938">
        <v>-0.19545000000000812</v>
      </c>
      <c r="Q184" s="978">
        <v>-3.26</v>
      </c>
      <c r="R184" s="940">
        <v>96.086353333333321</v>
      </c>
      <c r="S184" s="941">
        <v>-0.19140333333335491</v>
      </c>
      <c r="T184" s="931">
        <v>96.428638571428564</v>
      </c>
      <c r="U184" s="932">
        <v>-0.21390142857144667</v>
      </c>
      <c r="V184" s="924" t="s">
        <v>694</v>
      </c>
      <c r="W184" s="925">
        <v>0</v>
      </c>
      <c r="X184" s="1572"/>
      <c r="Y184" s="1119"/>
    </row>
    <row r="185" spans="1:25">
      <c r="A185" s="918">
        <v>39814</v>
      </c>
      <c r="B185" s="1497">
        <v>95.62467779169971</v>
      </c>
      <c r="C185" s="1133">
        <v>-0.90045750929429857</v>
      </c>
      <c r="D185" s="1134">
        <v>-5.3</v>
      </c>
      <c r="E185" s="922">
        <v>96.564145537097133</v>
      </c>
      <c r="F185" s="1012">
        <v>-0.98273944880043018</v>
      </c>
      <c r="G185" s="1135">
        <v>98.420069132812387</v>
      </c>
      <c r="H185" s="1136">
        <v>-0.81050937869638062</v>
      </c>
      <c r="I185" s="1137" t="s">
        <v>690</v>
      </c>
      <c r="J185" s="1502" t="s">
        <v>694</v>
      </c>
      <c r="K185">
        <v>0</v>
      </c>
      <c r="L185" s="1522"/>
      <c r="M185" s="883"/>
      <c r="N185" s="918">
        <v>39814</v>
      </c>
      <c r="O185" s="991">
        <v>95.830680000000001</v>
      </c>
      <c r="P185" s="992">
        <v>-5.6759999999997035E-2</v>
      </c>
      <c r="Q185" s="943">
        <v>-3.05</v>
      </c>
      <c r="R185" s="920">
        <v>95.933670000000006</v>
      </c>
      <c r="S185" s="982">
        <v>-0.15268333333331441</v>
      </c>
      <c r="T185" s="922">
        <v>96.260472857142858</v>
      </c>
      <c r="U185" s="1012">
        <v>-0.16816571428570626</v>
      </c>
      <c r="V185" s="924" t="s">
        <v>694</v>
      </c>
      <c r="W185" s="925">
        <v>0</v>
      </c>
      <c r="X185" s="1572"/>
      <c r="Y185" s="1119"/>
    </row>
    <row r="186" spans="1:25">
      <c r="A186" s="936">
        <v>39845</v>
      </c>
      <c r="B186" s="1497">
        <v>94.98417833879347</v>
      </c>
      <c r="C186" s="929">
        <v>-0.64049945290624066</v>
      </c>
      <c r="D186" s="1132">
        <v>-6.1</v>
      </c>
      <c r="E186" s="931">
        <v>95.711330477162392</v>
      </c>
      <c r="F186" s="932">
        <v>-0.85281505993474127</v>
      </c>
      <c r="G186" s="959">
        <v>97.577065165576442</v>
      </c>
      <c r="H186" s="960">
        <v>-0.84300396723594417</v>
      </c>
      <c r="I186" s="1127" t="s">
        <v>690</v>
      </c>
      <c r="J186" s="1503" t="s">
        <v>694</v>
      </c>
      <c r="K186">
        <v>0</v>
      </c>
      <c r="L186" s="1520"/>
      <c r="M186" s="883"/>
      <c r="N186" s="936">
        <v>39845</v>
      </c>
      <c r="O186" s="937">
        <v>95.990350000000007</v>
      </c>
      <c r="P186" s="938">
        <v>0.15967000000000553</v>
      </c>
      <c r="Q186" s="943">
        <v>-2.62</v>
      </c>
      <c r="R186" s="940">
        <v>95.902823333333345</v>
      </c>
      <c r="S186" s="941">
        <v>-3.0846666666661804E-2</v>
      </c>
      <c r="T186" s="931">
        <v>96.155654285714292</v>
      </c>
      <c r="U186" s="932">
        <v>-0.10481857142856654</v>
      </c>
      <c r="V186" s="924" t="s">
        <v>694</v>
      </c>
      <c r="W186" s="925">
        <v>0</v>
      </c>
      <c r="X186" s="1572"/>
      <c r="Y186" s="1119"/>
    </row>
    <row r="187" spans="1:25">
      <c r="A187" s="936">
        <v>39873</v>
      </c>
      <c r="B187" s="1497">
        <v>94.678427133547274</v>
      </c>
      <c r="C187" s="929">
        <v>-0.30575120524619592</v>
      </c>
      <c r="D187" s="1132">
        <v>-6.6</v>
      </c>
      <c r="E187" s="931">
        <v>95.095761088013475</v>
      </c>
      <c r="F187" s="932">
        <v>-0.61556938914891646</v>
      </c>
      <c r="G187" s="959">
        <v>96.776367744439284</v>
      </c>
      <c r="H187" s="960">
        <v>-0.80069742113715847</v>
      </c>
      <c r="I187" s="1127" t="s">
        <v>690</v>
      </c>
      <c r="J187" s="1503" t="s">
        <v>694</v>
      </c>
      <c r="K187">
        <v>0</v>
      </c>
      <c r="L187" s="1520"/>
      <c r="M187" s="883"/>
      <c r="N187" s="961">
        <v>39873</v>
      </c>
      <c r="O187" s="998">
        <v>96.422709999999995</v>
      </c>
      <c r="P187" s="999">
        <v>0.43235999999998853</v>
      </c>
      <c r="Q187" s="964">
        <v>-1.86</v>
      </c>
      <c r="R187" s="965">
        <v>96.081246666666672</v>
      </c>
      <c r="S187" s="966">
        <v>0.17842333333332761</v>
      </c>
      <c r="T187" s="939">
        <v>96.137778571428598</v>
      </c>
      <c r="U187" s="964">
        <v>-1.7875714285693789E-2</v>
      </c>
      <c r="V187" s="956" t="s">
        <v>898</v>
      </c>
      <c r="W187" s="957">
        <v>-1</v>
      </c>
      <c r="X187" s="1572"/>
      <c r="Y187" s="1119"/>
    </row>
    <row r="188" spans="1:25">
      <c r="A188" s="961">
        <v>39904</v>
      </c>
      <c r="B188" s="1567">
        <v>94.645563014713758</v>
      </c>
      <c r="C188" s="999">
        <v>-3.2864118833515477E-2</v>
      </c>
      <c r="D188" s="1140">
        <v>-6.8</v>
      </c>
      <c r="E188" s="939">
        <v>94.769389495684834</v>
      </c>
      <c r="F188" s="964">
        <v>-0.32637159232864121</v>
      </c>
      <c r="G188" s="965">
        <v>96.081928748063845</v>
      </c>
      <c r="H188" s="966">
        <v>-0.69443899637543893</v>
      </c>
      <c r="I188" s="1141" t="s">
        <v>690</v>
      </c>
      <c r="J188" s="1556" t="s">
        <v>898</v>
      </c>
      <c r="K188">
        <v>-1</v>
      </c>
      <c r="L188" s="1520"/>
      <c r="M188" s="883"/>
      <c r="N188" s="936">
        <v>39904</v>
      </c>
      <c r="O188" s="937">
        <v>97.058059999999998</v>
      </c>
      <c r="P188" s="938">
        <v>0.63535000000000252</v>
      </c>
      <c r="Q188" s="943">
        <v>-0.79</v>
      </c>
      <c r="R188" s="940">
        <v>96.490373333333324</v>
      </c>
      <c r="S188" s="941">
        <v>0.40912666666665132</v>
      </c>
      <c r="T188" s="942">
        <v>96.222979999999993</v>
      </c>
      <c r="U188" s="943">
        <v>8.5201428571394899E-2</v>
      </c>
      <c r="V188" s="924" t="s">
        <v>694</v>
      </c>
      <c r="W188" s="925">
        <v>0</v>
      </c>
      <c r="X188" s="1572"/>
      <c r="Y188" s="1119"/>
    </row>
    <row r="189" spans="1:25">
      <c r="A189" s="936">
        <v>39934</v>
      </c>
      <c r="B189" s="1497">
        <v>94.857556590356282</v>
      </c>
      <c r="C189" s="929">
        <v>0.21199357564252352</v>
      </c>
      <c r="D189" s="1132">
        <v>-6.6</v>
      </c>
      <c r="E189" s="931">
        <v>94.727182246205771</v>
      </c>
      <c r="F189" s="932">
        <v>-4.2207249479062625E-2</v>
      </c>
      <c r="G189" s="959">
        <v>95.551165955528873</v>
      </c>
      <c r="H189" s="960">
        <v>-0.53076279253497205</v>
      </c>
      <c r="I189" s="1127" t="s">
        <v>690</v>
      </c>
      <c r="J189" s="1503" t="s">
        <v>694</v>
      </c>
      <c r="K189">
        <v>0</v>
      </c>
      <c r="L189" s="1520"/>
      <c r="M189" s="883"/>
      <c r="N189" s="936">
        <v>39934</v>
      </c>
      <c r="O189" s="937">
        <v>97.737480000000005</v>
      </c>
      <c r="P189" s="938">
        <v>0.67942000000000746</v>
      </c>
      <c r="Q189" s="943">
        <v>0.36</v>
      </c>
      <c r="R189" s="940">
        <v>97.072749999999999</v>
      </c>
      <c r="S189" s="941">
        <v>0.58237666666667565</v>
      </c>
      <c r="T189" s="931">
        <v>96.429944285714299</v>
      </c>
      <c r="U189" s="932">
        <v>0.20696428571430658</v>
      </c>
      <c r="V189" s="924" t="s">
        <v>694</v>
      </c>
      <c r="W189" s="925">
        <v>0</v>
      </c>
      <c r="X189" s="1572"/>
      <c r="Y189" s="1119"/>
    </row>
    <row r="190" spans="1:25">
      <c r="A190" s="936">
        <v>39965</v>
      </c>
      <c r="B190" s="1497">
        <v>95.301613350501412</v>
      </c>
      <c r="C190" s="929">
        <v>0.44405676014513062</v>
      </c>
      <c r="D190" s="1132">
        <v>-5.9</v>
      </c>
      <c r="E190" s="931">
        <v>94.934910985190484</v>
      </c>
      <c r="F190" s="932">
        <v>0.20772873898471289</v>
      </c>
      <c r="G190" s="959">
        <v>95.231021645800837</v>
      </c>
      <c r="H190" s="960">
        <v>-0.32014430972803609</v>
      </c>
      <c r="I190" s="1127" t="s">
        <v>849</v>
      </c>
      <c r="J190" s="1503" t="s">
        <v>694</v>
      </c>
      <c r="K190">
        <v>0</v>
      </c>
      <c r="L190" s="1520"/>
      <c r="M190" s="883"/>
      <c r="N190" s="936">
        <v>39965</v>
      </c>
      <c r="O190" s="937">
        <v>98.322410000000005</v>
      </c>
      <c r="P190" s="938">
        <v>0.58492999999999995</v>
      </c>
      <c r="Q190" s="943">
        <v>1.36</v>
      </c>
      <c r="R190" s="940">
        <v>97.705983333333336</v>
      </c>
      <c r="S190" s="941">
        <v>0.63323333333333665</v>
      </c>
      <c r="T190" s="931">
        <v>96.749875714285722</v>
      </c>
      <c r="U190" s="932">
        <v>0.31993142857142232</v>
      </c>
      <c r="V190" s="924" t="s">
        <v>694</v>
      </c>
      <c r="W190" s="925">
        <v>0</v>
      </c>
      <c r="X190" s="1572"/>
      <c r="Y190" s="1119"/>
    </row>
    <row r="191" spans="1:25">
      <c r="A191" s="936">
        <v>39995</v>
      </c>
      <c r="B191" s="1497">
        <v>95.914489507941155</v>
      </c>
      <c r="C191" s="929">
        <v>0.612876157439743</v>
      </c>
      <c r="D191" s="1132">
        <v>-4.9000000000000004</v>
      </c>
      <c r="E191" s="931">
        <v>95.35788648293294</v>
      </c>
      <c r="F191" s="932">
        <v>0.42297549774245624</v>
      </c>
      <c r="G191" s="959">
        <v>95.143786532507576</v>
      </c>
      <c r="H191" s="960">
        <v>-8.7235113293260724E-2</v>
      </c>
      <c r="I191" s="1127" t="s">
        <v>849</v>
      </c>
      <c r="J191" s="1503" t="s">
        <v>694</v>
      </c>
      <c r="K191">
        <v>0</v>
      </c>
      <c r="L191" s="1520"/>
      <c r="M191" s="883"/>
      <c r="N191" s="936">
        <v>39995</v>
      </c>
      <c r="O191" s="937">
        <v>98.787779999999998</v>
      </c>
      <c r="P191" s="938">
        <v>0.46536999999999296</v>
      </c>
      <c r="Q191" s="943">
        <v>2.13</v>
      </c>
      <c r="R191" s="940">
        <v>98.282556666666665</v>
      </c>
      <c r="S191" s="941">
        <v>0.57657333333332872</v>
      </c>
      <c r="T191" s="931">
        <v>97.164210000000011</v>
      </c>
      <c r="U191" s="932">
        <v>0.41433428571428976</v>
      </c>
      <c r="V191" s="924" t="s">
        <v>694</v>
      </c>
      <c r="W191" s="925">
        <v>0</v>
      </c>
      <c r="X191" s="1572"/>
      <c r="Y191" s="1119"/>
    </row>
    <row r="192" spans="1:25">
      <c r="A192" s="936">
        <v>40026</v>
      </c>
      <c r="B192" s="1497">
        <v>96.636500222939617</v>
      </c>
      <c r="C192" s="929">
        <v>0.72201071499846137</v>
      </c>
      <c r="D192" s="1132">
        <v>-3.6</v>
      </c>
      <c r="E192" s="931">
        <v>95.950867693794066</v>
      </c>
      <c r="F192" s="932">
        <v>0.59298121086112587</v>
      </c>
      <c r="G192" s="959">
        <v>95.288332594113285</v>
      </c>
      <c r="H192" s="960">
        <v>0.14454606160570904</v>
      </c>
      <c r="I192" s="1127" t="s">
        <v>689</v>
      </c>
      <c r="J192" s="1503" t="s">
        <v>694</v>
      </c>
      <c r="K192">
        <v>0</v>
      </c>
      <c r="L192" s="1520"/>
      <c r="M192" s="883"/>
      <c r="N192" s="936">
        <v>40026</v>
      </c>
      <c r="O192" s="937">
        <v>99.078540000000004</v>
      </c>
      <c r="P192" s="938">
        <v>0.2907600000000059</v>
      </c>
      <c r="Q192" s="943">
        <v>2.62</v>
      </c>
      <c r="R192" s="940">
        <v>98.729576666666659</v>
      </c>
      <c r="S192" s="941">
        <v>0.44701999999999487</v>
      </c>
      <c r="T192" s="931">
        <v>97.628190000000004</v>
      </c>
      <c r="U192" s="932">
        <v>0.46397999999999229</v>
      </c>
      <c r="V192" s="924" t="s">
        <v>694</v>
      </c>
      <c r="W192" s="925">
        <v>0</v>
      </c>
      <c r="X192" s="1572"/>
      <c r="Y192" s="1119"/>
    </row>
    <row r="193" spans="1:25">
      <c r="A193" s="936">
        <v>40057</v>
      </c>
      <c r="B193" s="1497">
        <v>97.435953613693371</v>
      </c>
      <c r="C193" s="929">
        <v>0.79945339075375443</v>
      </c>
      <c r="D193" s="1132">
        <v>-2.1</v>
      </c>
      <c r="E193" s="931">
        <v>96.662314448191367</v>
      </c>
      <c r="F193" s="932">
        <v>0.71144675439730065</v>
      </c>
      <c r="G193" s="959">
        <v>95.638586204813279</v>
      </c>
      <c r="H193" s="960">
        <v>0.35025361069999406</v>
      </c>
      <c r="I193" s="1127" t="s">
        <v>689</v>
      </c>
      <c r="J193" s="1503" t="s">
        <v>694</v>
      </c>
      <c r="K193">
        <v>0</v>
      </c>
      <c r="L193" s="1520"/>
      <c r="M193" s="883"/>
      <c r="N193" s="936">
        <v>40057</v>
      </c>
      <c r="O193" s="937">
        <v>99.223709999999997</v>
      </c>
      <c r="P193" s="938">
        <v>0.14516999999999314</v>
      </c>
      <c r="Q193" s="943">
        <v>2.86</v>
      </c>
      <c r="R193" s="940">
        <v>99.030010000000004</v>
      </c>
      <c r="S193" s="941">
        <v>0.30043333333334488</v>
      </c>
      <c r="T193" s="931">
        <v>98.09009857142857</v>
      </c>
      <c r="U193" s="932">
        <v>0.46190857142856601</v>
      </c>
      <c r="V193" s="924" t="s">
        <v>694</v>
      </c>
      <c r="W193" s="925">
        <v>0</v>
      </c>
      <c r="X193" s="1572"/>
      <c r="Y193" s="1119"/>
    </row>
    <row r="194" spans="1:25">
      <c r="A194" s="936">
        <v>40087</v>
      </c>
      <c r="B194" s="1497">
        <v>98.220174331757306</v>
      </c>
      <c r="C194" s="929">
        <v>0.7842207180639349</v>
      </c>
      <c r="D194" s="1132">
        <v>-0.4</v>
      </c>
      <c r="E194" s="931">
        <v>97.430876056130089</v>
      </c>
      <c r="F194" s="932">
        <v>0.76856160793872164</v>
      </c>
      <c r="G194" s="959">
        <v>96.144550090271849</v>
      </c>
      <c r="H194" s="960">
        <v>0.50596388545856996</v>
      </c>
      <c r="I194" s="1127" t="s">
        <v>689</v>
      </c>
      <c r="J194" s="1503" t="s">
        <v>694</v>
      </c>
      <c r="K194">
        <v>0</v>
      </c>
      <c r="L194" s="1520"/>
      <c r="M194" s="883"/>
      <c r="N194" s="936">
        <v>40087</v>
      </c>
      <c r="O194" s="937">
        <v>99.266329999999996</v>
      </c>
      <c r="P194" s="938">
        <v>4.2619999999999436E-2</v>
      </c>
      <c r="Q194" s="943">
        <v>3.09</v>
      </c>
      <c r="R194" s="940">
        <v>99.189526666666666</v>
      </c>
      <c r="S194" s="941">
        <v>0.15951666666666142</v>
      </c>
      <c r="T194" s="931">
        <v>98.496330000000015</v>
      </c>
      <c r="U194" s="932">
        <v>0.40623142857144501</v>
      </c>
      <c r="V194" s="924" t="s">
        <v>694</v>
      </c>
      <c r="W194" s="925">
        <v>0</v>
      </c>
      <c r="X194" s="1572"/>
      <c r="Y194" s="1119"/>
    </row>
    <row r="195" spans="1:25">
      <c r="A195" s="936">
        <v>40118</v>
      </c>
      <c r="B195" s="1497">
        <v>98.924520953067386</v>
      </c>
      <c r="C195" s="929">
        <v>0.70434662131007997</v>
      </c>
      <c r="D195" s="1132">
        <v>1.4</v>
      </c>
      <c r="E195" s="931">
        <v>98.19354963283935</v>
      </c>
      <c r="F195" s="932">
        <v>0.76267357670926117</v>
      </c>
      <c r="G195" s="959">
        <v>96.755829795750927</v>
      </c>
      <c r="H195" s="960">
        <v>0.61127970547907751</v>
      </c>
      <c r="I195" s="1127" t="s">
        <v>689</v>
      </c>
      <c r="J195" s="1503" t="s">
        <v>694</v>
      </c>
      <c r="K195">
        <v>0</v>
      </c>
      <c r="L195" s="1520"/>
      <c r="M195" s="883"/>
      <c r="N195" s="936">
        <v>40118</v>
      </c>
      <c r="O195" s="937">
        <v>99.228679999999997</v>
      </c>
      <c r="P195" s="938">
        <v>-3.7649999999999295E-2</v>
      </c>
      <c r="Q195" s="943">
        <v>3.27</v>
      </c>
      <c r="R195" s="940">
        <v>99.239573333333325</v>
      </c>
      <c r="S195" s="941">
        <v>5.0046666666659689E-2</v>
      </c>
      <c r="T195" s="931">
        <v>98.806418571428566</v>
      </c>
      <c r="U195" s="932">
        <v>0.31008857142855106</v>
      </c>
      <c r="V195" s="924" t="s">
        <v>694</v>
      </c>
      <c r="W195" s="925">
        <v>0</v>
      </c>
      <c r="X195" s="1572"/>
      <c r="Y195" s="1119"/>
    </row>
    <row r="196" spans="1:25">
      <c r="A196" s="985">
        <v>40148</v>
      </c>
      <c r="B196" s="1569">
        <v>99.507801739398346</v>
      </c>
      <c r="C196" s="971">
        <v>0.5832807863309597</v>
      </c>
      <c r="D196" s="1149">
        <v>3.1</v>
      </c>
      <c r="E196" s="979">
        <v>98.884165674741027</v>
      </c>
      <c r="F196" s="974">
        <v>0.69061604190167714</v>
      </c>
      <c r="G196" s="975">
        <v>97.42015053132836</v>
      </c>
      <c r="H196" s="976">
        <v>0.66432073557743365</v>
      </c>
      <c r="I196" s="1129" t="s">
        <v>689</v>
      </c>
      <c r="J196" s="1503" t="s">
        <v>694</v>
      </c>
      <c r="K196" s="952">
        <v>0</v>
      </c>
      <c r="L196" s="1521"/>
      <c r="M196" s="883"/>
      <c r="N196" s="985">
        <v>40148</v>
      </c>
      <c r="O196" s="986">
        <v>99.180009999999996</v>
      </c>
      <c r="P196" s="987">
        <v>-4.8670000000001323E-2</v>
      </c>
      <c r="Q196" s="978">
        <v>3.43</v>
      </c>
      <c r="R196" s="988">
        <v>99.225006666666658</v>
      </c>
      <c r="S196" s="989">
        <v>-1.4566666666667061E-2</v>
      </c>
      <c r="T196" s="979">
        <v>99.012494285714283</v>
      </c>
      <c r="U196" s="974">
        <v>0.20607571428571703</v>
      </c>
      <c r="V196" s="924" t="s">
        <v>694</v>
      </c>
      <c r="W196" s="925">
        <v>0</v>
      </c>
      <c r="X196" s="1572"/>
      <c r="Y196" s="1119"/>
    </row>
    <row r="197" spans="1:25">
      <c r="A197" s="936">
        <v>40179</v>
      </c>
      <c r="B197" s="1497">
        <v>99.98771273772735</v>
      </c>
      <c r="C197" s="929">
        <v>0.47991099832900375</v>
      </c>
      <c r="D197" s="1132">
        <v>4.5999999999999996</v>
      </c>
      <c r="E197" s="931">
        <v>99.473345143397694</v>
      </c>
      <c r="F197" s="932">
        <v>0.58917946865666693</v>
      </c>
      <c r="G197" s="959">
        <v>98.089593300932066</v>
      </c>
      <c r="H197" s="960">
        <v>0.6694427696037053</v>
      </c>
      <c r="I197" s="1127" t="s">
        <v>689</v>
      </c>
      <c r="J197" s="1502" t="s">
        <v>694</v>
      </c>
      <c r="K197">
        <v>0</v>
      </c>
      <c r="L197" s="1520"/>
      <c r="M197" s="883"/>
      <c r="N197" s="936">
        <v>40179</v>
      </c>
      <c r="O197" s="937">
        <v>99.274209999999997</v>
      </c>
      <c r="P197" s="938">
        <v>9.4200000000000728E-2</v>
      </c>
      <c r="Q197" s="943">
        <v>3.59</v>
      </c>
      <c r="R197" s="940">
        <v>99.227633333333316</v>
      </c>
      <c r="S197" s="941">
        <v>2.6266666666572291E-3</v>
      </c>
      <c r="T197" s="931">
        <v>99.14846571428572</v>
      </c>
      <c r="U197" s="932">
        <v>0.13597142857143751</v>
      </c>
      <c r="V197" s="924" t="s">
        <v>694</v>
      </c>
      <c r="W197" s="925">
        <v>0</v>
      </c>
      <c r="X197" s="1572"/>
      <c r="Y197" s="1119"/>
    </row>
    <row r="198" spans="1:25">
      <c r="A198" s="936">
        <v>40210</v>
      </c>
      <c r="B198" s="1497">
        <v>100.3233271164592</v>
      </c>
      <c r="C198" s="929">
        <v>0.3356143787318473</v>
      </c>
      <c r="D198" s="1132">
        <v>5.6</v>
      </c>
      <c r="E198" s="931">
        <v>99.939613864528312</v>
      </c>
      <c r="F198" s="932">
        <v>0.46626872113061779</v>
      </c>
      <c r="G198" s="959">
        <v>98.719427245006059</v>
      </c>
      <c r="H198" s="960">
        <v>0.62983394407399373</v>
      </c>
      <c r="I198" s="1127" t="s">
        <v>689</v>
      </c>
      <c r="J198" s="1503" t="s">
        <v>694</v>
      </c>
      <c r="K198">
        <v>0</v>
      </c>
      <c r="L198" s="1520"/>
      <c r="M198" s="883"/>
      <c r="N198" s="936">
        <v>40210</v>
      </c>
      <c r="O198" s="937">
        <v>99.439790000000002</v>
      </c>
      <c r="P198" s="938">
        <v>0.16558000000000561</v>
      </c>
      <c r="Q198" s="943">
        <v>3.59</v>
      </c>
      <c r="R198" s="940">
        <v>99.298003333333327</v>
      </c>
      <c r="S198" s="941">
        <v>7.0370000000011146E-2</v>
      </c>
      <c r="T198" s="931">
        <v>99.241610000000009</v>
      </c>
      <c r="U198" s="932">
        <v>9.3144285714288344E-2</v>
      </c>
      <c r="V198" s="924" t="s">
        <v>694</v>
      </c>
      <c r="W198" s="925">
        <v>0</v>
      </c>
      <c r="X198" s="1572"/>
      <c r="Y198" s="1119"/>
    </row>
    <row r="199" spans="1:25">
      <c r="A199" s="936">
        <v>40238</v>
      </c>
      <c r="B199" s="1497">
        <v>100.49545659430009</v>
      </c>
      <c r="C199" s="929">
        <v>0.17212947784089749</v>
      </c>
      <c r="D199" s="1132">
        <v>6.1</v>
      </c>
      <c r="E199" s="931">
        <v>100.26883214949555</v>
      </c>
      <c r="F199" s="932">
        <v>0.32921828496724004</v>
      </c>
      <c r="G199" s="959">
        <v>99.270706726629001</v>
      </c>
      <c r="H199" s="960">
        <v>0.5512794816229416</v>
      </c>
      <c r="I199" s="1127" t="s">
        <v>689</v>
      </c>
      <c r="J199" s="1503" t="s">
        <v>694</v>
      </c>
      <c r="K199">
        <v>0</v>
      </c>
      <c r="L199" s="1520"/>
      <c r="M199" s="883"/>
      <c r="N199" s="936">
        <v>40238</v>
      </c>
      <c r="O199" s="937">
        <v>99.616739999999993</v>
      </c>
      <c r="P199" s="938">
        <v>0.17694999999999084</v>
      </c>
      <c r="Q199" s="943">
        <v>3.31</v>
      </c>
      <c r="R199" s="940">
        <v>99.443579999999997</v>
      </c>
      <c r="S199" s="941">
        <v>0.14557666666667046</v>
      </c>
      <c r="T199" s="931">
        <v>99.318495714285717</v>
      </c>
      <c r="U199" s="932">
        <v>7.6885714285708673E-2</v>
      </c>
      <c r="V199" s="924" t="s">
        <v>694</v>
      </c>
      <c r="W199" s="925">
        <v>0</v>
      </c>
      <c r="X199" s="1572"/>
      <c r="Y199" s="1119"/>
    </row>
    <row r="200" spans="1:25">
      <c r="A200" s="961">
        <v>40269</v>
      </c>
      <c r="B200" s="1567">
        <v>100.54474025350423</v>
      </c>
      <c r="C200" s="999">
        <v>4.9283659204135688E-2</v>
      </c>
      <c r="D200" s="1140">
        <v>6.2</v>
      </c>
      <c r="E200" s="939">
        <v>100.45450798808785</v>
      </c>
      <c r="F200" s="964">
        <v>0.18567583859230297</v>
      </c>
      <c r="G200" s="965">
        <v>99.714819103744844</v>
      </c>
      <c r="H200" s="966">
        <v>0.44411237711584306</v>
      </c>
      <c r="I200" s="1141" t="s">
        <v>689</v>
      </c>
      <c r="J200" s="1556" t="s">
        <v>694</v>
      </c>
      <c r="K200">
        <v>0</v>
      </c>
      <c r="L200" s="1520"/>
      <c r="M200" s="883"/>
      <c r="N200" s="936">
        <v>40269</v>
      </c>
      <c r="O200" s="937">
        <v>99.756559999999993</v>
      </c>
      <c r="P200" s="938">
        <v>0.13982000000000028</v>
      </c>
      <c r="Q200" s="943">
        <v>2.78</v>
      </c>
      <c r="R200" s="940">
        <v>99.604363333333325</v>
      </c>
      <c r="S200" s="941">
        <v>0.1607833333333275</v>
      </c>
      <c r="T200" s="942">
        <v>99.394617142857143</v>
      </c>
      <c r="U200" s="943">
        <v>7.6121428571426009E-2</v>
      </c>
      <c r="V200" s="924" t="s">
        <v>694</v>
      </c>
      <c r="W200" s="925">
        <v>0</v>
      </c>
      <c r="X200" s="1572"/>
      <c r="Y200" s="1119"/>
    </row>
    <row r="201" spans="1:25">
      <c r="A201" s="936">
        <v>40299</v>
      </c>
      <c r="B201" s="1497">
        <v>100.51955088743966</v>
      </c>
      <c r="C201" s="929">
        <v>-2.5189366064566343E-2</v>
      </c>
      <c r="D201" s="1132">
        <v>6</v>
      </c>
      <c r="E201" s="931">
        <v>100.519915911748</v>
      </c>
      <c r="F201" s="932">
        <v>6.5407923660146139E-2</v>
      </c>
      <c r="G201" s="959">
        <v>100.04330146884232</v>
      </c>
      <c r="H201" s="960">
        <v>0.32848236509747153</v>
      </c>
      <c r="I201" s="1127" t="s">
        <v>689</v>
      </c>
      <c r="J201" s="1503" t="s">
        <v>694</v>
      </c>
      <c r="K201">
        <v>0</v>
      </c>
      <c r="L201" s="1520"/>
      <c r="M201" s="883"/>
      <c r="N201" s="936">
        <v>40299</v>
      </c>
      <c r="O201" s="937">
        <v>99.838390000000004</v>
      </c>
      <c r="P201" s="938">
        <v>8.1830000000010727E-2</v>
      </c>
      <c r="Q201" s="943">
        <v>2.15</v>
      </c>
      <c r="R201" s="940">
        <v>99.737229999999997</v>
      </c>
      <c r="S201" s="941">
        <v>0.13286666666667202</v>
      </c>
      <c r="T201" s="931">
        <v>99.476340000000008</v>
      </c>
      <c r="U201" s="932">
        <v>8.1722857142864314E-2</v>
      </c>
      <c r="V201" s="924" t="s">
        <v>694</v>
      </c>
      <c r="W201" s="925">
        <v>0</v>
      </c>
      <c r="X201" s="1572"/>
      <c r="Y201" s="1119"/>
    </row>
    <row r="202" spans="1:25">
      <c r="A202" s="936">
        <v>40330</v>
      </c>
      <c r="B202" s="1497">
        <v>100.44730570123713</v>
      </c>
      <c r="C202" s="929">
        <v>-7.2245186202536615E-2</v>
      </c>
      <c r="D202" s="1132">
        <v>5.4</v>
      </c>
      <c r="E202" s="931">
        <v>100.50386561406033</v>
      </c>
      <c r="F202" s="932">
        <v>-1.6050297687669968E-2</v>
      </c>
      <c r="G202" s="959">
        <v>100.26084214715229</v>
      </c>
      <c r="H202" s="960">
        <v>0.21754067830997315</v>
      </c>
      <c r="I202" s="1127" t="s">
        <v>851</v>
      </c>
      <c r="J202" s="1503" t="s">
        <v>694</v>
      </c>
      <c r="K202">
        <v>0</v>
      </c>
      <c r="L202" s="1520"/>
      <c r="M202" s="883"/>
      <c r="N202" s="936">
        <v>40330</v>
      </c>
      <c r="O202" s="937">
        <v>99.867149999999995</v>
      </c>
      <c r="P202" s="938">
        <v>2.8759999999991237E-2</v>
      </c>
      <c r="Q202" s="943">
        <v>1.57</v>
      </c>
      <c r="R202" s="940">
        <v>99.820699999999988</v>
      </c>
      <c r="S202" s="941">
        <v>8.3469999999991273E-2</v>
      </c>
      <c r="T202" s="931">
        <v>99.567549999999997</v>
      </c>
      <c r="U202" s="932">
        <v>9.1209999999989577E-2</v>
      </c>
      <c r="V202" s="924" t="s">
        <v>694</v>
      </c>
      <c r="W202" s="925">
        <v>0</v>
      </c>
      <c r="X202" s="1572"/>
      <c r="Y202" s="1119"/>
    </row>
    <row r="203" spans="1:25">
      <c r="A203" s="936">
        <v>40360</v>
      </c>
      <c r="B203" s="1497">
        <v>100.35856347007243</v>
      </c>
      <c r="C203" s="929">
        <v>-8.8742231164701479E-2</v>
      </c>
      <c r="D203" s="1132">
        <v>4.5999999999999996</v>
      </c>
      <c r="E203" s="931">
        <v>100.44180668624973</v>
      </c>
      <c r="F203" s="932">
        <v>-6.2058927810596742E-2</v>
      </c>
      <c r="G203" s="959">
        <v>100.38237953724858</v>
      </c>
      <c r="H203" s="960">
        <v>0.12153739009629305</v>
      </c>
      <c r="I203" s="1127" t="s">
        <v>851</v>
      </c>
      <c r="J203" s="1503" t="s">
        <v>694</v>
      </c>
      <c r="K203">
        <v>0</v>
      </c>
      <c r="L203" s="1520"/>
      <c r="M203" s="883"/>
      <c r="N203" s="936">
        <v>40360</v>
      </c>
      <c r="O203" s="937">
        <v>99.819360000000003</v>
      </c>
      <c r="P203" s="938">
        <v>-4.7789999999992006E-2</v>
      </c>
      <c r="Q203" s="943">
        <v>1.04</v>
      </c>
      <c r="R203" s="940">
        <v>99.841633333333334</v>
      </c>
      <c r="S203" s="941">
        <v>2.0933333333346127E-2</v>
      </c>
      <c r="T203" s="931">
        <v>99.658885714285702</v>
      </c>
      <c r="U203" s="932">
        <v>9.1335714285705194E-2</v>
      </c>
      <c r="V203" s="924" t="s">
        <v>694</v>
      </c>
      <c r="W203" s="925">
        <v>0</v>
      </c>
      <c r="X203" s="1572"/>
      <c r="Y203" s="1119"/>
    </row>
    <row r="204" spans="1:25">
      <c r="A204" s="936">
        <v>40391</v>
      </c>
      <c r="B204" s="1497">
        <v>100.23822158056846</v>
      </c>
      <c r="C204" s="929">
        <v>-0.12034188950396185</v>
      </c>
      <c r="D204" s="1132">
        <v>3.7</v>
      </c>
      <c r="E204" s="931">
        <v>100.348030250626</v>
      </c>
      <c r="F204" s="932">
        <v>-9.3776435623738053E-2</v>
      </c>
      <c r="G204" s="959">
        <v>100.41816651479733</v>
      </c>
      <c r="H204" s="960">
        <v>3.578697754875293E-2</v>
      </c>
      <c r="I204" s="1127" t="s">
        <v>690</v>
      </c>
      <c r="J204" s="1503" t="s">
        <v>694</v>
      </c>
      <c r="K204">
        <v>0</v>
      </c>
      <c r="L204" s="1520"/>
      <c r="M204" s="883"/>
      <c r="N204" s="936">
        <v>40391</v>
      </c>
      <c r="O204" s="937">
        <v>99.697069999999997</v>
      </c>
      <c r="P204" s="938">
        <v>-0.12229000000000667</v>
      </c>
      <c r="Q204" s="943">
        <v>0.62</v>
      </c>
      <c r="R204" s="940">
        <v>99.79452666666667</v>
      </c>
      <c r="S204" s="941">
        <v>-4.710666666666441E-2</v>
      </c>
      <c r="T204" s="931">
        <v>99.71929428571427</v>
      </c>
      <c r="U204" s="932">
        <v>6.040857142856737E-2</v>
      </c>
      <c r="V204" s="924" t="s">
        <v>694</v>
      </c>
      <c r="W204" s="925">
        <v>0</v>
      </c>
      <c r="X204" s="1572"/>
      <c r="Y204" s="1119"/>
    </row>
    <row r="205" spans="1:25">
      <c r="A205" s="936">
        <v>40422</v>
      </c>
      <c r="B205" s="1497">
        <v>100.12592219199232</v>
      </c>
      <c r="C205" s="929">
        <v>-0.11229938857614741</v>
      </c>
      <c r="D205" s="1132">
        <v>2.8</v>
      </c>
      <c r="E205" s="931">
        <v>100.24090241421106</v>
      </c>
      <c r="F205" s="932">
        <v>-0.10712783641493218</v>
      </c>
      <c r="G205" s="959">
        <v>100.38996581130206</v>
      </c>
      <c r="H205" s="960">
        <v>-2.8200703495272705E-2</v>
      </c>
      <c r="I205" s="1127" t="s">
        <v>690</v>
      </c>
      <c r="J205" s="1503" t="s">
        <v>694</v>
      </c>
      <c r="K205">
        <v>0</v>
      </c>
      <c r="L205" s="1520"/>
      <c r="M205" s="883"/>
      <c r="N205" s="936">
        <v>40422</v>
      </c>
      <c r="O205" s="937">
        <v>99.575710000000001</v>
      </c>
      <c r="P205" s="938">
        <v>-0.12135999999999569</v>
      </c>
      <c r="Q205" s="943">
        <v>0.35</v>
      </c>
      <c r="R205" s="940">
        <v>99.69738000000001</v>
      </c>
      <c r="S205" s="941">
        <v>-9.7146666666660053E-2</v>
      </c>
      <c r="T205" s="931">
        <v>99.73871142857142</v>
      </c>
      <c r="U205" s="932">
        <v>1.9417142857150793E-2</v>
      </c>
      <c r="V205" s="924" t="s">
        <v>694</v>
      </c>
      <c r="W205" s="925">
        <v>0</v>
      </c>
      <c r="X205" s="1572"/>
      <c r="Y205" s="1119"/>
    </row>
    <row r="206" spans="1:25">
      <c r="A206" s="936">
        <v>40452</v>
      </c>
      <c r="B206" s="1497">
        <v>100.04320888064311</v>
      </c>
      <c r="C206" s="929">
        <v>-8.2713311349209562E-2</v>
      </c>
      <c r="D206" s="1132">
        <v>1.9</v>
      </c>
      <c r="E206" s="931">
        <v>100.13578421773464</v>
      </c>
      <c r="F206" s="932">
        <v>-0.1051181964764254</v>
      </c>
      <c r="G206" s="959">
        <v>100.32535899506533</v>
      </c>
      <c r="H206" s="960">
        <v>-6.4606816236732811E-2</v>
      </c>
      <c r="I206" s="1127" t="s">
        <v>690</v>
      </c>
      <c r="J206" s="1503" t="s">
        <v>694</v>
      </c>
      <c r="K206">
        <v>0</v>
      </c>
      <c r="L206" s="1520"/>
      <c r="M206" s="883"/>
      <c r="N206" s="936">
        <v>40452</v>
      </c>
      <c r="O206" s="937">
        <v>99.560829999999996</v>
      </c>
      <c r="P206" s="938">
        <v>-1.4880000000005111E-2</v>
      </c>
      <c r="Q206" s="943">
        <v>0.3</v>
      </c>
      <c r="R206" s="940">
        <v>99.611203333333336</v>
      </c>
      <c r="S206" s="941">
        <v>-8.6176666666673896E-2</v>
      </c>
      <c r="T206" s="931">
        <v>99.730724285714274</v>
      </c>
      <c r="U206" s="932">
        <v>-7.9871428571465231E-3</v>
      </c>
      <c r="V206" s="924" t="s">
        <v>694</v>
      </c>
      <c r="W206" s="925">
        <v>0</v>
      </c>
      <c r="X206" s="1572"/>
      <c r="Y206" s="1119"/>
    </row>
    <row r="207" spans="1:25">
      <c r="A207" s="936">
        <v>40483</v>
      </c>
      <c r="B207" s="1497">
        <v>100.05846343724976</v>
      </c>
      <c r="C207" s="929">
        <v>1.5254556606649317E-2</v>
      </c>
      <c r="D207" s="1132">
        <v>1.1000000000000001</v>
      </c>
      <c r="E207" s="931">
        <v>100.0758648366284</v>
      </c>
      <c r="F207" s="932">
        <v>-5.9919381106240621E-2</v>
      </c>
      <c r="G207" s="959">
        <v>100.25589087845755</v>
      </c>
      <c r="H207" s="960">
        <v>-6.9468116607779962E-2</v>
      </c>
      <c r="I207" s="1127" t="s">
        <v>690</v>
      </c>
      <c r="J207" s="1503" t="s">
        <v>694</v>
      </c>
      <c r="K207">
        <v>0</v>
      </c>
      <c r="L207" s="1520"/>
      <c r="M207" s="883"/>
      <c r="N207" s="936">
        <v>40483</v>
      </c>
      <c r="O207" s="937">
        <v>99.633489999999995</v>
      </c>
      <c r="P207" s="938">
        <v>7.2659999999999059E-2</v>
      </c>
      <c r="Q207" s="943">
        <v>0.41</v>
      </c>
      <c r="R207" s="940">
        <v>99.590010000000007</v>
      </c>
      <c r="S207" s="941">
        <v>-2.1193333333329178E-2</v>
      </c>
      <c r="T207" s="931">
        <v>99.713142857142856</v>
      </c>
      <c r="U207" s="932">
        <v>-1.7581428571418201E-2</v>
      </c>
      <c r="V207" s="924" t="s">
        <v>694</v>
      </c>
      <c r="W207" s="925">
        <v>0</v>
      </c>
      <c r="X207" s="1572"/>
      <c r="Y207" s="1119"/>
    </row>
    <row r="208" spans="1:25">
      <c r="A208" s="936">
        <v>40513</v>
      </c>
      <c r="B208" s="1569">
        <v>100.16685731703838</v>
      </c>
      <c r="C208" s="929">
        <v>0.10839387978862192</v>
      </c>
      <c r="D208" s="1132">
        <v>0.7</v>
      </c>
      <c r="E208" s="931">
        <v>100.08950987831041</v>
      </c>
      <c r="F208" s="932">
        <v>1.3645041682011083E-2</v>
      </c>
      <c r="G208" s="959">
        <v>100.20550608268594</v>
      </c>
      <c r="H208" s="960">
        <v>-5.038479577160615E-2</v>
      </c>
      <c r="I208" s="1127" t="s">
        <v>849</v>
      </c>
      <c r="J208" s="1559" t="s">
        <v>694</v>
      </c>
      <c r="K208" s="952">
        <v>0</v>
      </c>
      <c r="L208" s="1520"/>
      <c r="M208" s="883"/>
      <c r="N208" s="961">
        <v>40513</v>
      </c>
      <c r="O208" s="998">
        <v>99.692809999999994</v>
      </c>
      <c r="P208" s="999">
        <v>5.9319999999999595E-2</v>
      </c>
      <c r="Q208" s="949">
        <v>0.52</v>
      </c>
      <c r="R208" s="965">
        <v>99.629043333333343</v>
      </c>
      <c r="S208" s="966">
        <v>3.9033333333335918E-2</v>
      </c>
      <c r="T208" s="939">
        <v>99.692345714285722</v>
      </c>
      <c r="U208" s="964">
        <v>-2.0797142857134077E-2</v>
      </c>
      <c r="V208" s="956" t="s">
        <v>897</v>
      </c>
      <c r="W208" s="957">
        <v>1</v>
      </c>
      <c r="X208" s="1572"/>
      <c r="Y208" s="1119"/>
    </row>
    <row r="209" spans="1:25">
      <c r="A209" s="918">
        <v>40544</v>
      </c>
      <c r="B209" s="1497">
        <v>100.27910636248762</v>
      </c>
      <c r="C209" s="1133">
        <v>0.11224904544924641</v>
      </c>
      <c r="D209" s="1134">
        <v>0.3</v>
      </c>
      <c r="E209" s="922">
        <v>100.1681423722586</v>
      </c>
      <c r="F209" s="1012">
        <v>7.8632493948191495E-2</v>
      </c>
      <c r="G209" s="1135">
        <v>100.18147760572172</v>
      </c>
      <c r="H209" s="1136">
        <v>-2.4028476964218726E-2</v>
      </c>
      <c r="I209" s="1137" t="s">
        <v>849</v>
      </c>
      <c r="J209" s="1503" t="s">
        <v>694</v>
      </c>
      <c r="K209">
        <v>0</v>
      </c>
      <c r="L209" s="1522"/>
      <c r="M209" s="883"/>
      <c r="N209" s="918">
        <v>40544</v>
      </c>
      <c r="O209" s="991">
        <v>99.621189999999999</v>
      </c>
      <c r="P209" s="992">
        <v>-7.1619999999995798E-2</v>
      </c>
      <c r="Q209" s="943">
        <v>0.35</v>
      </c>
      <c r="R209" s="920">
        <v>99.649163333333334</v>
      </c>
      <c r="S209" s="982">
        <v>2.0119999999991478E-2</v>
      </c>
      <c r="T209" s="922">
        <v>99.657208571428569</v>
      </c>
      <c r="U209" s="1012">
        <v>-3.5137142857152526E-2</v>
      </c>
      <c r="V209" s="924" t="s">
        <v>694</v>
      </c>
      <c r="W209" s="925">
        <v>0</v>
      </c>
      <c r="X209" s="1572"/>
      <c r="Y209" s="1119"/>
    </row>
    <row r="210" spans="1:25">
      <c r="A210" s="936">
        <v>40575</v>
      </c>
      <c r="B210" s="1497">
        <v>100.33161354988388</v>
      </c>
      <c r="C210" s="929">
        <v>5.2507187396258814E-2</v>
      </c>
      <c r="D210" s="1132">
        <v>0</v>
      </c>
      <c r="E210" s="931">
        <v>100.25919240980329</v>
      </c>
      <c r="F210" s="932">
        <v>9.1050037544690099E-2</v>
      </c>
      <c r="G210" s="959">
        <v>100.17762761712336</v>
      </c>
      <c r="H210" s="960">
        <v>-3.8499885983611648E-3</v>
      </c>
      <c r="I210" s="1127" t="s">
        <v>689</v>
      </c>
      <c r="J210" s="1503" t="s">
        <v>694</v>
      </c>
      <c r="K210">
        <v>0</v>
      </c>
      <c r="L210" s="1520"/>
      <c r="M210" s="883"/>
      <c r="N210" s="936">
        <v>40575</v>
      </c>
      <c r="O210" s="937">
        <v>99.280230000000003</v>
      </c>
      <c r="P210" s="938">
        <v>-0.34095999999999549</v>
      </c>
      <c r="Q210" s="943">
        <v>-0.16</v>
      </c>
      <c r="R210" s="940">
        <v>99.531409999999994</v>
      </c>
      <c r="S210" s="941">
        <v>-0.11775333333334004</v>
      </c>
      <c r="T210" s="931">
        <v>99.580190000000002</v>
      </c>
      <c r="U210" s="932">
        <v>-7.7018571428567384E-2</v>
      </c>
      <c r="V210" s="924" t="s">
        <v>694</v>
      </c>
      <c r="W210" s="925">
        <v>0</v>
      </c>
      <c r="X210" s="1572"/>
      <c r="Y210" s="1119"/>
    </row>
    <row r="211" spans="1:25">
      <c r="A211" s="936">
        <v>40603</v>
      </c>
      <c r="B211" s="1497">
        <v>100.31773554559658</v>
      </c>
      <c r="C211" s="929">
        <v>-1.3878004287306567E-2</v>
      </c>
      <c r="D211" s="1132">
        <v>-0.2</v>
      </c>
      <c r="E211" s="931">
        <v>100.30948515265602</v>
      </c>
      <c r="F211" s="932">
        <v>5.0292742852732886E-2</v>
      </c>
      <c r="G211" s="959">
        <v>100.18898675498453</v>
      </c>
      <c r="H211" s="960">
        <v>1.1359137861163049E-2</v>
      </c>
      <c r="I211" s="1127" t="s">
        <v>689</v>
      </c>
      <c r="J211" s="1503" t="s">
        <v>694</v>
      </c>
      <c r="K211">
        <v>0</v>
      </c>
      <c r="L211" s="1520"/>
      <c r="M211" s="883"/>
      <c r="N211" s="936">
        <v>40603</v>
      </c>
      <c r="O211" s="937">
        <v>98.637529999999998</v>
      </c>
      <c r="P211" s="938">
        <v>-0.64270000000000493</v>
      </c>
      <c r="Q211" s="943">
        <v>-0.98</v>
      </c>
      <c r="R211" s="940">
        <v>99.179649999999995</v>
      </c>
      <c r="S211" s="941">
        <v>-0.35175999999999874</v>
      </c>
      <c r="T211" s="931">
        <v>99.428827142857145</v>
      </c>
      <c r="U211" s="932">
        <v>-0.15136285714285691</v>
      </c>
      <c r="V211" s="924" t="s">
        <v>694</v>
      </c>
      <c r="W211" s="925">
        <v>0</v>
      </c>
      <c r="X211" s="1572"/>
      <c r="Y211" s="1119"/>
    </row>
    <row r="212" spans="1:25">
      <c r="A212" s="936">
        <v>40634</v>
      </c>
      <c r="B212" s="1497">
        <v>100.28190741273947</v>
      </c>
      <c r="C212" s="929">
        <v>-3.5828132857105288E-2</v>
      </c>
      <c r="D212" s="1132">
        <v>-0.3</v>
      </c>
      <c r="E212" s="931">
        <v>100.31041883607331</v>
      </c>
      <c r="F212" s="932">
        <v>9.3368341728705673E-4</v>
      </c>
      <c r="G212" s="959">
        <v>100.21127035794838</v>
      </c>
      <c r="H212" s="960">
        <v>2.22836029638529E-2</v>
      </c>
      <c r="I212" s="1127" t="s">
        <v>851</v>
      </c>
      <c r="J212" s="1503" t="s">
        <v>694</v>
      </c>
      <c r="K212">
        <v>0</v>
      </c>
      <c r="L212" s="1520"/>
      <c r="M212" s="883"/>
      <c r="N212" s="936">
        <v>40634</v>
      </c>
      <c r="O212" s="937">
        <v>97.969660000000005</v>
      </c>
      <c r="P212" s="938">
        <v>-0.66786999999999352</v>
      </c>
      <c r="Q212" s="943">
        <v>-1.79</v>
      </c>
      <c r="R212" s="940">
        <v>98.629140000000007</v>
      </c>
      <c r="S212" s="941">
        <v>-0.55050999999998851</v>
      </c>
      <c r="T212" s="931">
        <v>99.199391428571431</v>
      </c>
      <c r="U212" s="932">
        <v>-0.22943571428571374</v>
      </c>
      <c r="V212" s="924" t="s">
        <v>694</v>
      </c>
      <c r="W212" s="925">
        <v>0</v>
      </c>
      <c r="X212" s="1572"/>
      <c r="Y212" s="1119"/>
    </row>
    <row r="213" spans="1:25">
      <c r="A213" s="936">
        <v>40664</v>
      </c>
      <c r="B213" s="1497">
        <v>100.27671158796832</v>
      </c>
      <c r="C213" s="929">
        <v>-5.1958247711496597E-3</v>
      </c>
      <c r="D213" s="1132">
        <v>-0.2</v>
      </c>
      <c r="E213" s="931">
        <v>100.29211818210145</v>
      </c>
      <c r="F213" s="932">
        <v>-1.8300653971863312E-2</v>
      </c>
      <c r="G213" s="959">
        <v>100.24462788756628</v>
      </c>
      <c r="H213" s="960">
        <v>3.335752961790206E-2</v>
      </c>
      <c r="I213" s="1127" t="s">
        <v>851</v>
      </c>
      <c r="J213" s="1503" t="s">
        <v>694</v>
      </c>
      <c r="K213">
        <v>0</v>
      </c>
      <c r="L213" s="1520"/>
      <c r="M213" s="883"/>
      <c r="N213" s="936">
        <v>40664</v>
      </c>
      <c r="O213" s="937">
        <v>97.759919999999994</v>
      </c>
      <c r="P213" s="938">
        <v>-0.2097400000000107</v>
      </c>
      <c r="Q213" s="943">
        <v>-2.08</v>
      </c>
      <c r="R213" s="940">
        <v>98.122370000000004</v>
      </c>
      <c r="S213" s="941">
        <v>-0.50677000000000305</v>
      </c>
      <c r="T213" s="931">
        <v>98.942118571428566</v>
      </c>
      <c r="U213" s="932">
        <v>-0.25727285714286552</v>
      </c>
      <c r="V213" s="924" t="s">
        <v>694</v>
      </c>
      <c r="W213" s="925">
        <v>0</v>
      </c>
      <c r="X213" s="1572"/>
      <c r="Y213" s="1119"/>
    </row>
    <row r="214" spans="1:25">
      <c r="A214" s="936">
        <v>40695</v>
      </c>
      <c r="B214" s="1497">
        <v>100.31502071969187</v>
      </c>
      <c r="C214" s="929">
        <v>3.8309131723551104E-2</v>
      </c>
      <c r="D214" s="1132">
        <v>-0.1</v>
      </c>
      <c r="E214" s="931">
        <v>100.29121324013322</v>
      </c>
      <c r="F214" s="932">
        <v>-9.049419682298776E-4</v>
      </c>
      <c r="G214" s="959">
        <v>100.28127892791517</v>
      </c>
      <c r="H214" s="960">
        <v>3.6651040348885999E-2</v>
      </c>
      <c r="I214" s="1127" t="s">
        <v>690</v>
      </c>
      <c r="J214" s="1503" t="s">
        <v>694</v>
      </c>
      <c r="K214">
        <v>0</v>
      </c>
      <c r="L214" s="1520"/>
      <c r="M214" s="883"/>
      <c r="N214" s="936">
        <v>40695</v>
      </c>
      <c r="O214" s="937">
        <v>97.903880000000001</v>
      </c>
      <c r="P214" s="938">
        <v>0.14396000000000697</v>
      </c>
      <c r="Q214" s="943">
        <v>-1.97</v>
      </c>
      <c r="R214" s="940">
        <v>97.87782</v>
      </c>
      <c r="S214" s="941">
        <v>-0.24455000000000382</v>
      </c>
      <c r="T214" s="931">
        <v>98.695031428571411</v>
      </c>
      <c r="U214" s="932">
        <v>-0.24708714285715416</v>
      </c>
      <c r="V214" s="924" t="s">
        <v>694</v>
      </c>
      <c r="W214" s="925">
        <v>0</v>
      </c>
      <c r="X214" s="1572"/>
      <c r="Y214" s="1119"/>
    </row>
    <row r="215" spans="1:25">
      <c r="A215" s="936">
        <v>40725</v>
      </c>
      <c r="B215" s="1497">
        <v>100.37969411968528</v>
      </c>
      <c r="C215" s="929">
        <v>6.467339999340993E-2</v>
      </c>
      <c r="D215" s="1132">
        <v>0</v>
      </c>
      <c r="E215" s="931">
        <v>100.32380880911516</v>
      </c>
      <c r="F215" s="932">
        <v>3.2595568981946599E-2</v>
      </c>
      <c r="G215" s="959">
        <v>100.31168418543616</v>
      </c>
      <c r="H215" s="960">
        <v>3.0405257520996543E-2</v>
      </c>
      <c r="I215" s="1127" t="s">
        <v>690</v>
      </c>
      <c r="J215" s="1503" t="s">
        <v>694</v>
      </c>
      <c r="K215">
        <v>0</v>
      </c>
      <c r="L215" s="1520"/>
      <c r="M215" s="883"/>
      <c r="N215" s="936">
        <v>40725</v>
      </c>
      <c r="O215" s="937">
        <v>98.195040000000006</v>
      </c>
      <c r="P215" s="938">
        <v>0.29116000000000497</v>
      </c>
      <c r="Q215" s="943">
        <v>-1.63</v>
      </c>
      <c r="R215" s="940">
        <v>97.952946666666662</v>
      </c>
      <c r="S215" s="941">
        <v>7.5126666666662345E-2</v>
      </c>
      <c r="T215" s="931">
        <v>98.481064285714282</v>
      </c>
      <c r="U215" s="932">
        <v>-0.21396714285712903</v>
      </c>
      <c r="V215" s="924" t="s">
        <v>694</v>
      </c>
      <c r="W215" s="925">
        <v>0</v>
      </c>
      <c r="X215" s="1572"/>
      <c r="Y215" s="1119"/>
    </row>
    <row r="216" spans="1:25">
      <c r="A216" s="936">
        <v>40756</v>
      </c>
      <c r="B216" s="1497">
        <v>100.45316853776697</v>
      </c>
      <c r="C216" s="929">
        <v>7.3474418081687531E-2</v>
      </c>
      <c r="D216" s="1132">
        <v>0.2</v>
      </c>
      <c r="E216" s="931">
        <v>100.38262779238137</v>
      </c>
      <c r="F216" s="932">
        <v>5.8818983266206715E-2</v>
      </c>
      <c r="G216" s="959">
        <v>100.33655021047605</v>
      </c>
      <c r="H216" s="960">
        <v>2.4866025039884221E-2</v>
      </c>
      <c r="I216" s="1127" t="s">
        <v>849</v>
      </c>
      <c r="J216" s="1503" t="s">
        <v>694</v>
      </c>
      <c r="K216">
        <v>0</v>
      </c>
      <c r="L216" s="1520"/>
      <c r="M216" s="883"/>
      <c r="N216" s="936">
        <v>40756</v>
      </c>
      <c r="O216" s="937">
        <v>98.456760000000003</v>
      </c>
      <c r="P216" s="938">
        <v>0.26171999999999684</v>
      </c>
      <c r="Q216" s="943">
        <v>-1.24</v>
      </c>
      <c r="R216" s="940">
        <v>98.185226666666679</v>
      </c>
      <c r="S216" s="941">
        <v>0.23228000000001714</v>
      </c>
      <c r="T216" s="931">
        <v>98.314717142857148</v>
      </c>
      <c r="U216" s="932">
        <v>-0.16634714285713414</v>
      </c>
      <c r="V216" s="924" t="s">
        <v>694</v>
      </c>
      <c r="W216" s="925">
        <v>0</v>
      </c>
      <c r="X216" s="1572"/>
      <c r="Y216" s="1119"/>
    </row>
    <row r="217" spans="1:25">
      <c r="A217" s="936">
        <v>40787</v>
      </c>
      <c r="B217" s="1497">
        <v>100.49786837302251</v>
      </c>
      <c r="C217" s="929">
        <v>4.4699835255542553E-2</v>
      </c>
      <c r="D217" s="1132">
        <v>0.4</v>
      </c>
      <c r="E217" s="931">
        <v>100.44357701015826</v>
      </c>
      <c r="F217" s="932">
        <v>6.0949217776894216E-2</v>
      </c>
      <c r="G217" s="959">
        <v>100.36030089949585</v>
      </c>
      <c r="H217" s="960">
        <v>2.3750689019806259E-2</v>
      </c>
      <c r="I217" s="1127" t="s">
        <v>849</v>
      </c>
      <c r="J217" s="1503" t="s">
        <v>694</v>
      </c>
      <c r="K217">
        <v>0</v>
      </c>
      <c r="L217" s="1520"/>
      <c r="M217" s="883"/>
      <c r="N217" s="936">
        <v>40787</v>
      </c>
      <c r="O217" s="937">
        <v>98.69256</v>
      </c>
      <c r="P217" s="938">
        <v>0.23579999999999757</v>
      </c>
      <c r="Q217" s="943">
        <v>-0.89</v>
      </c>
      <c r="R217" s="940">
        <v>98.448120000000003</v>
      </c>
      <c r="S217" s="941">
        <v>0.26289333333332365</v>
      </c>
      <c r="T217" s="931">
        <v>98.230764285714287</v>
      </c>
      <c r="U217" s="932">
        <v>-8.3952857142861603E-2</v>
      </c>
      <c r="V217" s="924" t="s">
        <v>694</v>
      </c>
      <c r="W217" s="925">
        <v>0</v>
      </c>
      <c r="X217" s="1572"/>
      <c r="Y217" s="1119"/>
    </row>
    <row r="218" spans="1:25">
      <c r="A218" s="936">
        <v>40817</v>
      </c>
      <c r="B218" s="1497">
        <v>100.54546114375785</v>
      </c>
      <c r="C218" s="929">
        <v>4.7592770735334966E-2</v>
      </c>
      <c r="D218" s="1132">
        <v>0.5</v>
      </c>
      <c r="E218" s="931">
        <v>100.49883268484911</v>
      </c>
      <c r="F218" s="932">
        <v>5.5255674690840806E-2</v>
      </c>
      <c r="G218" s="959">
        <v>100.39283312780459</v>
      </c>
      <c r="H218" s="960">
        <v>3.2532228308738809E-2</v>
      </c>
      <c r="I218" s="1127" t="s">
        <v>849</v>
      </c>
      <c r="J218" s="1503" t="s">
        <v>694</v>
      </c>
      <c r="K218">
        <v>0</v>
      </c>
      <c r="L218" s="1520"/>
      <c r="M218" s="883"/>
      <c r="N218" s="936">
        <v>40817</v>
      </c>
      <c r="O218" s="937">
        <v>98.852029999999999</v>
      </c>
      <c r="P218" s="938">
        <v>0.15946999999999889</v>
      </c>
      <c r="Q218" s="943">
        <v>-0.71</v>
      </c>
      <c r="R218" s="940">
        <v>98.667116666666672</v>
      </c>
      <c r="S218" s="941">
        <v>0.21899666666666917</v>
      </c>
      <c r="T218" s="931">
        <v>98.261407142857138</v>
      </c>
      <c r="U218" s="932">
        <v>3.0642857142851199E-2</v>
      </c>
      <c r="V218" s="924" t="s">
        <v>694</v>
      </c>
      <c r="W218" s="925">
        <v>0</v>
      </c>
      <c r="X218" s="1572"/>
      <c r="Y218" s="1119"/>
    </row>
    <row r="219" spans="1:25">
      <c r="A219" s="936">
        <v>40848</v>
      </c>
      <c r="B219" s="1497">
        <v>100.60725470662844</v>
      </c>
      <c r="C219" s="929">
        <v>6.179356287059079E-2</v>
      </c>
      <c r="D219" s="1132">
        <v>0.5</v>
      </c>
      <c r="E219" s="931">
        <v>100.55019474113628</v>
      </c>
      <c r="F219" s="932">
        <v>5.1362056287175051E-2</v>
      </c>
      <c r="G219" s="959">
        <v>100.4393113126459</v>
      </c>
      <c r="H219" s="960">
        <v>4.6478184841305392E-2</v>
      </c>
      <c r="I219" s="1127" t="s">
        <v>849</v>
      </c>
      <c r="J219" s="1503" t="s">
        <v>694</v>
      </c>
      <c r="K219">
        <v>0</v>
      </c>
      <c r="L219" s="1520"/>
      <c r="M219" s="883"/>
      <c r="N219" s="936">
        <v>40848</v>
      </c>
      <c r="O219" s="937">
        <v>98.953649999999996</v>
      </c>
      <c r="P219" s="938">
        <v>0.10161999999999694</v>
      </c>
      <c r="Q219" s="943">
        <v>-0.68</v>
      </c>
      <c r="R219" s="940">
        <v>98.832746666666665</v>
      </c>
      <c r="S219" s="941">
        <v>0.16562999999999306</v>
      </c>
      <c r="T219" s="931">
        <v>98.401977142857149</v>
      </c>
      <c r="U219" s="932">
        <v>0.14057000000001096</v>
      </c>
      <c r="V219" s="924" t="s">
        <v>694</v>
      </c>
      <c r="W219" s="925">
        <v>0</v>
      </c>
      <c r="X219" s="1572"/>
      <c r="Y219" s="1119"/>
    </row>
    <row r="220" spans="1:25">
      <c r="A220" s="985">
        <v>40878</v>
      </c>
      <c r="B220" s="1569">
        <v>100.67219950081427</v>
      </c>
      <c r="C220" s="971">
        <v>6.4944794185834098E-2</v>
      </c>
      <c r="D220" s="1149">
        <v>0.5</v>
      </c>
      <c r="E220" s="979">
        <v>100.60830511706685</v>
      </c>
      <c r="F220" s="974">
        <v>5.811037593056767E-2</v>
      </c>
      <c r="G220" s="975">
        <v>100.4958095859096</v>
      </c>
      <c r="H220" s="976">
        <v>5.6498273263699161E-2</v>
      </c>
      <c r="I220" s="1129" t="s">
        <v>852</v>
      </c>
      <c r="J220" s="1503" t="s">
        <v>694</v>
      </c>
      <c r="K220" s="952">
        <v>0</v>
      </c>
      <c r="L220" s="1521"/>
      <c r="M220" s="883"/>
      <c r="N220" s="985">
        <v>40878</v>
      </c>
      <c r="O220" s="986">
        <v>99.06335</v>
      </c>
      <c r="P220" s="987">
        <v>0.10970000000000368</v>
      </c>
      <c r="Q220" s="978">
        <v>-0.63</v>
      </c>
      <c r="R220" s="988">
        <v>98.956343333333336</v>
      </c>
      <c r="S220" s="989">
        <v>0.12359666666667124</v>
      </c>
      <c r="T220" s="979">
        <v>98.588181428571446</v>
      </c>
      <c r="U220" s="974">
        <v>0.1862042857142967</v>
      </c>
      <c r="V220" s="924" t="s">
        <v>694</v>
      </c>
      <c r="W220" s="925">
        <v>0</v>
      </c>
      <c r="X220" s="1572"/>
      <c r="Y220" s="1119"/>
    </row>
    <row r="221" spans="1:25">
      <c r="A221" s="936">
        <v>40909</v>
      </c>
      <c r="B221" s="1497">
        <v>100.72529616928239</v>
      </c>
      <c r="C221" s="929">
        <v>5.3096668468114672E-2</v>
      </c>
      <c r="D221" s="934">
        <v>0.44</v>
      </c>
      <c r="E221" s="931">
        <v>100.66825012557503</v>
      </c>
      <c r="F221" s="932">
        <v>5.9945008508179853E-2</v>
      </c>
      <c r="G221" s="959">
        <v>100.55442036442254</v>
      </c>
      <c r="H221" s="960">
        <v>5.8610778512942829E-2</v>
      </c>
      <c r="I221" s="1127" t="s">
        <v>852</v>
      </c>
      <c r="J221" s="1502" t="s">
        <v>694</v>
      </c>
      <c r="K221">
        <v>0</v>
      </c>
      <c r="L221" s="1520"/>
      <c r="M221" s="883"/>
      <c r="N221" s="936">
        <v>40909</v>
      </c>
      <c r="O221" s="937">
        <v>99.165239999999997</v>
      </c>
      <c r="P221" s="938">
        <v>0.10188999999999737</v>
      </c>
      <c r="Q221" s="943">
        <v>-0.46</v>
      </c>
      <c r="R221" s="940">
        <v>99.06074666666666</v>
      </c>
      <c r="S221" s="941">
        <v>0.10440333333332319</v>
      </c>
      <c r="T221" s="931">
        <v>98.768375714285725</v>
      </c>
      <c r="U221" s="932">
        <v>0.18019428571427909</v>
      </c>
      <c r="V221" s="924" t="s">
        <v>694</v>
      </c>
      <c r="W221" s="925">
        <v>0</v>
      </c>
      <c r="X221" s="1572"/>
      <c r="Y221" s="1119"/>
    </row>
    <row r="222" spans="1:25">
      <c r="A222" s="936">
        <v>40940</v>
      </c>
      <c r="B222" s="1497">
        <v>100.74860847137852</v>
      </c>
      <c r="C222" s="929">
        <v>2.3312302096130111E-2</v>
      </c>
      <c r="D222" s="934">
        <v>0.42</v>
      </c>
      <c r="E222" s="931">
        <v>100.71536804715839</v>
      </c>
      <c r="F222" s="932">
        <v>4.7117921583364364E-2</v>
      </c>
      <c r="G222" s="959">
        <v>100.60712241466442</v>
      </c>
      <c r="H222" s="960">
        <v>5.2702050241876464E-2</v>
      </c>
      <c r="I222" s="1127" t="s">
        <v>852</v>
      </c>
      <c r="J222" s="1503" t="s">
        <v>897</v>
      </c>
      <c r="K222">
        <v>1</v>
      </c>
      <c r="L222" s="1520"/>
      <c r="M222" s="883"/>
      <c r="N222" s="936">
        <v>40940</v>
      </c>
      <c r="O222" s="937">
        <v>99.217449999999999</v>
      </c>
      <c r="P222" s="938">
        <v>5.221000000000231E-2</v>
      </c>
      <c r="Q222" s="943">
        <v>-0.06</v>
      </c>
      <c r="R222" s="940">
        <v>99.148679999999999</v>
      </c>
      <c r="S222" s="941">
        <v>8.7933333333339192E-2</v>
      </c>
      <c r="T222" s="931">
        <v>98.914434285714279</v>
      </c>
      <c r="U222" s="932">
        <v>0.14605857142855427</v>
      </c>
      <c r="V222" s="924" t="s">
        <v>694</v>
      </c>
      <c r="W222" s="925">
        <v>0</v>
      </c>
      <c r="X222" s="1572"/>
      <c r="Y222" s="1119"/>
    </row>
    <row r="223" spans="1:25">
      <c r="A223" s="936">
        <v>40969</v>
      </c>
      <c r="B223" s="1497">
        <v>100.73271911690014</v>
      </c>
      <c r="C223" s="929">
        <v>-1.5889354478375139E-2</v>
      </c>
      <c r="D223" s="934">
        <v>0.41</v>
      </c>
      <c r="E223" s="931">
        <v>100.73554125252035</v>
      </c>
      <c r="F223" s="932">
        <v>2.0173205361956548E-2</v>
      </c>
      <c r="G223" s="959">
        <v>100.64705821168344</v>
      </c>
      <c r="H223" s="960">
        <v>3.9935797019026609E-2</v>
      </c>
      <c r="I223" s="1127" t="s">
        <v>852</v>
      </c>
      <c r="J223" s="1503" t="s">
        <v>694</v>
      </c>
      <c r="K223">
        <v>0</v>
      </c>
      <c r="L223" s="1520"/>
      <c r="M223" s="883"/>
      <c r="N223" s="936">
        <v>40969</v>
      </c>
      <c r="O223" s="937">
        <v>99.243449999999996</v>
      </c>
      <c r="P223" s="938">
        <v>2.5999999999996248E-2</v>
      </c>
      <c r="Q223" s="943">
        <v>0.61</v>
      </c>
      <c r="R223" s="940">
        <v>99.208713333333321</v>
      </c>
      <c r="S223" s="941">
        <v>6.0033333333322503E-2</v>
      </c>
      <c r="T223" s="931">
        <v>99.026818571428592</v>
      </c>
      <c r="U223" s="932">
        <v>0.11238428571431314</v>
      </c>
      <c r="V223" s="924" t="s">
        <v>694</v>
      </c>
      <c r="W223" s="925">
        <v>0</v>
      </c>
      <c r="X223" s="1572"/>
      <c r="Y223" s="1119"/>
    </row>
    <row r="224" spans="1:25">
      <c r="A224" s="936">
        <v>41000</v>
      </c>
      <c r="B224" s="1497">
        <v>100.6495686856281</v>
      </c>
      <c r="C224" s="929">
        <v>-8.3150431272045466E-2</v>
      </c>
      <c r="D224" s="934">
        <v>0.37</v>
      </c>
      <c r="E224" s="931">
        <v>100.71029875796891</v>
      </c>
      <c r="F224" s="932">
        <v>-2.5242494551434902E-2</v>
      </c>
      <c r="G224" s="959">
        <v>100.66872968491282</v>
      </c>
      <c r="H224" s="960">
        <v>2.1671473229375238E-2</v>
      </c>
      <c r="I224" s="1127" t="s">
        <v>852</v>
      </c>
      <c r="J224" s="1503" t="s">
        <v>694</v>
      </c>
      <c r="K224">
        <v>0</v>
      </c>
      <c r="L224" s="1520"/>
      <c r="M224" s="883"/>
      <c r="N224" s="936">
        <v>41000</v>
      </c>
      <c r="O224" s="937">
        <v>99.25215</v>
      </c>
      <c r="P224" s="938">
        <v>8.7000000000045929E-3</v>
      </c>
      <c r="Q224" s="943">
        <v>1.31</v>
      </c>
      <c r="R224" s="940">
        <v>99.237683333333322</v>
      </c>
      <c r="S224" s="941">
        <v>2.897000000000105E-2</v>
      </c>
      <c r="T224" s="931">
        <v>99.106759999999994</v>
      </c>
      <c r="U224" s="932">
        <v>7.9941428571402184E-2</v>
      </c>
      <c r="V224" s="924" t="s">
        <v>694</v>
      </c>
      <c r="W224" s="925">
        <v>0</v>
      </c>
      <c r="X224" s="1572"/>
      <c r="Y224" s="1119"/>
    </row>
    <row r="225" spans="1:25">
      <c r="A225" s="936">
        <v>41030</v>
      </c>
      <c r="B225" s="1497">
        <v>100.50407567257264</v>
      </c>
      <c r="C225" s="929">
        <v>-0.14549301305545725</v>
      </c>
      <c r="D225" s="934">
        <v>0.23</v>
      </c>
      <c r="E225" s="931">
        <v>100.62878782503363</v>
      </c>
      <c r="F225" s="932">
        <v>-8.1510932935287883E-2</v>
      </c>
      <c r="G225" s="959">
        <v>100.66281747474351</v>
      </c>
      <c r="H225" s="960">
        <v>-5.9122101693134255E-3</v>
      </c>
      <c r="I225" s="1127" t="s">
        <v>852</v>
      </c>
      <c r="J225" s="1503" t="s">
        <v>694</v>
      </c>
      <c r="K225">
        <v>0</v>
      </c>
      <c r="L225" s="1520"/>
      <c r="M225" s="883"/>
      <c r="N225" s="936">
        <v>41030</v>
      </c>
      <c r="O225" s="937">
        <v>99.267200000000003</v>
      </c>
      <c r="P225" s="938">
        <v>1.5050000000002228E-2</v>
      </c>
      <c r="Q225" s="943">
        <v>1.54</v>
      </c>
      <c r="R225" s="940">
        <v>99.254266666666652</v>
      </c>
      <c r="S225" s="941">
        <v>1.658333333332962E-2</v>
      </c>
      <c r="T225" s="931">
        <v>99.166069999999991</v>
      </c>
      <c r="U225" s="932">
        <v>5.9309999999996421E-2</v>
      </c>
      <c r="V225" s="924" t="s">
        <v>694</v>
      </c>
      <c r="W225" s="925">
        <v>0</v>
      </c>
      <c r="X225" s="1572"/>
      <c r="Y225" s="1119"/>
    </row>
    <row r="226" spans="1:25">
      <c r="A226" s="936">
        <v>41061</v>
      </c>
      <c r="B226" s="1497">
        <v>100.2942391564458</v>
      </c>
      <c r="C226" s="929">
        <v>-0.20983651612684184</v>
      </c>
      <c r="D226" s="934">
        <v>-0.02</v>
      </c>
      <c r="E226" s="931">
        <v>100.48262783821549</v>
      </c>
      <c r="F226" s="932">
        <v>-0.1461599868181338</v>
      </c>
      <c r="G226" s="959">
        <v>100.61810096757453</v>
      </c>
      <c r="H226" s="960">
        <v>-4.471650716897102E-2</v>
      </c>
      <c r="I226" s="1127" t="s">
        <v>690</v>
      </c>
      <c r="J226" s="1503" t="s">
        <v>694</v>
      </c>
      <c r="K226">
        <v>0</v>
      </c>
      <c r="L226" s="1520"/>
      <c r="M226" s="883"/>
      <c r="N226" s="936">
        <v>41061</v>
      </c>
      <c r="O226" s="937">
        <v>99.262990000000002</v>
      </c>
      <c r="P226" s="938">
        <v>-4.2100000000004911E-3</v>
      </c>
      <c r="Q226" s="943">
        <v>1.39</v>
      </c>
      <c r="R226" s="940">
        <v>99.260779999999997</v>
      </c>
      <c r="S226" s="941">
        <v>6.5133333333449173E-3</v>
      </c>
      <c r="T226" s="931">
        <v>99.210261428571428</v>
      </c>
      <c r="U226" s="932">
        <v>4.4191428571437541E-2</v>
      </c>
      <c r="V226" s="924" t="s">
        <v>694</v>
      </c>
      <c r="W226" s="925">
        <v>0</v>
      </c>
      <c r="X226" s="1572"/>
      <c r="Y226" s="1119"/>
    </row>
    <row r="227" spans="1:25">
      <c r="A227" s="936">
        <v>41091</v>
      </c>
      <c r="B227" s="1497">
        <v>100.04374347877614</v>
      </c>
      <c r="C227" s="929">
        <v>-0.25049567766966163</v>
      </c>
      <c r="D227" s="934">
        <v>-0.33</v>
      </c>
      <c r="E227" s="931">
        <v>100.28068610259818</v>
      </c>
      <c r="F227" s="932">
        <v>-0.20194173561731077</v>
      </c>
      <c r="G227" s="959">
        <v>100.52832153585481</v>
      </c>
      <c r="H227" s="960">
        <v>-8.9779431719719582E-2</v>
      </c>
      <c r="I227" s="1127" t="s">
        <v>690</v>
      </c>
      <c r="J227" s="1503" t="s">
        <v>694</v>
      </c>
      <c r="K227">
        <v>0</v>
      </c>
      <c r="L227" s="1520"/>
      <c r="M227" s="883"/>
      <c r="N227" s="936">
        <v>41091</v>
      </c>
      <c r="O227" s="937">
        <v>99.260050000000007</v>
      </c>
      <c r="P227" s="938">
        <v>-2.9399999999952797E-3</v>
      </c>
      <c r="Q227" s="943">
        <v>1.08</v>
      </c>
      <c r="R227" s="940">
        <v>99.263413333333347</v>
      </c>
      <c r="S227" s="941">
        <v>2.6333333333496967E-3</v>
      </c>
      <c r="T227" s="931">
        <v>99.238361428571437</v>
      </c>
      <c r="U227" s="932">
        <v>2.8100000000009118E-2</v>
      </c>
      <c r="V227" s="924" t="s">
        <v>694</v>
      </c>
      <c r="W227" s="925">
        <v>0</v>
      </c>
      <c r="X227" s="1572"/>
      <c r="Y227" s="1119"/>
    </row>
    <row r="228" spans="1:25">
      <c r="A228" s="936">
        <v>41122</v>
      </c>
      <c r="B228" s="1497">
        <v>99.798079114743373</v>
      </c>
      <c r="C228" s="929">
        <v>-0.24566436403276271</v>
      </c>
      <c r="D228" s="934">
        <v>-0.65</v>
      </c>
      <c r="E228" s="931">
        <v>100.04535391665509</v>
      </c>
      <c r="F228" s="932">
        <v>-0.23533218594309346</v>
      </c>
      <c r="G228" s="959">
        <v>100.39586195663495</v>
      </c>
      <c r="H228" s="960">
        <v>-0.13245957921986928</v>
      </c>
      <c r="I228" s="1127" t="s">
        <v>690</v>
      </c>
      <c r="J228" s="1503" t="s">
        <v>694</v>
      </c>
      <c r="K228">
        <v>0</v>
      </c>
      <c r="L228" s="1520"/>
      <c r="M228" s="883"/>
      <c r="N228" s="936">
        <v>41122</v>
      </c>
      <c r="O228" s="937">
        <v>99.274019999999993</v>
      </c>
      <c r="P228" s="938">
        <v>1.3969999999986271E-2</v>
      </c>
      <c r="Q228" s="943">
        <v>0.83</v>
      </c>
      <c r="R228" s="940">
        <v>99.265686666666667</v>
      </c>
      <c r="S228" s="941">
        <v>2.2733333333206929E-3</v>
      </c>
      <c r="T228" s="931">
        <v>99.253901428571425</v>
      </c>
      <c r="U228" s="932">
        <v>1.5539999999987231E-2</v>
      </c>
      <c r="V228" s="924" t="s">
        <v>694</v>
      </c>
      <c r="W228" s="925">
        <v>0</v>
      </c>
      <c r="X228" s="1572"/>
      <c r="Y228" s="1119"/>
    </row>
    <row r="229" spans="1:25">
      <c r="A229" s="936">
        <v>41153</v>
      </c>
      <c r="B229" s="1497">
        <v>99.591342507999173</v>
      </c>
      <c r="C229" s="929">
        <v>-0.20673660674420091</v>
      </c>
      <c r="D229" s="934">
        <v>-0.9</v>
      </c>
      <c r="E229" s="931">
        <v>99.811055033839565</v>
      </c>
      <c r="F229" s="932">
        <v>-0.2342988828155228</v>
      </c>
      <c r="G229" s="959">
        <v>100.23053824758075</v>
      </c>
      <c r="H229" s="960">
        <v>-0.16532370905419214</v>
      </c>
      <c r="I229" s="1127" t="s">
        <v>690</v>
      </c>
      <c r="J229" s="1503" t="s">
        <v>694</v>
      </c>
      <c r="K229">
        <v>0</v>
      </c>
      <c r="L229" s="1520"/>
      <c r="M229" s="883"/>
      <c r="N229" s="936">
        <v>41153</v>
      </c>
      <c r="O229" s="937">
        <v>99.263440000000003</v>
      </c>
      <c r="P229" s="938">
        <v>-1.0579999999990264E-2</v>
      </c>
      <c r="Q229" s="943">
        <v>0.57999999999999996</v>
      </c>
      <c r="R229" s="940">
        <v>99.265836666666658</v>
      </c>
      <c r="S229" s="941">
        <v>1.4999999999076863E-4</v>
      </c>
      <c r="T229" s="931">
        <v>99.260471428571435</v>
      </c>
      <c r="U229" s="932">
        <v>6.5700000000106229E-3</v>
      </c>
      <c r="V229" s="924" t="s">
        <v>694</v>
      </c>
      <c r="W229" s="925">
        <v>0</v>
      </c>
      <c r="X229" s="1572"/>
      <c r="Y229" s="1119"/>
    </row>
    <row r="230" spans="1:25">
      <c r="A230" s="936">
        <v>41183</v>
      </c>
      <c r="B230" s="1497">
        <v>99.396589458648904</v>
      </c>
      <c r="C230" s="938">
        <v>-0.19475304935026827</v>
      </c>
      <c r="D230" s="993">
        <v>-1.1399999999999999</v>
      </c>
      <c r="E230" s="942">
        <v>99.595337027130483</v>
      </c>
      <c r="F230" s="943">
        <v>-0.21571800670908203</v>
      </c>
      <c r="G230" s="940">
        <v>100.03966258211629</v>
      </c>
      <c r="H230" s="941">
        <v>-0.19087566546446055</v>
      </c>
      <c r="I230" s="1155" t="s">
        <v>690</v>
      </c>
      <c r="J230" s="1505" t="s">
        <v>694</v>
      </c>
      <c r="K230">
        <v>0</v>
      </c>
      <c r="L230" s="1520"/>
      <c r="M230" s="883"/>
      <c r="N230" s="961">
        <v>41183</v>
      </c>
      <c r="O230" s="998">
        <v>99.253749999999997</v>
      </c>
      <c r="P230" s="999">
        <v>-9.6900000000061937E-3</v>
      </c>
      <c r="Q230" s="964">
        <v>0.41</v>
      </c>
      <c r="R230" s="965">
        <v>99.263736666666659</v>
      </c>
      <c r="S230" s="966">
        <v>-2.0999999999986585E-3</v>
      </c>
      <c r="T230" s="939">
        <v>99.261942857142841</v>
      </c>
      <c r="U230" s="964">
        <v>1.4714285714063635E-3</v>
      </c>
      <c r="V230" s="956" t="s">
        <v>898</v>
      </c>
      <c r="W230" s="957">
        <v>-1</v>
      </c>
      <c r="X230" s="1572"/>
      <c r="Y230" s="1119"/>
    </row>
    <row r="231" spans="1:25">
      <c r="A231" s="961">
        <v>41214</v>
      </c>
      <c r="B231" s="1567">
        <v>99.22941127241576</v>
      </c>
      <c r="C231" s="999">
        <v>-0.16717818623314429</v>
      </c>
      <c r="D231" s="930">
        <v>-1.37</v>
      </c>
      <c r="E231" s="939">
        <v>99.405781079687941</v>
      </c>
      <c r="F231" s="964">
        <v>-0.18955594744254256</v>
      </c>
      <c r="G231" s="965">
        <v>99.836782951657383</v>
      </c>
      <c r="H231" s="966">
        <v>-0.20287963045890933</v>
      </c>
      <c r="I231" s="1141" t="s">
        <v>690</v>
      </c>
      <c r="J231" s="1556" t="s">
        <v>694</v>
      </c>
      <c r="K231">
        <v>0</v>
      </c>
      <c r="L231" s="1520"/>
      <c r="M231" s="883"/>
      <c r="N231" s="936">
        <v>41214</v>
      </c>
      <c r="O231" s="937">
        <v>99.3202</v>
      </c>
      <c r="P231" s="938">
        <v>6.6450000000003229E-2</v>
      </c>
      <c r="Q231" s="943">
        <v>0.37</v>
      </c>
      <c r="R231" s="940">
        <v>99.279130000000009</v>
      </c>
      <c r="S231" s="941">
        <v>1.5393333333349801E-2</v>
      </c>
      <c r="T231" s="931">
        <v>99.271664285714294</v>
      </c>
      <c r="U231" s="932">
        <v>9.7214285714528614E-3</v>
      </c>
      <c r="V231" s="924" t="s">
        <v>694</v>
      </c>
      <c r="W231" s="925">
        <v>0</v>
      </c>
      <c r="X231" s="1572"/>
      <c r="Y231" s="1119"/>
    </row>
    <row r="232" spans="1:25">
      <c r="A232" s="936">
        <v>41244</v>
      </c>
      <c r="B232" s="1569">
        <v>99.125213730755135</v>
      </c>
      <c r="C232" s="987">
        <v>-0.10419754166062489</v>
      </c>
      <c r="D232" s="1060">
        <v>-1.54</v>
      </c>
      <c r="E232" s="942">
        <v>99.250404820606605</v>
      </c>
      <c r="F232" s="943">
        <v>-0.15537625908133634</v>
      </c>
      <c r="G232" s="940">
        <v>99.639802674254909</v>
      </c>
      <c r="H232" s="941">
        <v>-0.19698027740247426</v>
      </c>
      <c r="I232" s="1155" t="s">
        <v>849</v>
      </c>
      <c r="J232" s="1506" t="s">
        <v>694</v>
      </c>
      <c r="K232" s="952">
        <v>0</v>
      </c>
      <c r="L232" s="1520"/>
      <c r="M232" s="883"/>
      <c r="N232" s="936">
        <v>41244</v>
      </c>
      <c r="O232" s="937">
        <v>99.542479999999998</v>
      </c>
      <c r="P232" s="938">
        <v>0.22227999999999781</v>
      </c>
      <c r="Q232" s="978">
        <v>0.48</v>
      </c>
      <c r="R232" s="940">
        <v>99.372143333333327</v>
      </c>
      <c r="S232" s="941">
        <v>9.3013333333317405E-2</v>
      </c>
      <c r="T232" s="942">
        <v>99.31098999999999</v>
      </c>
      <c r="U232" s="943">
        <v>3.9325714285695312E-2</v>
      </c>
      <c r="V232" s="924" t="s">
        <v>694</v>
      </c>
      <c r="W232" s="925">
        <v>0</v>
      </c>
      <c r="X232" s="1572"/>
      <c r="Y232" s="1119"/>
    </row>
    <row r="233" spans="1:25" ht="14.25" customHeight="1">
      <c r="A233" s="918">
        <v>41275</v>
      </c>
      <c r="B233" s="1497">
        <v>99.118219200817123</v>
      </c>
      <c r="C233" s="929">
        <v>-6.994529938012306E-3</v>
      </c>
      <c r="D233" s="934">
        <v>-1.6</v>
      </c>
      <c r="E233" s="922">
        <v>99.157614734662673</v>
      </c>
      <c r="F233" s="1012">
        <v>-9.2790085943931899E-2</v>
      </c>
      <c r="G233" s="1135">
        <v>99.471799823450809</v>
      </c>
      <c r="H233" s="1136">
        <v>-0.16800285080410049</v>
      </c>
      <c r="I233" s="1137" t="s">
        <v>849</v>
      </c>
      <c r="J233" s="1503" t="s">
        <v>898</v>
      </c>
      <c r="K233">
        <v>-1</v>
      </c>
      <c r="L233" s="1520"/>
      <c r="M233" s="883"/>
      <c r="N233" s="918">
        <v>41275</v>
      </c>
      <c r="O233" s="991">
        <v>99.965770000000006</v>
      </c>
      <c r="P233" s="992">
        <v>0.4232900000000086</v>
      </c>
      <c r="Q233" s="943">
        <v>0.81</v>
      </c>
      <c r="R233" s="920">
        <v>99.609483333333344</v>
      </c>
      <c r="S233" s="982">
        <v>0.23734000000001743</v>
      </c>
      <c r="T233" s="922">
        <v>99.411387142857137</v>
      </c>
      <c r="U233" s="1012">
        <v>0.10039714285714751</v>
      </c>
      <c r="V233" s="924" t="s">
        <v>694</v>
      </c>
      <c r="W233" s="925">
        <v>0</v>
      </c>
      <c r="X233" s="1572"/>
      <c r="Y233" s="1119"/>
    </row>
    <row r="234" spans="1:25" ht="14.25" customHeight="1">
      <c r="A234" s="936">
        <v>41306</v>
      </c>
      <c r="B234" s="1497">
        <v>99.219121647651292</v>
      </c>
      <c r="C234" s="929">
        <v>0.10090244683416927</v>
      </c>
      <c r="D234" s="934">
        <v>-1.52</v>
      </c>
      <c r="E234" s="931">
        <v>99.154184859741193</v>
      </c>
      <c r="F234" s="932">
        <v>-3.4298749214798363E-3</v>
      </c>
      <c r="G234" s="959">
        <v>99.353996704718682</v>
      </c>
      <c r="H234" s="960">
        <v>-0.11780311873212668</v>
      </c>
      <c r="I234" s="1127" t="s">
        <v>850</v>
      </c>
      <c r="J234" s="1503" t="s">
        <v>694</v>
      </c>
      <c r="K234">
        <v>0</v>
      </c>
      <c r="L234" s="1520"/>
      <c r="M234" s="883"/>
      <c r="N234" s="936">
        <v>41306</v>
      </c>
      <c r="O234" s="937">
        <v>100.3233</v>
      </c>
      <c r="P234" s="938">
        <v>0.35752999999999702</v>
      </c>
      <c r="Q234" s="943">
        <v>1.1100000000000001</v>
      </c>
      <c r="R234" s="940">
        <v>99.943849999999998</v>
      </c>
      <c r="S234" s="941">
        <v>0.3343666666666536</v>
      </c>
      <c r="T234" s="931">
        <v>99.563279999999992</v>
      </c>
      <c r="U234" s="932">
        <v>0.15189285714285461</v>
      </c>
      <c r="V234" s="924" t="s">
        <v>694</v>
      </c>
      <c r="W234" s="925">
        <v>0</v>
      </c>
      <c r="X234" s="1572"/>
      <c r="Y234" s="1119"/>
    </row>
    <row r="235" spans="1:25" ht="14.25" customHeight="1">
      <c r="A235" s="936">
        <v>41334</v>
      </c>
      <c r="B235" s="1497">
        <v>99.384702872343297</v>
      </c>
      <c r="C235" s="929">
        <v>0.16558122469200498</v>
      </c>
      <c r="D235" s="934">
        <v>-1.34</v>
      </c>
      <c r="E235" s="931">
        <v>99.240681240270575</v>
      </c>
      <c r="F235" s="932">
        <v>8.6496380529382577E-2</v>
      </c>
      <c r="G235" s="959">
        <v>99.294942955804373</v>
      </c>
      <c r="H235" s="960">
        <v>-5.9053748914308812E-2</v>
      </c>
      <c r="I235" s="1127" t="s">
        <v>850</v>
      </c>
      <c r="J235" s="1503" t="s">
        <v>694</v>
      </c>
      <c r="K235">
        <v>0</v>
      </c>
      <c r="L235" s="1520"/>
      <c r="M235" s="883"/>
      <c r="N235" s="936">
        <v>41334</v>
      </c>
      <c r="O235" s="937">
        <v>100.5235</v>
      </c>
      <c r="P235" s="938">
        <v>0.20019999999999527</v>
      </c>
      <c r="Q235" s="943">
        <v>1.29</v>
      </c>
      <c r="R235" s="940">
        <v>100.27085666666666</v>
      </c>
      <c r="S235" s="941">
        <v>0.32700666666666223</v>
      </c>
      <c r="T235" s="931">
        <v>99.741777142857146</v>
      </c>
      <c r="U235" s="932">
        <v>0.17849714285715379</v>
      </c>
      <c r="V235" s="924" t="s">
        <v>694</v>
      </c>
      <c r="W235" s="925">
        <v>0</v>
      </c>
      <c r="X235" s="1572"/>
      <c r="Y235" s="1119"/>
    </row>
    <row r="236" spans="1:25" ht="14.25" customHeight="1">
      <c r="A236" s="936">
        <v>41365</v>
      </c>
      <c r="B236" s="1497">
        <v>99.579736820892577</v>
      </c>
      <c r="C236" s="929">
        <v>0.19503394854928047</v>
      </c>
      <c r="D236" s="934">
        <v>-1.06</v>
      </c>
      <c r="E236" s="931">
        <v>99.394520446962403</v>
      </c>
      <c r="F236" s="932">
        <v>0.15383920669182771</v>
      </c>
      <c r="G236" s="959">
        <v>99.293285000503445</v>
      </c>
      <c r="H236" s="960">
        <v>-1.657955300927938E-3</v>
      </c>
      <c r="I236" s="1127" t="s">
        <v>689</v>
      </c>
      <c r="J236" s="1503" t="s">
        <v>694</v>
      </c>
      <c r="K236">
        <v>0</v>
      </c>
      <c r="L236" s="1520"/>
      <c r="M236" s="883"/>
      <c r="N236" s="936">
        <v>41365</v>
      </c>
      <c r="O236" s="937">
        <v>100.56870000000001</v>
      </c>
      <c r="P236" s="938">
        <v>4.5200000000008345E-2</v>
      </c>
      <c r="Q236" s="943">
        <v>1.33</v>
      </c>
      <c r="R236" s="940">
        <v>100.47183333333334</v>
      </c>
      <c r="S236" s="941">
        <v>0.20097666666667635</v>
      </c>
      <c r="T236" s="931">
        <v>99.928242857142862</v>
      </c>
      <c r="U236" s="932">
        <v>0.1864657142857169</v>
      </c>
      <c r="V236" s="924" t="s">
        <v>694</v>
      </c>
      <c r="W236" s="925">
        <v>0</v>
      </c>
      <c r="X236" s="1572"/>
      <c r="Y236" s="1119"/>
    </row>
    <row r="237" spans="1:25" ht="14.25" customHeight="1">
      <c r="A237" s="936">
        <v>41395</v>
      </c>
      <c r="B237" s="1497">
        <v>99.789632729609636</v>
      </c>
      <c r="C237" s="929">
        <v>0.20989590871705843</v>
      </c>
      <c r="D237" s="934">
        <v>-0.71</v>
      </c>
      <c r="E237" s="931">
        <v>99.584690807615175</v>
      </c>
      <c r="F237" s="932">
        <v>0.19017036065277182</v>
      </c>
      <c r="G237" s="959">
        <v>99.349434039212113</v>
      </c>
      <c r="H237" s="960">
        <v>5.6149038708667831E-2</v>
      </c>
      <c r="I237" s="1127" t="s">
        <v>689</v>
      </c>
      <c r="J237" s="1503" t="s">
        <v>694</v>
      </c>
      <c r="K237">
        <v>0</v>
      </c>
      <c r="L237" s="1520"/>
      <c r="M237" s="883"/>
      <c r="N237" s="936">
        <v>41395</v>
      </c>
      <c r="O237" s="937">
        <v>100.51990000000001</v>
      </c>
      <c r="P237" s="938">
        <v>-4.8799999999999955E-2</v>
      </c>
      <c r="Q237" s="943">
        <v>1.26</v>
      </c>
      <c r="R237" s="940">
        <v>100.53736666666667</v>
      </c>
      <c r="S237" s="941">
        <v>6.5533333333334554E-2</v>
      </c>
      <c r="T237" s="931">
        <v>100.10912142857144</v>
      </c>
      <c r="U237" s="932">
        <v>0.18087857142857899</v>
      </c>
      <c r="V237" s="924" t="s">
        <v>694</v>
      </c>
      <c r="W237" s="925">
        <v>0</v>
      </c>
      <c r="X237" s="1572"/>
      <c r="Y237" s="1119"/>
    </row>
    <row r="238" spans="1:25" ht="14.25" customHeight="1">
      <c r="A238" s="936">
        <v>41426</v>
      </c>
      <c r="B238" s="1497">
        <v>99.999358027342879</v>
      </c>
      <c r="C238" s="929">
        <v>0.20972529773324311</v>
      </c>
      <c r="D238" s="934">
        <v>-0.28999999999999998</v>
      </c>
      <c r="E238" s="931">
        <v>99.789575859281697</v>
      </c>
      <c r="F238" s="932">
        <v>0.2048850516665226</v>
      </c>
      <c r="G238" s="959">
        <v>99.459426432773128</v>
      </c>
      <c r="H238" s="960">
        <v>0.10999239356101498</v>
      </c>
      <c r="I238" s="1127" t="s">
        <v>689</v>
      </c>
      <c r="J238" s="1503" t="s">
        <v>694</v>
      </c>
      <c r="K238">
        <v>0</v>
      </c>
      <c r="L238" s="1520"/>
      <c r="M238" s="883"/>
      <c r="N238" s="936">
        <v>41426</v>
      </c>
      <c r="O238" s="937">
        <v>100.36920000000001</v>
      </c>
      <c r="P238" s="938">
        <v>-0.1507000000000005</v>
      </c>
      <c r="Q238" s="943">
        <v>1.1100000000000001</v>
      </c>
      <c r="R238" s="940">
        <v>100.48593333333334</v>
      </c>
      <c r="S238" s="941">
        <v>-5.143333333333544E-2</v>
      </c>
      <c r="T238" s="931">
        <v>100.25897857142857</v>
      </c>
      <c r="U238" s="932">
        <v>0.14985714285712959</v>
      </c>
      <c r="V238" s="924" t="s">
        <v>694</v>
      </c>
      <c r="W238" s="925">
        <v>0</v>
      </c>
      <c r="X238" s="1572"/>
      <c r="Y238" s="1119"/>
    </row>
    <row r="239" spans="1:25" ht="14.25" customHeight="1">
      <c r="A239" s="936">
        <v>41456</v>
      </c>
      <c r="B239" s="1497">
        <v>100.2018120140212</v>
      </c>
      <c r="C239" s="929">
        <v>0.20245398667832148</v>
      </c>
      <c r="D239" s="934">
        <v>0.16</v>
      </c>
      <c r="E239" s="931">
        <v>99.996934256991224</v>
      </c>
      <c r="F239" s="932">
        <v>0.2073583977095268</v>
      </c>
      <c r="G239" s="959">
        <v>99.613226187525441</v>
      </c>
      <c r="H239" s="960">
        <v>0.15379975475231333</v>
      </c>
      <c r="I239" s="1127" t="s">
        <v>689</v>
      </c>
      <c r="J239" s="1503" t="s">
        <v>694</v>
      </c>
      <c r="K239">
        <v>0</v>
      </c>
      <c r="L239" s="1520"/>
      <c r="M239" s="883"/>
      <c r="N239" s="936">
        <v>41456</v>
      </c>
      <c r="O239" s="937">
        <v>100.2543</v>
      </c>
      <c r="P239" s="938">
        <v>-0.11490000000000578</v>
      </c>
      <c r="Q239" s="943">
        <v>1</v>
      </c>
      <c r="R239" s="940">
        <v>100.38113333333335</v>
      </c>
      <c r="S239" s="941">
        <v>-0.10479999999998313</v>
      </c>
      <c r="T239" s="931">
        <v>100.36066714285714</v>
      </c>
      <c r="U239" s="932">
        <v>0.1016885714285678</v>
      </c>
      <c r="V239" s="924" t="s">
        <v>694</v>
      </c>
      <c r="W239" s="925">
        <v>0</v>
      </c>
      <c r="X239" s="1572"/>
      <c r="Y239" s="1119"/>
    </row>
    <row r="240" spans="1:25" ht="14.25" customHeight="1">
      <c r="A240" s="936">
        <v>41487</v>
      </c>
      <c r="B240" s="1497">
        <v>100.41603964131082</v>
      </c>
      <c r="C240" s="929">
        <v>0.21422762728961686</v>
      </c>
      <c r="D240" s="934">
        <v>0.62</v>
      </c>
      <c r="E240" s="931">
        <v>100.20573656089164</v>
      </c>
      <c r="F240" s="932">
        <v>0.20880230390041277</v>
      </c>
      <c r="G240" s="959">
        <v>99.798629107595971</v>
      </c>
      <c r="H240" s="960">
        <v>0.18540292007052983</v>
      </c>
      <c r="I240" s="1127" t="s">
        <v>689</v>
      </c>
      <c r="J240" s="1503" t="s">
        <v>694</v>
      </c>
      <c r="K240">
        <v>0</v>
      </c>
      <c r="L240" s="1520"/>
      <c r="M240" s="883"/>
      <c r="N240" s="936">
        <v>41487</v>
      </c>
      <c r="O240" s="937">
        <v>100.22239999999999</v>
      </c>
      <c r="P240" s="938">
        <v>-3.1900000000007367E-2</v>
      </c>
      <c r="Q240" s="943">
        <v>0.96</v>
      </c>
      <c r="R240" s="940">
        <v>100.28196666666668</v>
      </c>
      <c r="S240" s="941">
        <v>-9.9166666666675951E-2</v>
      </c>
      <c r="T240" s="931">
        <v>100.39732857142857</v>
      </c>
      <c r="U240" s="932">
        <v>3.666142857143484E-2</v>
      </c>
      <c r="V240" s="924" t="s">
        <v>694</v>
      </c>
      <c r="W240" s="925">
        <v>0</v>
      </c>
      <c r="X240" s="1572"/>
      <c r="Y240" s="1119"/>
    </row>
    <row r="241" spans="1:25" ht="14.25" customHeight="1">
      <c r="A241" s="936">
        <v>41518</v>
      </c>
      <c r="B241" s="1497">
        <v>100.66484307192749</v>
      </c>
      <c r="C241" s="929">
        <v>0.24880343061667531</v>
      </c>
      <c r="D241" s="934">
        <v>1.08</v>
      </c>
      <c r="E241" s="931">
        <v>100.42756490908648</v>
      </c>
      <c r="F241" s="932">
        <v>0.22182834819484754</v>
      </c>
      <c r="G241" s="959">
        <v>100.0051607396354</v>
      </c>
      <c r="H241" s="960">
        <v>0.20653163203942881</v>
      </c>
      <c r="I241" s="1127" t="s">
        <v>689</v>
      </c>
      <c r="J241" s="1503" t="s">
        <v>694</v>
      </c>
      <c r="K241">
        <v>0</v>
      </c>
      <c r="L241" s="1520"/>
      <c r="M241" s="883"/>
      <c r="N241" s="936">
        <v>41518</v>
      </c>
      <c r="O241" s="937">
        <v>100.2629</v>
      </c>
      <c r="P241" s="938">
        <v>4.050000000000864E-2</v>
      </c>
      <c r="Q241" s="943">
        <v>1.01</v>
      </c>
      <c r="R241" s="940">
        <v>100.24653333333333</v>
      </c>
      <c r="S241" s="941">
        <v>-3.5433333333344308E-2</v>
      </c>
      <c r="T241" s="931">
        <v>100.3887</v>
      </c>
      <c r="U241" s="932">
        <v>-8.6285714285736503E-3</v>
      </c>
      <c r="V241" s="924" t="s">
        <v>694</v>
      </c>
      <c r="W241" s="925">
        <v>0</v>
      </c>
      <c r="X241" s="1572"/>
      <c r="Y241" s="1119"/>
    </row>
    <row r="242" spans="1:25" ht="14.25" customHeight="1">
      <c r="A242" s="936">
        <v>41548</v>
      </c>
      <c r="B242" s="1497">
        <v>100.92446112860959</v>
      </c>
      <c r="C242" s="929">
        <v>0.25961805668210047</v>
      </c>
      <c r="D242" s="934">
        <v>1.54</v>
      </c>
      <c r="E242" s="931">
        <v>100.66844794728263</v>
      </c>
      <c r="F242" s="932">
        <v>0.24088303819614509</v>
      </c>
      <c r="G242" s="959">
        <v>100.22512620481631</v>
      </c>
      <c r="H242" s="960">
        <v>0.21996546518090554</v>
      </c>
      <c r="I242" s="1127" t="s">
        <v>689</v>
      </c>
      <c r="J242" s="1503" t="s">
        <v>694</v>
      </c>
      <c r="K242">
        <v>0</v>
      </c>
      <c r="L242" s="1520"/>
      <c r="M242" s="883"/>
      <c r="N242" s="936">
        <v>41548</v>
      </c>
      <c r="O242" s="937">
        <v>100.09050000000001</v>
      </c>
      <c r="P242" s="938">
        <v>-0.17239999999999611</v>
      </c>
      <c r="Q242" s="943">
        <v>0.84</v>
      </c>
      <c r="R242" s="940">
        <v>100.19193333333334</v>
      </c>
      <c r="S242" s="941">
        <v>-5.4599999999993543E-2</v>
      </c>
      <c r="T242" s="931">
        <v>100.32684285714286</v>
      </c>
      <c r="U242" s="932">
        <v>-6.1857142857135727E-2</v>
      </c>
      <c r="V242" s="924" t="s">
        <v>694</v>
      </c>
      <c r="W242" s="925">
        <v>0</v>
      </c>
      <c r="X242" s="1572"/>
      <c r="Y242" s="1119"/>
    </row>
    <row r="243" spans="1:25" ht="14.25" customHeight="1">
      <c r="A243" s="936">
        <v>41579</v>
      </c>
      <c r="B243" s="1497">
        <v>101.13018836499822</v>
      </c>
      <c r="C243" s="929">
        <v>0.20572723638862556</v>
      </c>
      <c r="D243" s="934">
        <v>1.92</v>
      </c>
      <c r="E243" s="931">
        <v>100.9064975218451</v>
      </c>
      <c r="F243" s="932">
        <v>0.23804957456246711</v>
      </c>
      <c r="G243" s="959">
        <v>100.4466192825457</v>
      </c>
      <c r="H243" s="960">
        <v>0.22149307772939153</v>
      </c>
      <c r="I243" s="1127" t="s">
        <v>689</v>
      </c>
      <c r="J243" s="1503" t="s">
        <v>694</v>
      </c>
      <c r="K243">
        <v>0</v>
      </c>
      <c r="L243" s="1520"/>
      <c r="M243" s="883"/>
      <c r="N243" s="936">
        <v>41579</v>
      </c>
      <c r="O243" s="937">
        <v>99.932689999999994</v>
      </c>
      <c r="P243" s="938">
        <v>-0.157810000000012</v>
      </c>
      <c r="Q243" s="943">
        <v>0.62</v>
      </c>
      <c r="R243" s="940">
        <v>100.09536333333334</v>
      </c>
      <c r="S243" s="941">
        <v>-9.6569999999999823E-2</v>
      </c>
      <c r="T243" s="942">
        <v>100.23598428571428</v>
      </c>
      <c r="U243" s="943">
        <v>-9.0858571428583446E-2</v>
      </c>
      <c r="V243" s="924" t="s">
        <v>694</v>
      </c>
      <c r="W243" s="925">
        <v>0</v>
      </c>
      <c r="X243" s="1572"/>
      <c r="Y243" s="1119"/>
    </row>
    <row r="244" spans="1:25" s="883" customFormat="1" ht="14.25" customHeight="1">
      <c r="A244" s="961">
        <v>41609</v>
      </c>
      <c r="B244" s="1570">
        <v>101.22260545343052</v>
      </c>
      <c r="C244" s="999">
        <v>9.241708843229901E-2</v>
      </c>
      <c r="D244" s="930">
        <v>2.12</v>
      </c>
      <c r="E244" s="939">
        <v>101.09241831567944</v>
      </c>
      <c r="F244" s="964">
        <v>0.18592079383434168</v>
      </c>
      <c r="G244" s="965">
        <v>100.65132967166298</v>
      </c>
      <c r="H244" s="966">
        <v>0.20471038911728101</v>
      </c>
      <c r="I244" s="1141" t="s">
        <v>689</v>
      </c>
      <c r="J244" s="1560" t="s">
        <v>694</v>
      </c>
      <c r="K244" s="952">
        <v>0</v>
      </c>
      <c r="L244" s="1520"/>
      <c r="N244" s="953">
        <v>41609</v>
      </c>
      <c r="O244" s="954">
        <v>99.653829999999999</v>
      </c>
      <c r="P244" s="946">
        <v>-0.27885999999999456</v>
      </c>
      <c r="Q244" s="949">
        <v>0.11</v>
      </c>
      <c r="R244" s="1152">
        <v>99.89233999999999</v>
      </c>
      <c r="S244" s="955">
        <v>-0.20302333333334843</v>
      </c>
      <c r="T244" s="948">
        <v>100.11226000000001</v>
      </c>
      <c r="U244" s="949">
        <v>-0.12372428571427463</v>
      </c>
      <c r="V244" s="956" t="s">
        <v>897</v>
      </c>
      <c r="W244" s="957">
        <v>1</v>
      </c>
      <c r="X244" s="1572"/>
      <c r="Y244" s="926"/>
    </row>
    <row r="245" spans="1:25" ht="14.25" customHeight="1">
      <c r="A245" s="918">
        <v>41640</v>
      </c>
      <c r="B245" s="1497">
        <v>101.15070936782743</v>
      </c>
      <c r="C245" s="1133">
        <v>-7.1896085603086135E-2</v>
      </c>
      <c r="D245" s="1156">
        <v>2.0499999999999998</v>
      </c>
      <c r="E245" s="922">
        <v>101.16783439541871</v>
      </c>
      <c r="F245" s="1012">
        <v>7.5416079739270003E-2</v>
      </c>
      <c r="G245" s="1135">
        <v>100.81580843458933</v>
      </c>
      <c r="H245" s="1136">
        <v>0.16447876292635044</v>
      </c>
      <c r="I245" s="1137" t="s">
        <v>689</v>
      </c>
      <c r="J245" s="1502" t="s">
        <v>694</v>
      </c>
      <c r="K245">
        <v>0</v>
      </c>
      <c r="L245" s="1522"/>
      <c r="M245" s="883"/>
      <c r="N245" s="936">
        <v>41640</v>
      </c>
      <c r="O245" s="937">
        <v>99.298919999999995</v>
      </c>
      <c r="P245" s="938">
        <v>-0.35491000000000383</v>
      </c>
      <c r="Q245" s="943">
        <v>-0.67</v>
      </c>
      <c r="R245" s="940">
        <v>99.62848000000001</v>
      </c>
      <c r="S245" s="941">
        <v>-0.26385999999997978</v>
      </c>
      <c r="T245" s="931">
        <v>99.95936285714285</v>
      </c>
      <c r="U245" s="932">
        <v>-0.15289714285715661</v>
      </c>
      <c r="V245" s="924" t="s">
        <v>694</v>
      </c>
      <c r="W245" s="925">
        <v>0</v>
      </c>
      <c r="X245" s="1572"/>
      <c r="Y245" s="1119"/>
    </row>
    <row r="246" spans="1:25" ht="14.25" customHeight="1">
      <c r="A246" s="936">
        <v>41671</v>
      </c>
      <c r="B246" s="1497">
        <v>100.93612082519182</v>
      </c>
      <c r="C246" s="929">
        <v>-0.21458854263561022</v>
      </c>
      <c r="D246" s="934">
        <v>1.73</v>
      </c>
      <c r="E246" s="931">
        <v>101.10314521548327</v>
      </c>
      <c r="F246" s="932">
        <v>-6.4689179935442098E-2</v>
      </c>
      <c r="G246" s="959">
        <v>100.92070969332796</v>
      </c>
      <c r="H246" s="960">
        <v>0.10490125873863576</v>
      </c>
      <c r="I246" s="1127" t="s">
        <v>851</v>
      </c>
      <c r="J246" s="1503" t="s">
        <v>694</v>
      </c>
      <c r="K246">
        <v>0</v>
      </c>
      <c r="L246" s="1520"/>
      <c r="M246" s="883"/>
      <c r="N246" s="936">
        <v>41671</v>
      </c>
      <c r="O246" s="937">
        <v>98.931150000000002</v>
      </c>
      <c r="P246" s="938">
        <v>-0.36776999999999305</v>
      </c>
      <c r="Q246" s="943">
        <v>-1.39</v>
      </c>
      <c r="R246" s="940">
        <v>99.294633333333323</v>
      </c>
      <c r="S246" s="941">
        <v>-0.3338466666666875</v>
      </c>
      <c r="T246" s="931">
        <v>99.770341428571427</v>
      </c>
      <c r="U246" s="932">
        <v>-0.18902142857142223</v>
      </c>
      <c r="V246" s="924" t="s">
        <v>694</v>
      </c>
      <c r="W246" s="925">
        <v>0</v>
      </c>
      <c r="X246" s="1572"/>
      <c r="Y246" s="1119"/>
    </row>
    <row r="247" spans="1:25" ht="14.25" customHeight="1">
      <c r="A247" s="936">
        <v>41699</v>
      </c>
      <c r="B247" s="1497">
        <v>100.63727475770494</v>
      </c>
      <c r="C247" s="929">
        <v>-0.29884606748687759</v>
      </c>
      <c r="D247" s="934">
        <v>1.26</v>
      </c>
      <c r="E247" s="931">
        <v>100.90803498357472</v>
      </c>
      <c r="F247" s="932">
        <v>-0.1951102319085436</v>
      </c>
      <c r="G247" s="959">
        <v>100.9523147099557</v>
      </c>
      <c r="H247" s="960">
        <v>3.1605016627736404E-2</v>
      </c>
      <c r="I247" s="1127" t="s">
        <v>851</v>
      </c>
      <c r="J247" s="1503" t="s">
        <v>694</v>
      </c>
      <c r="K247">
        <v>0</v>
      </c>
      <c r="L247" s="1520"/>
      <c r="M247" s="883"/>
      <c r="N247" s="936">
        <v>41699</v>
      </c>
      <c r="O247" s="937">
        <v>98.683279999999996</v>
      </c>
      <c r="P247" s="938">
        <v>-0.24787000000000603</v>
      </c>
      <c r="Q247" s="943">
        <v>-1.83</v>
      </c>
      <c r="R247" s="940">
        <v>98.971116666666674</v>
      </c>
      <c r="S247" s="941">
        <v>-0.32351666666664869</v>
      </c>
      <c r="T247" s="931">
        <v>99.550467142857158</v>
      </c>
      <c r="U247" s="932">
        <v>-0.21987428571426904</v>
      </c>
      <c r="V247" s="924" t="s">
        <v>694</v>
      </c>
      <c r="W247" s="925">
        <v>0</v>
      </c>
      <c r="X247" s="1572"/>
      <c r="Y247" s="1119"/>
    </row>
    <row r="248" spans="1:25" ht="14.25" customHeight="1">
      <c r="A248" s="936">
        <v>41730</v>
      </c>
      <c r="B248" s="1497">
        <v>100.33091329116056</v>
      </c>
      <c r="C248" s="929">
        <v>-0.30636146654438789</v>
      </c>
      <c r="D248" s="934">
        <v>0.75</v>
      </c>
      <c r="E248" s="931">
        <v>100.63476962468576</v>
      </c>
      <c r="F248" s="932">
        <v>-0.27326535888896331</v>
      </c>
      <c r="G248" s="959">
        <v>100.90461045556044</v>
      </c>
      <c r="H248" s="960">
        <v>-4.7704254395256385E-2</v>
      </c>
      <c r="I248" s="1127" t="s">
        <v>690</v>
      </c>
      <c r="J248" s="1503" t="s">
        <v>694</v>
      </c>
      <c r="K248">
        <v>0</v>
      </c>
      <c r="L248" s="1520"/>
      <c r="M248" s="883"/>
      <c r="N248" s="936">
        <v>41730</v>
      </c>
      <c r="O248" s="937">
        <v>98.683959999999999</v>
      </c>
      <c r="P248" s="938">
        <v>6.8000000000267846E-4</v>
      </c>
      <c r="Q248" s="943">
        <v>-1.87</v>
      </c>
      <c r="R248" s="940">
        <v>98.76612999999999</v>
      </c>
      <c r="S248" s="941">
        <v>-0.20498666666668441</v>
      </c>
      <c r="T248" s="931">
        <v>99.324904285714283</v>
      </c>
      <c r="U248" s="932">
        <v>-0.22556285714287583</v>
      </c>
      <c r="V248" s="924" t="s">
        <v>694</v>
      </c>
      <c r="W248" s="925">
        <v>0</v>
      </c>
      <c r="X248" s="1572"/>
      <c r="Y248" s="1119"/>
    </row>
    <row r="249" spans="1:25" ht="14.25" customHeight="1">
      <c r="A249" s="936">
        <v>41760</v>
      </c>
      <c r="B249" s="1497">
        <v>100.08337785663973</v>
      </c>
      <c r="C249" s="929">
        <v>-0.24753543452082738</v>
      </c>
      <c r="D249" s="934">
        <v>0.28999999999999998</v>
      </c>
      <c r="E249" s="931">
        <v>100.35052196850175</v>
      </c>
      <c r="F249" s="932">
        <v>-0.28424765618400727</v>
      </c>
      <c r="G249" s="959">
        <v>100.78445570242187</v>
      </c>
      <c r="H249" s="960">
        <v>-0.12015475313857849</v>
      </c>
      <c r="I249" s="1127" t="s">
        <v>690</v>
      </c>
      <c r="J249" s="1503" t="s">
        <v>694</v>
      </c>
      <c r="K249">
        <v>0</v>
      </c>
      <c r="L249" s="1520"/>
      <c r="M249" s="883"/>
      <c r="N249" s="936">
        <v>41760</v>
      </c>
      <c r="O249" s="937">
        <v>98.946879999999993</v>
      </c>
      <c r="P249" s="938">
        <v>0.26291999999999405</v>
      </c>
      <c r="Q249" s="943">
        <v>-1.56</v>
      </c>
      <c r="R249" s="940">
        <v>98.771373333333329</v>
      </c>
      <c r="S249" s="941">
        <v>5.2433333333397059E-3</v>
      </c>
      <c r="T249" s="931">
        <v>99.161529999999985</v>
      </c>
      <c r="U249" s="932">
        <v>-0.16337428571429768</v>
      </c>
      <c r="V249" s="924" t="s">
        <v>694</v>
      </c>
      <c r="W249" s="925">
        <v>0</v>
      </c>
      <c r="X249" s="1572"/>
      <c r="Y249" s="1119"/>
    </row>
    <row r="250" spans="1:25" ht="14.25" customHeight="1">
      <c r="A250" s="936">
        <v>41791</v>
      </c>
      <c r="B250" s="1497">
        <v>99.91861795995824</v>
      </c>
      <c r="C250" s="929">
        <v>-0.16475989668148827</v>
      </c>
      <c r="D250" s="934">
        <v>-0.08</v>
      </c>
      <c r="E250" s="931">
        <v>100.11096970258616</v>
      </c>
      <c r="F250" s="932">
        <v>-0.23955226591559153</v>
      </c>
      <c r="G250" s="959">
        <v>100.6113742159876</v>
      </c>
      <c r="H250" s="960">
        <v>-0.17308148643427046</v>
      </c>
      <c r="I250" s="1127" t="s">
        <v>690</v>
      </c>
      <c r="J250" s="1503" t="s">
        <v>694</v>
      </c>
      <c r="K250">
        <v>0</v>
      </c>
      <c r="L250" s="1520"/>
      <c r="M250" s="883"/>
      <c r="N250" s="936">
        <v>41791</v>
      </c>
      <c r="O250" s="937">
        <v>99.259770000000003</v>
      </c>
      <c r="P250" s="938">
        <v>0.3128900000000101</v>
      </c>
      <c r="Q250" s="943">
        <v>-1.1100000000000001</v>
      </c>
      <c r="R250" s="940">
        <v>98.963536666666656</v>
      </c>
      <c r="S250" s="941">
        <v>0.19216333333332614</v>
      </c>
      <c r="T250" s="931">
        <v>99.065398571428574</v>
      </c>
      <c r="U250" s="932">
        <v>-9.6131428571410993E-2</v>
      </c>
      <c r="V250" s="924" t="s">
        <v>694</v>
      </c>
      <c r="W250" s="925">
        <v>0</v>
      </c>
      <c r="X250" s="1572"/>
      <c r="Y250" s="1119"/>
    </row>
    <row r="251" spans="1:25" ht="14.25" customHeight="1">
      <c r="A251" s="936">
        <v>41821</v>
      </c>
      <c r="B251" s="1497">
        <v>99.84868184763873</v>
      </c>
      <c r="C251" s="929">
        <v>-6.9936112319510357E-2</v>
      </c>
      <c r="D251" s="934">
        <v>-0.35</v>
      </c>
      <c r="E251" s="931">
        <v>99.95022588807889</v>
      </c>
      <c r="F251" s="932">
        <v>-0.1607438145072706</v>
      </c>
      <c r="G251" s="959">
        <v>100.4150994151602</v>
      </c>
      <c r="H251" s="960">
        <v>-0.19627480082739623</v>
      </c>
      <c r="I251" s="1127" t="s">
        <v>690</v>
      </c>
      <c r="J251" s="1503" t="s">
        <v>694</v>
      </c>
      <c r="K251">
        <v>0</v>
      </c>
      <c r="L251" s="1520"/>
      <c r="M251" s="883"/>
      <c r="N251" s="936">
        <v>41821</v>
      </c>
      <c r="O251" s="937">
        <v>99.445689999999999</v>
      </c>
      <c r="P251" s="938">
        <v>0.18591999999999587</v>
      </c>
      <c r="Q251" s="943">
        <v>-0.81</v>
      </c>
      <c r="R251" s="940">
        <v>99.21744666666666</v>
      </c>
      <c r="S251" s="941">
        <v>0.25391000000000474</v>
      </c>
      <c r="T251" s="931">
        <v>99.035664285714304</v>
      </c>
      <c r="U251" s="932">
        <v>-2.9734285714269504E-2</v>
      </c>
      <c r="V251" s="924" t="s">
        <v>694</v>
      </c>
      <c r="W251" s="925">
        <v>0</v>
      </c>
      <c r="X251" s="1572"/>
      <c r="Y251" s="1119"/>
    </row>
    <row r="252" spans="1:25" ht="14.25" customHeight="1">
      <c r="A252" s="936">
        <v>41852</v>
      </c>
      <c r="B252" s="1497">
        <v>99.856972653259376</v>
      </c>
      <c r="C252" s="929">
        <v>8.2908056206463243E-3</v>
      </c>
      <c r="D252" s="934">
        <v>-0.56000000000000005</v>
      </c>
      <c r="E252" s="931">
        <v>99.874757486952106</v>
      </c>
      <c r="F252" s="932">
        <v>-7.5468401126784102E-2</v>
      </c>
      <c r="G252" s="959">
        <v>100.23027988450762</v>
      </c>
      <c r="H252" s="960">
        <v>-0.18481953065257528</v>
      </c>
      <c r="I252" s="1127" t="s">
        <v>690</v>
      </c>
      <c r="J252" s="1503" t="s">
        <v>694</v>
      </c>
      <c r="K252">
        <v>0</v>
      </c>
      <c r="L252" s="1520"/>
      <c r="M252" s="883"/>
      <c r="N252" s="936">
        <v>41852</v>
      </c>
      <c r="O252" s="937">
        <v>99.408839999999998</v>
      </c>
      <c r="P252" s="938">
        <v>-3.685000000000116E-2</v>
      </c>
      <c r="Q252" s="943">
        <v>-0.81</v>
      </c>
      <c r="R252" s="940">
        <v>99.371433333333343</v>
      </c>
      <c r="S252" s="941">
        <v>0.15398666666668248</v>
      </c>
      <c r="T252" s="931">
        <v>99.05136714285716</v>
      </c>
      <c r="U252" s="932">
        <v>1.5702857142855464E-2</v>
      </c>
      <c r="V252" s="924" t="s">
        <v>694</v>
      </c>
      <c r="W252" s="925">
        <v>0</v>
      </c>
      <c r="X252" s="1572"/>
      <c r="Y252" s="1119"/>
    </row>
    <row r="253" spans="1:25" ht="14.25" customHeight="1">
      <c r="A253" s="936">
        <v>41883</v>
      </c>
      <c r="B253" s="1497">
        <v>99.858214626066371</v>
      </c>
      <c r="C253" s="929">
        <v>1.2419728069943403E-3</v>
      </c>
      <c r="D253" s="934">
        <v>-0.8</v>
      </c>
      <c r="E253" s="931">
        <v>99.854623042321506</v>
      </c>
      <c r="F253" s="932">
        <v>-2.0134444630599546E-2</v>
      </c>
      <c r="G253" s="959">
        <v>100.07629328463256</v>
      </c>
      <c r="H253" s="960">
        <v>-0.15398659987506846</v>
      </c>
      <c r="I253" s="1127" t="s">
        <v>690</v>
      </c>
      <c r="J253" s="1503" t="s">
        <v>694</v>
      </c>
      <c r="K253">
        <v>0</v>
      </c>
      <c r="L253" s="1520"/>
      <c r="M253" s="883"/>
      <c r="N253" s="936">
        <v>41883</v>
      </c>
      <c r="O253" s="937">
        <v>99.252120000000005</v>
      </c>
      <c r="P253" s="938">
        <v>-0.15671999999999287</v>
      </c>
      <c r="Q253" s="943">
        <v>-1.01</v>
      </c>
      <c r="R253" s="940">
        <v>99.368883333333329</v>
      </c>
      <c r="S253" s="941">
        <v>-2.5500000000135969E-3</v>
      </c>
      <c r="T253" s="931">
        <v>99.097219999999993</v>
      </c>
      <c r="U253" s="932">
        <v>4.5852857142833159E-2</v>
      </c>
      <c r="V253" s="924" t="s">
        <v>694</v>
      </c>
      <c r="W253" s="925">
        <v>0</v>
      </c>
      <c r="X253" s="1572"/>
      <c r="Y253" s="1119"/>
    </row>
    <row r="254" spans="1:25" ht="14.25" customHeight="1">
      <c r="A254" s="936">
        <v>41913</v>
      </c>
      <c r="B254" s="1497">
        <v>99.834297692038561</v>
      </c>
      <c r="C254" s="929">
        <v>-2.3916934027809589E-2</v>
      </c>
      <c r="D254" s="934">
        <v>-1.08</v>
      </c>
      <c r="E254" s="931">
        <v>99.849828323788088</v>
      </c>
      <c r="F254" s="932">
        <v>-4.7947185334180631E-3</v>
      </c>
      <c r="G254" s="959">
        <v>99.961582275251658</v>
      </c>
      <c r="H254" s="960">
        <v>-0.11471100938089762</v>
      </c>
      <c r="I254" s="1127" t="s">
        <v>690</v>
      </c>
      <c r="J254" s="1503" t="s">
        <v>694</v>
      </c>
      <c r="K254">
        <v>0</v>
      </c>
      <c r="L254" s="1520"/>
      <c r="M254" s="883"/>
      <c r="N254" s="961">
        <v>41913</v>
      </c>
      <c r="O254" s="962">
        <v>99.065650000000005</v>
      </c>
      <c r="P254" s="963">
        <v>-0.18646999999999991</v>
      </c>
      <c r="Q254" s="964">
        <v>-1.02</v>
      </c>
      <c r="R254" s="965">
        <v>99.242203333333336</v>
      </c>
      <c r="S254" s="966">
        <v>-0.12667999999999324</v>
      </c>
      <c r="T254" s="939">
        <v>99.15184428571429</v>
      </c>
      <c r="U254" s="964">
        <v>5.4624285714297116E-2</v>
      </c>
      <c r="V254" s="956" t="s">
        <v>898</v>
      </c>
      <c r="W254" s="957">
        <v>-1</v>
      </c>
      <c r="X254" s="1572"/>
      <c r="Y254" s="1119"/>
    </row>
    <row r="255" spans="1:25" ht="14.25" customHeight="1">
      <c r="A255" s="936">
        <v>41944</v>
      </c>
      <c r="B255" s="1497">
        <v>99.778185528057392</v>
      </c>
      <c r="C255" s="929">
        <v>-5.6112163981168806E-2</v>
      </c>
      <c r="D255" s="934">
        <v>-1.34</v>
      </c>
      <c r="E255" s="931">
        <v>99.823565948720784</v>
      </c>
      <c r="F255" s="932">
        <v>-2.6262375067304333E-2</v>
      </c>
      <c r="G255" s="959">
        <v>99.88262116623693</v>
      </c>
      <c r="H255" s="960">
        <v>-7.8961109014727526E-2</v>
      </c>
      <c r="I255" s="1127" t="s">
        <v>690</v>
      </c>
      <c r="J255" s="1503" t="s">
        <v>694</v>
      </c>
      <c r="K255">
        <v>0</v>
      </c>
      <c r="L255" s="1520"/>
      <c r="M255" s="883"/>
      <c r="N255" s="936">
        <v>41944</v>
      </c>
      <c r="O255" s="967">
        <v>98.94556</v>
      </c>
      <c r="P255" s="968">
        <v>-0.12009000000000469</v>
      </c>
      <c r="Q255" s="943">
        <v>-0.99</v>
      </c>
      <c r="R255" s="940">
        <v>99.08777666666667</v>
      </c>
      <c r="S255" s="941">
        <v>-0.15442666666666582</v>
      </c>
      <c r="T255" s="931">
        <v>99.189215714285723</v>
      </c>
      <c r="U255" s="932">
        <v>3.737142857143283E-2</v>
      </c>
      <c r="V255" s="924" t="s">
        <v>694</v>
      </c>
      <c r="W255" s="925">
        <v>0</v>
      </c>
      <c r="X255" s="1572"/>
      <c r="Y255" s="1119"/>
    </row>
    <row r="256" spans="1:25" ht="14.25" customHeight="1">
      <c r="A256" s="985">
        <v>41974</v>
      </c>
      <c r="B256" s="1569">
        <v>99.70155892773694</v>
      </c>
      <c r="C256" s="971">
        <v>-7.6626600320452098E-2</v>
      </c>
      <c r="D256" s="972">
        <v>-1.5</v>
      </c>
      <c r="E256" s="973">
        <v>99.771347382610955</v>
      </c>
      <c r="F256" s="974">
        <v>-5.2218566109829112E-2</v>
      </c>
      <c r="G256" s="975">
        <v>99.828075604965079</v>
      </c>
      <c r="H256" s="976">
        <v>-5.4545561271851284E-2</v>
      </c>
      <c r="I256" s="1129" t="s">
        <v>690</v>
      </c>
      <c r="J256" s="1559" t="s">
        <v>694</v>
      </c>
      <c r="K256" s="952">
        <v>0</v>
      </c>
      <c r="L256" s="1521"/>
      <c r="M256" s="883"/>
      <c r="N256" s="936">
        <v>41974</v>
      </c>
      <c r="O256" s="967">
        <v>98.98733</v>
      </c>
      <c r="P256" s="968">
        <v>4.1769999999999641E-2</v>
      </c>
      <c r="Q256" s="978">
        <v>-0.67</v>
      </c>
      <c r="R256" s="940">
        <v>98.999513333333326</v>
      </c>
      <c r="S256" s="941">
        <v>-8.8263333333344463E-2</v>
      </c>
      <c r="T256" s="979">
        <v>99.194994285714287</v>
      </c>
      <c r="U256" s="974">
        <v>5.7785714285643053E-3</v>
      </c>
      <c r="V256" s="924" t="s">
        <v>694</v>
      </c>
      <c r="W256" s="925">
        <v>0</v>
      </c>
      <c r="X256" s="1572"/>
      <c r="Y256" s="1119"/>
    </row>
    <row r="257" spans="1:25" ht="14.25" customHeight="1">
      <c r="A257" s="936">
        <v>42005</v>
      </c>
      <c r="B257" s="1497">
        <v>99.629674114890818</v>
      </c>
      <c r="C257" s="929">
        <v>-7.1884812846121804E-2</v>
      </c>
      <c r="D257" s="934">
        <v>-1.5</v>
      </c>
      <c r="E257" s="931">
        <v>99.703139523561717</v>
      </c>
      <c r="F257" s="932">
        <v>-6.8207859049238095E-2</v>
      </c>
      <c r="G257" s="959">
        <v>99.786797912812602</v>
      </c>
      <c r="H257" s="960">
        <v>-4.1277692152476675E-2</v>
      </c>
      <c r="I257" s="1127" t="s">
        <v>690</v>
      </c>
      <c r="J257" s="1502" t="s">
        <v>694</v>
      </c>
      <c r="K257">
        <v>0</v>
      </c>
      <c r="L257" s="1520"/>
      <c r="M257" s="883"/>
      <c r="N257" s="918">
        <v>42005</v>
      </c>
      <c r="O257" s="980">
        <v>99.157520000000005</v>
      </c>
      <c r="P257" s="981">
        <v>0.17019000000000517</v>
      </c>
      <c r="Q257" s="943">
        <v>-0.14000000000000001</v>
      </c>
      <c r="R257" s="920">
        <v>99.030136666666678</v>
      </c>
      <c r="S257" s="982">
        <v>3.0623333333352321E-2</v>
      </c>
      <c r="T257" s="931">
        <v>99.180387142857143</v>
      </c>
      <c r="U257" s="932">
        <v>-1.4607142857144595E-2</v>
      </c>
      <c r="V257" s="924" t="s">
        <v>694</v>
      </c>
      <c r="W257" s="925">
        <v>0</v>
      </c>
      <c r="X257" s="1572"/>
      <c r="Y257" s="1119"/>
    </row>
    <row r="258" spans="1:25" ht="14.25" customHeight="1">
      <c r="A258" s="936">
        <v>42036</v>
      </c>
      <c r="B258" s="1497">
        <v>99.554815048366336</v>
      </c>
      <c r="C258" s="929">
        <v>-7.4859066524481932E-2</v>
      </c>
      <c r="D258" s="934">
        <v>-1.37</v>
      </c>
      <c r="E258" s="931">
        <v>99.628682696998041</v>
      </c>
      <c r="F258" s="932">
        <v>-7.4456826563675804E-2</v>
      </c>
      <c r="G258" s="959">
        <v>99.744816941487969</v>
      </c>
      <c r="H258" s="960">
        <v>-4.1980971324633742E-2</v>
      </c>
      <c r="I258" s="1127" t="s">
        <v>690</v>
      </c>
      <c r="J258" s="1503" t="s">
        <v>694</v>
      </c>
      <c r="K258">
        <v>0</v>
      </c>
      <c r="L258" s="1520"/>
      <c r="M258" s="883"/>
      <c r="N258" s="936">
        <v>42036</v>
      </c>
      <c r="O258" s="967">
        <v>99.417609999999996</v>
      </c>
      <c r="P258" s="968">
        <v>0.26008999999999105</v>
      </c>
      <c r="Q258" s="943">
        <v>0.49</v>
      </c>
      <c r="R258" s="940">
        <v>99.187486666666658</v>
      </c>
      <c r="S258" s="941">
        <v>0.15734999999997967</v>
      </c>
      <c r="T258" s="931">
        <v>99.176375714285697</v>
      </c>
      <c r="U258" s="932">
        <v>-4.011428571445208E-3</v>
      </c>
      <c r="V258" s="924" t="s">
        <v>694</v>
      </c>
      <c r="W258" s="925">
        <v>0</v>
      </c>
      <c r="X258" s="1572"/>
      <c r="Y258" s="1119"/>
    </row>
    <row r="259" spans="1:25" ht="14.25" customHeight="1">
      <c r="A259" s="936">
        <v>42064</v>
      </c>
      <c r="B259" s="1497">
        <v>99.496800626410376</v>
      </c>
      <c r="C259" s="938">
        <v>-5.8014421955959961E-2</v>
      </c>
      <c r="D259" s="934">
        <v>-1.1299999999999999</v>
      </c>
      <c r="E259" s="942">
        <v>99.560429929889168</v>
      </c>
      <c r="F259" s="943">
        <v>-6.8252767108873513E-2</v>
      </c>
      <c r="G259" s="940">
        <v>99.69336379479526</v>
      </c>
      <c r="H259" s="941">
        <v>-5.1453146692708174E-2</v>
      </c>
      <c r="I259" s="1155" t="s">
        <v>690</v>
      </c>
      <c r="J259" s="1505" t="s">
        <v>694</v>
      </c>
      <c r="K259">
        <v>0</v>
      </c>
      <c r="L259" s="1520"/>
      <c r="M259" s="883"/>
      <c r="N259" s="936">
        <v>42064</v>
      </c>
      <c r="O259" s="967">
        <v>99.608919999999998</v>
      </c>
      <c r="P259" s="968">
        <v>0.19131000000000142</v>
      </c>
      <c r="Q259" s="943">
        <v>0.94</v>
      </c>
      <c r="R259" s="940">
        <v>99.394683333333333</v>
      </c>
      <c r="S259" s="941">
        <v>0.20719666666667536</v>
      </c>
      <c r="T259" s="931">
        <v>99.204958571428577</v>
      </c>
      <c r="U259" s="932">
        <v>2.8582857142879448E-2</v>
      </c>
      <c r="V259" s="924" t="s">
        <v>694</v>
      </c>
      <c r="W259" s="925">
        <v>0</v>
      </c>
      <c r="X259" s="1572"/>
      <c r="Y259" s="1119"/>
    </row>
    <row r="260" spans="1:25" ht="14.25" customHeight="1">
      <c r="A260" s="936">
        <v>42095</v>
      </c>
      <c r="B260" s="1497">
        <v>99.46586525685575</v>
      </c>
      <c r="C260" s="938">
        <v>-3.0935369554626391E-2</v>
      </c>
      <c r="D260" s="934">
        <v>-0.86</v>
      </c>
      <c r="E260" s="931">
        <v>99.505826977210816</v>
      </c>
      <c r="F260" s="932">
        <v>-5.4602952678351357E-2</v>
      </c>
      <c r="G260" s="959">
        <v>99.637313884908025</v>
      </c>
      <c r="H260" s="960">
        <v>-5.6049909887235572E-2</v>
      </c>
      <c r="I260" s="1127" t="s">
        <v>690</v>
      </c>
      <c r="J260" s="1503" t="s">
        <v>694</v>
      </c>
      <c r="K260">
        <v>0</v>
      </c>
      <c r="L260" s="1520"/>
      <c r="M260" s="883"/>
      <c r="N260" s="936">
        <v>42095</v>
      </c>
      <c r="O260" s="967">
        <v>99.689220000000006</v>
      </c>
      <c r="P260" s="968">
        <v>8.0300000000008254E-2</v>
      </c>
      <c r="Q260" s="943">
        <v>1.02</v>
      </c>
      <c r="R260" s="940">
        <v>99.571916666666652</v>
      </c>
      <c r="S260" s="941">
        <v>0.17723333333331937</v>
      </c>
      <c r="T260" s="931">
        <v>99.267401428571432</v>
      </c>
      <c r="U260" s="932">
        <v>6.2442857142855246E-2</v>
      </c>
      <c r="V260" s="924" t="s">
        <v>694</v>
      </c>
      <c r="W260" s="925">
        <v>0</v>
      </c>
      <c r="X260" s="1572"/>
      <c r="Y260" s="1119"/>
    </row>
    <row r="261" spans="1:25" ht="14.25" customHeight="1">
      <c r="A261" s="936">
        <v>42125</v>
      </c>
      <c r="B261" s="1497">
        <v>99.464277938512581</v>
      </c>
      <c r="C261" s="929">
        <v>-1.587318343169386E-3</v>
      </c>
      <c r="D261" s="934">
        <v>-0.62</v>
      </c>
      <c r="E261" s="931">
        <v>99.475647940592907</v>
      </c>
      <c r="F261" s="932">
        <v>-3.0179036617909105E-2</v>
      </c>
      <c r="G261" s="959">
        <v>99.584453920118605</v>
      </c>
      <c r="H261" s="960">
        <v>-5.2859964789419678E-2</v>
      </c>
      <c r="I261" s="1127" t="s">
        <v>849</v>
      </c>
      <c r="J261" s="1503" t="s">
        <v>694</v>
      </c>
      <c r="K261">
        <v>0</v>
      </c>
      <c r="L261" s="1520"/>
      <c r="M261" s="883"/>
      <c r="N261" s="936">
        <v>42125</v>
      </c>
      <c r="O261" s="967">
        <v>99.679310000000001</v>
      </c>
      <c r="P261" s="968">
        <v>-9.9100000000049704E-3</v>
      </c>
      <c r="Q261" s="943">
        <v>0.74</v>
      </c>
      <c r="R261" s="940">
        <v>99.659149999999997</v>
      </c>
      <c r="S261" s="941">
        <v>8.7233333333344376E-2</v>
      </c>
      <c r="T261" s="931">
        <v>99.355067142857138</v>
      </c>
      <c r="U261" s="932">
        <v>8.7665714285705576E-2</v>
      </c>
      <c r="V261" s="924" t="s">
        <v>694</v>
      </c>
      <c r="W261" s="925">
        <v>0</v>
      </c>
      <c r="X261" s="1572"/>
      <c r="Y261" s="1119"/>
    </row>
    <row r="262" spans="1:25" ht="14.25" customHeight="1">
      <c r="A262" s="936">
        <v>42156</v>
      </c>
      <c r="B262" s="1497">
        <v>99.459617279453155</v>
      </c>
      <c r="C262" s="929">
        <v>-4.6606590594251429E-3</v>
      </c>
      <c r="D262" s="934">
        <v>-0.46</v>
      </c>
      <c r="E262" s="931">
        <v>99.463253491607148</v>
      </c>
      <c r="F262" s="932">
        <v>-1.2394448985759254E-2</v>
      </c>
      <c r="G262" s="959">
        <v>99.538944170318004</v>
      </c>
      <c r="H262" s="960">
        <v>-4.5509749800601185E-2</v>
      </c>
      <c r="I262" s="1127" t="s">
        <v>849</v>
      </c>
      <c r="J262" s="1503" t="s">
        <v>694</v>
      </c>
      <c r="K262">
        <v>0</v>
      </c>
      <c r="L262" s="1520"/>
      <c r="M262" s="883"/>
      <c r="N262" s="961">
        <v>42156</v>
      </c>
      <c r="O262" s="962">
        <v>99.637990000000002</v>
      </c>
      <c r="P262" s="963">
        <v>-4.1319999999998913E-2</v>
      </c>
      <c r="Q262" s="964">
        <v>0.38</v>
      </c>
      <c r="R262" s="965">
        <v>99.668840000000003</v>
      </c>
      <c r="S262" s="966">
        <v>9.6900000000061937E-3</v>
      </c>
      <c r="T262" s="939">
        <v>99.453985714285707</v>
      </c>
      <c r="U262" s="964">
        <v>9.8918571428569635E-2</v>
      </c>
      <c r="V262" s="956" t="s">
        <v>897</v>
      </c>
      <c r="W262" s="957">
        <v>1</v>
      </c>
      <c r="X262" s="1572"/>
      <c r="Y262" s="1119"/>
    </row>
    <row r="263" spans="1:25" ht="14.25" customHeight="1">
      <c r="A263" s="936">
        <v>42186</v>
      </c>
      <c r="B263" s="1497">
        <v>99.435198554399406</v>
      </c>
      <c r="C263" s="929">
        <v>-2.4418725053749313E-2</v>
      </c>
      <c r="D263" s="934">
        <v>-0.41</v>
      </c>
      <c r="E263" s="931">
        <v>99.453031257455052</v>
      </c>
      <c r="F263" s="932">
        <v>-1.0222234152095666E-2</v>
      </c>
      <c r="G263" s="959">
        <v>99.500892688412634</v>
      </c>
      <c r="H263" s="960">
        <v>-3.805148190537011E-2</v>
      </c>
      <c r="I263" s="1127" t="s">
        <v>689</v>
      </c>
      <c r="J263" s="1503" t="s">
        <v>694</v>
      </c>
      <c r="K263">
        <v>0</v>
      </c>
      <c r="L263" s="1520"/>
      <c r="M263" s="883"/>
      <c r="N263" s="936">
        <v>42186</v>
      </c>
      <c r="O263" s="967">
        <v>99.58914</v>
      </c>
      <c r="P263" s="968">
        <v>-4.8850000000001614E-2</v>
      </c>
      <c r="Q263" s="943">
        <v>0.14000000000000001</v>
      </c>
      <c r="R263" s="940">
        <v>99.635479999999987</v>
      </c>
      <c r="S263" s="941">
        <v>-3.3360000000016043E-2</v>
      </c>
      <c r="T263" s="931">
        <v>99.539958571428571</v>
      </c>
      <c r="U263" s="932">
        <v>8.597285714286329E-2</v>
      </c>
      <c r="V263" s="924" t="s">
        <v>694</v>
      </c>
      <c r="W263" s="925">
        <v>0</v>
      </c>
      <c r="X263" s="1572"/>
      <c r="Y263" s="1119"/>
    </row>
    <row r="264" spans="1:25" ht="14.25" customHeight="1">
      <c r="A264" s="936">
        <v>42217</v>
      </c>
      <c r="B264" s="1497">
        <v>99.394967487990741</v>
      </c>
      <c r="C264" s="929">
        <v>-4.0231066408665583E-2</v>
      </c>
      <c r="D264" s="934">
        <v>-0.46</v>
      </c>
      <c r="E264" s="931">
        <v>99.429927773947767</v>
      </c>
      <c r="F264" s="932">
        <v>-2.310348350728475E-2</v>
      </c>
      <c r="G264" s="959">
        <v>99.467363170284031</v>
      </c>
      <c r="H264" s="960">
        <v>-3.3529518128602831E-2</v>
      </c>
      <c r="I264" s="1127" t="s">
        <v>689</v>
      </c>
      <c r="J264" s="1503" t="s">
        <v>694</v>
      </c>
      <c r="K264">
        <v>0</v>
      </c>
      <c r="L264" s="1520"/>
      <c r="M264" s="883"/>
      <c r="N264" s="936">
        <v>42217</v>
      </c>
      <c r="O264" s="937">
        <v>99.590639999999993</v>
      </c>
      <c r="P264" s="938">
        <v>1.4999999999929514E-3</v>
      </c>
      <c r="Q264" s="943">
        <v>0.18</v>
      </c>
      <c r="R264" s="940">
        <v>99.605923333333337</v>
      </c>
      <c r="S264" s="941">
        <v>-2.9556666666650244E-2</v>
      </c>
      <c r="T264" s="931">
        <v>99.601832857142853</v>
      </c>
      <c r="U264" s="932">
        <v>6.1874285714281996E-2</v>
      </c>
      <c r="V264" s="924" t="s">
        <v>694</v>
      </c>
      <c r="W264" s="925">
        <v>0</v>
      </c>
      <c r="X264" s="1572"/>
      <c r="Y264" s="1119"/>
    </row>
    <row r="265" spans="1:25" ht="14.25" customHeight="1">
      <c r="A265" s="936">
        <v>42248</v>
      </c>
      <c r="B265" s="1497">
        <v>99.334033048510022</v>
      </c>
      <c r="C265" s="929">
        <v>-6.0934439480718083E-2</v>
      </c>
      <c r="D265" s="934">
        <v>-0.52</v>
      </c>
      <c r="E265" s="931">
        <v>99.388066363633399</v>
      </c>
      <c r="F265" s="932">
        <v>-4.1861410314368186E-2</v>
      </c>
      <c r="G265" s="959">
        <v>99.43582288459028</v>
      </c>
      <c r="H265" s="960">
        <v>-3.1540285693751002E-2</v>
      </c>
      <c r="I265" s="1127" t="s">
        <v>851</v>
      </c>
      <c r="J265" s="1503" t="s">
        <v>694</v>
      </c>
      <c r="K265">
        <v>0</v>
      </c>
      <c r="L265" s="1520"/>
      <c r="M265" s="883"/>
      <c r="N265" s="936">
        <v>42248</v>
      </c>
      <c r="O265" s="937">
        <v>99.617649999999998</v>
      </c>
      <c r="P265" s="938">
        <v>2.7010000000004197E-2</v>
      </c>
      <c r="Q265" s="943">
        <v>0.37</v>
      </c>
      <c r="R265" s="940">
        <v>99.599143333333316</v>
      </c>
      <c r="S265" s="941">
        <v>-6.7800000000204363E-3</v>
      </c>
      <c r="T265" s="931">
        <v>99.630409999999998</v>
      </c>
      <c r="U265" s="932">
        <v>2.8577142857145077E-2</v>
      </c>
      <c r="V265" s="924" t="s">
        <v>694</v>
      </c>
      <c r="W265" s="925">
        <v>0</v>
      </c>
      <c r="X265" s="1572"/>
      <c r="Y265" s="1119"/>
    </row>
    <row r="266" spans="1:25" ht="14.25" customHeight="1">
      <c r="A266" s="936">
        <v>42278</v>
      </c>
      <c r="B266" s="1497">
        <v>99.274767824278172</v>
      </c>
      <c r="C266" s="929">
        <v>-5.9265224231850766E-2</v>
      </c>
      <c r="D266" s="934">
        <v>-0.56000000000000005</v>
      </c>
      <c r="E266" s="931">
        <v>99.334589453592983</v>
      </c>
      <c r="F266" s="932">
        <v>-5.3476910040416215E-2</v>
      </c>
      <c r="G266" s="959">
        <v>99.40410391285711</v>
      </c>
      <c r="H266" s="960">
        <v>-3.1718971733170065E-2</v>
      </c>
      <c r="I266" s="1127" t="s">
        <v>851</v>
      </c>
      <c r="J266" s="1503" t="s">
        <v>694</v>
      </c>
      <c r="K266">
        <v>0</v>
      </c>
      <c r="L266" s="1520"/>
      <c r="M266" s="883"/>
      <c r="N266" s="936">
        <v>42278</v>
      </c>
      <c r="O266" s="937">
        <v>99.726740000000007</v>
      </c>
      <c r="P266" s="938">
        <v>0.10909000000000901</v>
      </c>
      <c r="Q266" s="943">
        <v>0.67</v>
      </c>
      <c r="R266" s="940">
        <v>99.645009999999999</v>
      </c>
      <c r="S266" s="941">
        <v>4.5866666666682931E-2</v>
      </c>
      <c r="T266" s="931">
        <v>99.647241428571434</v>
      </c>
      <c r="U266" s="932">
        <v>1.6831428571435936E-2</v>
      </c>
      <c r="V266" s="924" t="s">
        <v>694</v>
      </c>
      <c r="W266" s="925">
        <v>0</v>
      </c>
      <c r="X266" s="1572"/>
      <c r="Y266" s="1119"/>
    </row>
    <row r="267" spans="1:25" ht="14.25" customHeight="1">
      <c r="A267" s="936">
        <v>42309</v>
      </c>
      <c r="B267" s="1497">
        <v>99.226436180245543</v>
      </c>
      <c r="C267" s="929">
        <v>-4.8331644032629129E-2</v>
      </c>
      <c r="D267" s="934">
        <v>-0.55000000000000004</v>
      </c>
      <c r="E267" s="931">
        <v>99.278412351011255</v>
      </c>
      <c r="F267" s="932">
        <v>-5.6177102581727922E-2</v>
      </c>
      <c r="G267" s="959">
        <v>99.369899759055656</v>
      </c>
      <c r="H267" s="960">
        <v>-3.420415380145414E-2</v>
      </c>
      <c r="I267" s="1127" t="s">
        <v>690</v>
      </c>
      <c r="J267" s="1503" t="s">
        <v>694</v>
      </c>
      <c r="K267">
        <v>0</v>
      </c>
      <c r="L267" s="1520"/>
      <c r="M267" s="883"/>
      <c r="N267" s="936">
        <v>42309</v>
      </c>
      <c r="O267" s="937">
        <v>99.835620000000006</v>
      </c>
      <c r="P267" s="938">
        <v>0.1088799999999992</v>
      </c>
      <c r="Q267" s="943">
        <v>0.9</v>
      </c>
      <c r="R267" s="940">
        <v>99.726670000000013</v>
      </c>
      <c r="S267" s="941">
        <v>8.1660000000013611E-2</v>
      </c>
      <c r="T267" s="931">
        <v>99.668155714285732</v>
      </c>
      <c r="U267" s="932">
        <v>2.0914285714297876E-2</v>
      </c>
      <c r="V267" s="924" t="s">
        <v>694</v>
      </c>
      <c r="W267" s="925">
        <v>0</v>
      </c>
      <c r="X267" s="1572"/>
      <c r="Y267" s="1119"/>
    </row>
    <row r="268" spans="1:25" ht="14.25" customHeight="1">
      <c r="A268" s="936">
        <v>42339</v>
      </c>
      <c r="B268" s="1569">
        <v>99.207087396385134</v>
      </c>
      <c r="C268" s="929">
        <v>-1.9348783860408503E-2</v>
      </c>
      <c r="D268" s="934">
        <v>-0.5</v>
      </c>
      <c r="E268" s="1157">
        <v>99.236097133636278</v>
      </c>
      <c r="F268" s="932">
        <v>-4.231521737497701E-2</v>
      </c>
      <c r="G268" s="959">
        <v>99.333158253037453</v>
      </c>
      <c r="H268" s="960">
        <v>-3.6741506018202585E-2</v>
      </c>
      <c r="I268" s="1127" t="s">
        <v>690</v>
      </c>
      <c r="J268" s="1503" t="s">
        <v>694</v>
      </c>
      <c r="K268" s="952">
        <v>0</v>
      </c>
      <c r="L268" s="1520"/>
      <c r="M268" s="883"/>
      <c r="N268" s="985">
        <v>42339</v>
      </c>
      <c r="O268" s="986">
        <v>99.834909999999994</v>
      </c>
      <c r="P268" s="987">
        <v>-7.1000000001220087E-4</v>
      </c>
      <c r="Q268" s="978">
        <v>0.86</v>
      </c>
      <c r="R268" s="988">
        <v>99.799089999999993</v>
      </c>
      <c r="S268" s="989">
        <v>7.2419999999979723E-2</v>
      </c>
      <c r="T268" s="979">
        <v>99.690384285714302</v>
      </c>
      <c r="U268" s="974">
        <v>2.2228571428570376E-2</v>
      </c>
      <c r="V268" s="924" t="s">
        <v>694</v>
      </c>
      <c r="W268" s="925">
        <v>0</v>
      </c>
      <c r="X268" s="1572"/>
      <c r="Y268" s="1119"/>
    </row>
    <row r="269" spans="1:25" ht="14.25" customHeight="1">
      <c r="A269" s="918">
        <v>42370</v>
      </c>
      <c r="B269" s="1497">
        <v>99.20343827833355</v>
      </c>
      <c r="C269" s="1133">
        <v>-3.649118051583855E-3</v>
      </c>
      <c r="D269" s="1156">
        <v>-0.43</v>
      </c>
      <c r="E269" s="922">
        <v>99.212320618321414</v>
      </c>
      <c r="F269" s="1012">
        <v>-2.3776515314864355E-2</v>
      </c>
      <c r="G269" s="1158">
        <v>99.29656125287751</v>
      </c>
      <c r="H269" s="1156">
        <v>-3.6597000159943605E-2</v>
      </c>
      <c r="I269" s="1137" t="s">
        <v>690</v>
      </c>
      <c r="J269" s="1502" t="s">
        <v>694</v>
      </c>
      <c r="K269">
        <v>0</v>
      </c>
      <c r="L269" s="1522"/>
      <c r="M269" s="883"/>
      <c r="N269" s="918">
        <v>42370</v>
      </c>
      <c r="O269" s="991">
        <v>99.727450000000005</v>
      </c>
      <c r="P269" s="992">
        <v>-0.10745999999998901</v>
      </c>
      <c r="Q269" s="943">
        <v>0.56999999999999995</v>
      </c>
      <c r="R269" s="920">
        <v>99.799326666666659</v>
      </c>
      <c r="S269" s="982">
        <v>2.3666666666599667E-4</v>
      </c>
      <c r="T269" s="931">
        <v>99.70316428571428</v>
      </c>
      <c r="U269" s="932">
        <v>1.2779999999978031E-2</v>
      </c>
      <c r="V269" s="924" t="s">
        <v>694</v>
      </c>
      <c r="W269" s="925">
        <v>0</v>
      </c>
      <c r="X269" s="1572"/>
      <c r="Y269" s="1119"/>
    </row>
    <row r="270" spans="1:25" ht="14.25" customHeight="1">
      <c r="A270" s="936">
        <v>42401</v>
      </c>
      <c r="B270" s="1497">
        <v>99.178109779373528</v>
      </c>
      <c r="C270" s="938">
        <v>-2.5328498960021761E-2</v>
      </c>
      <c r="D270" s="993">
        <v>-0.38</v>
      </c>
      <c r="E270" s="942">
        <v>99.196211818030747</v>
      </c>
      <c r="F270" s="943">
        <v>-1.6108800290666636E-2</v>
      </c>
      <c r="G270" s="994">
        <v>99.259834285016652</v>
      </c>
      <c r="H270" s="993">
        <v>-3.672696786085794E-2</v>
      </c>
      <c r="I270" s="1155" t="s">
        <v>690</v>
      </c>
      <c r="J270" s="1505" t="s">
        <v>694</v>
      </c>
      <c r="K270">
        <v>0</v>
      </c>
      <c r="L270" s="1520"/>
      <c r="M270" s="883"/>
      <c r="N270" s="936">
        <v>42401</v>
      </c>
      <c r="O270" s="937">
        <v>99.573909999999998</v>
      </c>
      <c r="P270" s="938">
        <v>-0.15354000000000667</v>
      </c>
      <c r="Q270" s="943">
        <v>0.16</v>
      </c>
      <c r="R270" s="940">
        <v>99.712090000000003</v>
      </c>
      <c r="S270" s="941">
        <v>-8.7236666666655083E-2</v>
      </c>
      <c r="T270" s="931">
        <v>99.700988571428553</v>
      </c>
      <c r="U270" s="932">
        <v>-2.1757142857268263E-3</v>
      </c>
      <c r="V270" s="924" t="s">
        <v>694</v>
      </c>
      <c r="W270" s="995">
        <v>0</v>
      </c>
      <c r="X270" s="1572"/>
      <c r="Y270" s="1119"/>
    </row>
    <row r="271" spans="1:25" ht="14.25" customHeight="1">
      <c r="A271" s="936">
        <v>42430</v>
      </c>
      <c r="B271" s="1497">
        <v>99.190489223204892</v>
      </c>
      <c r="C271" s="929">
        <v>1.2379443831363801E-2</v>
      </c>
      <c r="D271" s="934">
        <v>-0.31</v>
      </c>
      <c r="E271" s="931">
        <v>99.190679093637314</v>
      </c>
      <c r="F271" s="932">
        <v>-5.5327243934328862E-3</v>
      </c>
      <c r="G271" s="933">
        <v>99.230623104332963</v>
      </c>
      <c r="H271" s="934">
        <v>-2.9211180683688553E-2</v>
      </c>
      <c r="I271" s="1127" t="s">
        <v>849</v>
      </c>
      <c r="J271" s="1503" t="s">
        <v>694</v>
      </c>
      <c r="K271">
        <v>0</v>
      </c>
      <c r="L271" s="1520"/>
      <c r="M271" s="883"/>
      <c r="N271" s="936">
        <v>42430</v>
      </c>
      <c r="O271" s="937">
        <v>99.545079999999999</v>
      </c>
      <c r="P271" s="938">
        <v>-2.8829999999999245E-2</v>
      </c>
      <c r="Q271" s="943">
        <v>-0.06</v>
      </c>
      <c r="R271" s="940">
        <v>99.615479999999991</v>
      </c>
      <c r="S271" s="941">
        <v>-9.6610000000012519E-2</v>
      </c>
      <c r="T271" s="931">
        <v>99.694479999999999</v>
      </c>
      <c r="U271" s="932">
        <v>-6.5085714285544327E-3</v>
      </c>
      <c r="V271" s="924" t="s">
        <v>694</v>
      </c>
      <c r="W271" s="995">
        <v>0</v>
      </c>
      <c r="X271" s="1572"/>
      <c r="Y271" s="1119"/>
    </row>
    <row r="272" spans="1:25" ht="14.25" customHeight="1">
      <c r="A272" s="961">
        <v>42461</v>
      </c>
      <c r="B272" s="1567">
        <v>99.236242493626492</v>
      </c>
      <c r="C272" s="999">
        <v>4.5753270421599268E-2</v>
      </c>
      <c r="D272" s="930">
        <v>-0.23</v>
      </c>
      <c r="E272" s="939">
        <v>99.201613832068304</v>
      </c>
      <c r="F272" s="964">
        <v>1.093473843098991E-2</v>
      </c>
      <c r="G272" s="1159">
        <v>99.216653025063906</v>
      </c>
      <c r="H272" s="930">
        <v>-1.3970079269057578E-2</v>
      </c>
      <c r="I272" s="1141" t="s">
        <v>849</v>
      </c>
      <c r="J272" s="1556" t="s">
        <v>694</v>
      </c>
      <c r="K272">
        <v>0</v>
      </c>
      <c r="L272" s="1520"/>
      <c r="M272" s="883"/>
      <c r="N272" s="936">
        <v>42461</v>
      </c>
      <c r="O272" s="937">
        <v>99.551100000000005</v>
      </c>
      <c r="P272" s="938">
        <v>6.0200000000065756E-3</v>
      </c>
      <c r="Q272" s="943">
        <v>-0.14000000000000001</v>
      </c>
      <c r="R272" s="940">
        <v>99.556696666666667</v>
      </c>
      <c r="S272" s="941">
        <v>-5.878333333332364E-2</v>
      </c>
      <c r="T272" s="931">
        <v>99.684972857142867</v>
      </c>
      <c r="U272" s="932">
        <v>-9.5071428571316119E-3</v>
      </c>
      <c r="V272" s="924" t="s">
        <v>694</v>
      </c>
      <c r="W272" s="995">
        <v>0</v>
      </c>
      <c r="X272" s="1572"/>
      <c r="Y272" s="1119"/>
    </row>
    <row r="273" spans="1:25" ht="14.25" customHeight="1">
      <c r="A273" s="936">
        <v>42491</v>
      </c>
      <c r="B273" s="1497">
        <v>99.323671369541174</v>
      </c>
      <c r="C273" s="929">
        <v>8.742887591468218E-2</v>
      </c>
      <c r="D273" s="934">
        <v>-0.14000000000000001</v>
      </c>
      <c r="E273" s="931">
        <v>99.250134362124186</v>
      </c>
      <c r="F273" s="932">
        <v>4.852053005588175E-2</v>
      </c>
      <c r="G273" s="933">
        <v>99.223639245815775</v>
      </c>
      <c r="H273" s="934">
        <v>6.9862207518696096E-3</v>
      </c>
      <c r="I273" s="1160" t="s">
        <v>689</v>
      </c>
      <c r="J273" s="1503" t="s">
        <v>694</v>
      </c>
      <c r="K273">
        <v>0</v>
      </c>
      <c r="L273" s="1520"/>
      <c r="M273" s="883"/>
      <c r="N273" s="961">
        <v>42491</v>
      </c>
      <c r="O273" s="998">
        <v>99.601439999999997</v>
      </c>
      <c r="P273" s="999">
        <v>5.0339999999991392E-2</v>
      </c>
      <c r="Q273" s="964">
        <v>-0.08</v>
      </c>
      <c r="R273" s="965">
        <v>99.565873333333343</v>
      </c>
      <c r="S273" s="966">
        <v>9.1766666666757146E-3</v>
      </c>
      <c r="T273" s="939">
        <v>99.667072857142855</v>
      </c>
      <c r="U273" s="964">
        <v>-1.7900000000011573E-2</v>
      </c>
      <c r="V273" s="956" t="s">
        <v>898</v>
      </c>
      <c r="W273" s="1000">
        <v>-1</v>
      </c>
      <c r="X273" s="1572"/>
      <c r="Y273" s="1119"/>
    </row>
    <row r="274" spans="1:25" ht="14.25" customHeight="1">
      <c r="A274" s="936">
        <v>42522</v>
      </c>
      <c r="B274" s="1497">
        <v>99.455207753339366</v>
      </c>
      <c r="C274" s="929">
        <v>0.13153638379819199</v>
      </c>
      <c r="D274" s="934">
        <v>0</v>
      </c>
      <c r="E274" s="931">
        <v>99.338373872169015</v>
      </c>
      <c r="F274" s="932">
        <v>8.8239510044829217E-2</v>
      </c>
      <c r="G274" s="933">
        <v>99.256320899114868</v>
      </c>
      <c r="H274" s="934">
        <v>3.2681653299093227E-2</v>
      </c>
      <c r="I274" s="1160" t="s">
        <v>850</v>
      </c>
      <c r="J274" s="1503" t="s">
        <v>694</v>
      </c>
      <c r="K274">
        <v>0</v>
      </c>
      <c r="L274" s="1520"/>
      <c r="M274" s="883"/>
      <c r="N274" s="936">
        <v>42522</v>
      </c>
      <c r="O274" s="937">
        <v>99.688519999999997</v>
      </c>
      <c r="P274" s="938">
        <v>8.7080000000000268E-2</v>
      </c>
      <c r="Q274" s="943">
        <v>0.05</v>
      </c>
      <c r="R274" s="940">
        <v>99.613686666666652</v>
      </c>
      <c r="S274" s="941">
        <v>4.781333333330906E-2</v>
      </c>
      <c r="T274" s="942">
        <v>99.646058571428583</v>
      </c>
      <c r="U274" s="943">
        <v>-2.1014285714272773E-2</v>
      </c>
      <c r="V274" s="924" t="s">
        <v>694</v>
      </c>
      <c r="W274" s="995">
        <v>0</v>
      </c>
      <c r="X274" s="1572"/>
      <c r="Y274" s="1119"/>
    </row>
    <row r="275" spans="1:25" ht="14.25" customHeight="1">
      <c r="A275" s="936">
        <v>42552</v>
      </c>
      <c r="B275" s="1497">
        <v>99.637764233680386</v>
      </c>
      <c r="C275" s="929">
        <v>0.18255648034102023</v>
      </c>
      <c r="D275" s="934">
        <v>0.2</v>
      </c>
      <c r="E275" s="931">
        <v>99.472214452186975</v>
      </c>
      <c r="F275" s="932">
        <v>0.13384058001796006</v>
      </c>
      <c r="G275" s="933">
        <v>99.317846161585621</v>
      </c>
      <c r="H275" s="934">
        <v>6.1525262470752295E-2</v>
      </c>
      <c r="I275" s="1160" t="s">
        <v>850</v>
      </c>
      <c r="J275" s="1503" t="s">
        <v>694</v>
      </c>
      <c r="K275">
        <v>0</v>
      </c>
      <c r="L275" s="1520"/>
      <c r="M275" s="883"/>
      <c r="N275" s="936">
        <v>42552</v>
      </c>
      <c r="O275" s="937">
        <v>99.764939999999996</v>
      </c>
      <c r="P275" s="938">
        <v>7.6419999999998822E-2</v>
      </c>
      <c r="Q275" s="943">
        <v>0.18</v>
      </c>
      <c r="R275" s="940">
        <v>99.684966666666654</v>
      </c>
      <c r="S275" s="941">
        <v>7.1280000000001564E-2</v>
      </c>
      <c r="T275" s="931">
        <v>99.636062857142861</v>
      </c>
      <c r="U275" s="932">
        <v>-9.9957142857221015E-3</v>
      </c>
      <c r="V275" s="924" t="s">
        <v>694</v>
      </c>
      <c r="W275" s="995">
        <v>0</v>
      </c>
      <c r="X275" s="1572"/>
      <c r="Y275" s="1119"/>
    </row>
    <row r="276" spans="1:25" ht="14.25" customHeight="1">
      <c r="A276" s="936">
        <v>42583</v>
      </c>
      <c r="B276" s="1497">
        <v>99.842824555961286</v>
      </c>
      <c r="C276" s="929">
        <v>0.20506032228090021</v>
      </c>
      <c r="D276" s="934">
        <v>0.45</v>
      </c>
      <c r="E276" s="931">
        <v>99.645265514327022</v>
      </c>
      <c r="F276" s="932">
        <v>0.17305106214004695</v>
      </c>
      <c r="G276" s="933">
        <v>99.409187058389605</v>
      </c>
      <c r="H276" s="934">
        <v>9.1340896803984606E-2</v>
      </c>
      <c r="I276" s="1160" t="s">
        <v>850</v>
      </c>
      <c r="J276" s="1503" t="s">
        <v>694</v>
      </c>
      <c r="K276">
        <v>0</v>
      </c>
      <c r="L276" s="1520"/>
      <c r="M276" s="883"/>
      <c r="N276" s="936">
        <v>42583</v>
      </c>
      <c r="O276" s="937">
        <v>99.849540000000005</v>
      </c>
      <c r="P276" s="938">
        <v>8.460000000000889E-2</v>
      </c>
      <c r="Q276" s="943">
        <v>0.26</v>
      </c>
      <c r="R276" s="940">
        <v>99.76766666666667</v>
      </c>
      <c r="S276" s="941">
        <v>8.2700000000016871E-2</v>
      </c>
      <c r="T276" s="931">
        <v>99.653504285714277</v>
      </c>
      <c r="U276" s="932">
        <v>1.7441428571416395E-2</v>
      </c>
      <c r="V276" s="924" t="s">
        <v>694</v>
      </c>
      <c r="W276" s="995">
        <v>0</v>
      </c>
      <c r="X276" s="1572"/>
      <c r="Y276" s="1119"/>
    </row>
    <row r="277" spans="1:25" ht="14.25" customHeight="1">
      <c r="A277" s="936">
        <v>42614</v>
      </c>
      <c r="B277" s="1497">
        <v>100.06341140669529</v>
      </c>
      <c r="C277" s="929">
        <v>0.22058685073400852</v>
      </c>
      <c r="D277" s="934">
        <v>0.73</v>
      </c>
      <c r="E277" s="931">
        <v>99.84800006544566</v>
      </c>
      <c r="F277" s="932">
        <v>0.20273455111863825</v>
      </c>
      <c r="G277" s="933">
        <v>99.53565871943556</v>
      </c>
      <c r="H277" s="934">
        <v>0.12647166104595442</v>
      </c>
      <c r="I277" s="1160" t="s">
        <v>850</v>
      </c>
      <c r="J277" s="1503" t="s">
        <v>694</v>
      </c>
      <c r="K277">
        <v>0</v>
      </c>
      <c r="L277" s="1520"/>
      <c r="M277" s="883"/>
      <c r="N277" s="936">
        <v>42614</v>
      </c>
      <c r="O277" s="937">
        <v>99.895790000000005</v>
      </c>
      <c r="P277" s="938">
        <v>4.6250000000000568E-2</v>
      </c>
      <c r="Q277" s="943">
        <v>0.28000000000000003</v>
      </c>
      <c r="R277" s="940">
        <v>99.836756666666659</v>
      </c>
      <c r="S277" s="941">
        <v>6.9089999999988549E-2</v>
      </c>
      <c r="T277" s="931">
        <v>99.699487142857151</v>
      </c>
      <c r="U277" s="932">
        <v>4.5982857142874423E-2</v>
      </c>
      <c r="V277" s="924" t="s">
        <v>694</v>
      </c>
      <c r="W277" s="995">
        <v>0</v>
      </c>
      <c r="X277" s="1572"/>
      <c r="Y277" s="1119"/>
    </row>
    <row r="278" spans="1:25" ht="14.25" customHeight="1">
      <c r="A278" s="936">
        <v>42644</v>
      </c>
      <c r="B278" s="1497">
        <v>100.2852449689731</v>
      </c>
      <c r="C278" s="929">
        <v>0.22183356227780848</v>
      </c>
      <c r="D278" s="934">
        <v>1.02</v>
      </c>
      <c r="E278" s="931">
        <v>100.0638269772099</v>
      </c>
      <c r="F278" s="932">
        <v>0.21582691176423907</v>
      </c>
      <c r="G278" s="933">
        <v>99.692052397402435</v>
      </c>
      <c r="H278" s="934">
        <v>0.15639367796687509</v>
      </c>
      <c r="I278" s="1160" t="s">
        <v>850</v>
      </c>
      <c r="J278" s="1503" t="s">
        <v>694</v>
      </c>
      <c r="K278">
        <v>0</v>
      </c>
      <c r="L278" s="1925" t="s">
        <v>714</v>
      </c>
      <c r="M278" s="897"/>
      <c r="N278" s="936">
        <v>42644</v>
      </c>
      <c r="O278" s="937">
        <v>99.845179999999999</v>
      </c>
      <c r="P278" s="938">
        <v>-5.0610000000006039E-2</v>
      </c>
      <c r="Q278" s="943">
        <v>0.12</v>
      </c>
      <c r="R278" s="940">
        <v>99.863503333333327</v>
      </c>
      <c r="S278" s="941">
        <v>2.6746666666667807E-2</v>
      </c>
      <c r="T278" s="931">
        <v>99.742358571428568</v>
      </c>
      <c r="U278" s="932">
        <v>4.2871428571416459E-2</v>
      </c>
      <c r="V278" s="924" t="s">
        <v>694</v>
      </c>
      <c r="W278" s="995">
        <v>0</v>
      </c>
      <c r="X278" s="1573" t="s">
        <v>691</v>
      </c>
      <c r="Y278" s="1119"/>
    </row>
    <row r="279" spans="1:25" ht="14.25" customHeight="1">
      <c r="A279" s="936">
        <v>42675</v>
      </c>
      <c r="B279" s="1497">
        <v>100.52652144214215</v>
      </c>
      <c r="C279" s="929">
        <v>0.24127647316905154</v>
      </c>
      <c r="D279" s="934">
        <v>1.31</v>
      </c>
      <c r="E279" s="931">
        <v>100.29172593927018</v>
      </c>
      <c r="F279" s="932">
        <v>0.22789896206028004</v>
      </c>
      <c r="G279" s="933">
        <v>99.876377961476109</v>
      </c>
      <c r="H279" s="934">
        <v>0.18432556407367429</v>
      </c>
      <c r="I279" s="1160" t="s">
        <v>850</v>
      </c>
      <c r="J279" s="1503" t="s">
        <v>694</v>
      </c>
      <c r="K279">
        <v>0</v>
      </c>
      <c r="L279" s="1925" t="s">
        <v>715</v>
      </c>
      <c r="M279" s="897"/>
      <c r="N279" s="936">
        <v>42675</v>
      </c>
      <c r="O279" s="937">
        <v>99.801670000000001</v>
      </c>
      <c r="P279" s="938">
        <v>-4.3509999999997717E-2</v>
      </c>
      <c r="Q279" s="943">
        <v>-0.03</v>
      </c>
      <c r="R279" s="940">
        <v>99.847546666666673</v>
      </c>
      <c r="S279" s="941">
        <v>-1.5956666666653518E-2</v>
      </c>
      <c r="T279" s="931">
        <v>99.77815428571428</v>
      </c>
      <c r="U279" s="932">
        <v>3.5795714285711711E-2</v>
      </c>
      <c r="V279" s="924" t="s">
        <v>694</v>
      </c>
      <c r="W279" s="995">
        <v>0</v>
      </c>
      <c r="X279" s="1573" t="s">
        <v>692</v>
      </c>
      <c r="Y279" s="1119"/>
    </row>
    <row r="280" spans="1:25" ht="14.25" customHeight="1">
      <c r="A280" s="985">
        <v>42705</v>
      </c>
      <c r="B280" s="1569">
        <v>100.75579663137491</v>
      </c>
      <c r="C280" s="971">
        <v>0.22927518923275159</v>
      </c>
      <c r="D280" s="972">
        <v>1.56</v>
      </c>
      <c r="E280" s="979">
        <v>100.52252101416339</v>
      </c>
      <c r="F280" s="974">
        <v>0.23079507489320861</v>
      </c>
      <c r="G280" s="1161">
        <v>100.0809672845952</v>
      </c>
      <c r="H280" s="972">
        <v>0.2045893231190945</v>
      </c>
      <c r="I280" s="1162" t="s">
        <v>850</v>
      </c>
      <c r="J280" s="1559" t="s">
        <v>694</v>
      </c>
      <c r="K280" s="952">
        <v>0</v>
      </c>
      <c r="L280" s="1926" t="s">
        <v>709</v>
      </c>
      <c r="M280" s="897"/>
      <c r="N280" s="985">
        <v>42705</v>
      </c>
      <c r="O280" s="986">
        <v>99.916780000000003</v>
      </c>
      <c r="P280" s="938">
        <v>0.11511000000000138</v>
      </c>
      <c r="Q280" s="978">
        <v>0.08</v>
      </c>
      <c r="R280" s="940">
        <v>99.854543333333325</v>
      </c>
      <c r="S280" s="941">
        <v>6.996666666651663E-3</v>
      </c>
      <c r="T280" s="931">
        <v>99.82320285714286</v>
      </c>
      <c r="U280" s="932">
        <v>4.5048571428580431E-2</v>
      </c>
      <c r="V280" s="1001" t="s">
        <v>694</v>
      </c>
      <c r="W280" s="1002">
        <v>0</v>
      </c>
      <c r="X280" s="1573" t="s">
        <v>693</v>
      </c>
      <c r="Y280" s="1119"/>
    </row>
    <row r="281" spans="1:25" ht="14.25" customHeight="1">
      <c r="A281" s="1163">
        <v>42736</v>
      </c>
      <c r="B281" s="1567">
        <v>100.94042462947677</v>
      </c>
      <c r="C281" s="1164">
        <v>0.1846279981018597</v>
      </c>
      <c r="D281" s="1165">
        <v>1.75</v>
      </c>
      <c r="E281" s="1166">
        <v>100.74091423433127</v>
      </c>
      <c r="F281" s="1167">
        <v>0.21839322016788287</v>
      </c>
      <c r="G281" s="1168">
        <v>100.29314112404343</v>
      </c>
      <c r="H281" s="1165">
        <v>0.21217383944822643</v>
      </c>
      <c r="I281" s="1169" t="s">
        <v>850</v>
      </c>
      <c r="J281" s="1557" t="s">
        <v>694</v>
      </c>
      <c r="K281">
        <v>0</v>
      </c>
      <c r="L281" s="1925" t="s">
        <v>704</v>
      </c>
      <c r="M281" s="897"/>
      <c r="N281" s="918">
        <v>42736</v>
      </c>
      <c r="O281" s="980">
        <v>100.0468</v>
      </c>
      <c r="P281" s="1011">
        <v>0.1300200000000018</v>
      </c>
      <c r="Q281" s="943">
        <v>0.32</v>
      </c>
      <c r="R281" s="920">
        <v>99.921750000000017</v>
      </c>
      <c r="S281" s="982">
        <v>6.7206666666692172E-2</v>
      </c>
      <c r="T281" s="922">
        <v>99.874385714285708</v>
      </c>
      <c r="U281" s="1012">
        <v>5.1182857142848093E-2</v>
      </c>
      <c r="V281" s="1013" t="s">
        <v>694</v>
      </c>
      <c r="W281" s="1014">
        <v>0</v>
      </c>
      <c r="X281" s="1574" t="s">
        <v>695</v>
      </c>
      <c r="Y281" s="1119"/>
    </row>
    <row r="282" spans="1:25" ht="14.25" customHeight="1">
      <c r="A282" s="1044">
        <v>42767</v>
      </c>
      <c r="B282" s="1497">
        <v>101.03678832782853</v>
      </c>
      <c r="C282" s="929">
        <v>9.6363698351765947E-2</v>
      </c>
      <c r="D282" s="1016">
        <v>1.87</v>
      </c>
      <c r="E282" s="1017">
        <v>100.91100319622673</v>
      </c>
      <c r="F282" s="1018">
        <v>0.17008896189545908</v>
      </c>
      <c r="G282" s="1019">
        <v>100.49300170892172</v>
      </c>
      <c r="H282" s="1016">
        <v>0.19986058487829439</v>
      </c>
      <c r="I282" s="1068" t="s">
        <v>850</v>
      </c>
      <c r="J282" s="1558" t="s">
        <v>694</v>
      </c>
      <c r="K282">
        <v>0</v>
      </c>
      <c r="L282" s="1925" t="s">
        <v>705</v>
      </c>
      <c r="M282" s="897"/>
      <c r="N282" s="936">
        <v>42767</v>
      </c>
      <c r="O282" s="967">
        <v>100.1618</v>
      </c>
      <c r="P282" s="1021">
        <v>0.11499999999999488</v>
      </c>
      <c r="Q282" s="943">
        <v>0.59</v>
      </c>
      <c r="R282" s="940">
        <v>100.04179333333333</v>
      </c>
      <c r="S282" s="941">
        <v>0.12004333333331374</v>
      </c>
      <c r="T282" s="931">
        <v>99.931079999999994</v>
      </c>
      <c r="U282" s="932">
        <v>5.6694285714286252E-2</v>
      </c>
      <c r="V282" s="1013" t="s">
        <v>694</v>
      </c>
      <c r="W282" s="1014">
        <v>0</v>
      </c>
      <c r="X282" s="1573" t="s">
        <v>696</v>
      </c>
      <c r="Y282" s="1119"/>
    </row>
    <row r="283" spans="1:25" ht="14.25" customHeight="1">
      <c r="A283" s="936">
        <v>42795</v>
      </c>
      <c r="B283" s="1497">
        <v>101.05177504854674</v>
      </c>
      <c r="C283" s="1022">
        <v>1.4986720718212609E-2</v>
      </c>
      <c r="D283" s="1016">
        <v>1.88</v>
      </c>
      <c r="E283" s="1017">
        <v>101.00966266861735</v>
      </c>
      <c r="F283" s="1018">
        <v>9.8659472390622227E-2</v>
      </c>
      <c r="G283" s="1019">
        <v>100.6657089221482</v>
      </c>
      <c r="H283" s="1016">
        <v>0.17270721322647375</v>
      </c>
      <c r="I283" s="1068" t="s">
        <v>851</v>
      </c>
      <c r="J283" s="1558" t="s">
        <v>897</v>
      </c>
      <c r="K283">
        <v>1</v>
      </c>
      <c r="L283" s="1925" t="s">
        <v>706</v>
      </c>
      <c r="M283" s="897"/>
      <c r="N283" s="936">
        <v>42795</v>
      </c>
      <c r="O283" s="967">
        <v>100.2435</v>
      </c>
      <c r="P283" s="1021">
        <v>8.1699999999997885E-2</v>
      </c>
      <c r="Q283" s="943">
        <v>0.7</v>
      </c>
      <c r="R283" s="940">
        <v>100.15069999999999</v>
      </c>
      <c r="S283" s="941">
        <v>0.10890666666665538</v>
      </c>
      <c r="T283" s="931">
        <v>99.98736000000001</v>
      </c>
      <c r="U283" s="932">
        <v>5.6280000000015207E-2</v>
      </c>
      <c r="V283" s="1013" t="s">
        <v>694</v>
      </c>
      <c r="W283" s="1014">
        <v>0</v>
      </c>
      <c r="X283" s="1573" t="s">
        <v>697</v>
      </c>
      <c r="Y283" s="1119"/>
    </row>
    <row r="284" spans="1:25" ht="14.25" customHeight="1">
      <c r="A284" s="936">
        <v>42826</v>
      </c>
      <c r="B284" s="1497">
        <v>101.02556400568986</v>
      </c>
      <c r="C284" s="1022">
        <v>-2.6211042856886024E-2</v>
      </c>
      <c r="D284" s="1016">
        <v>1.8</v>
      </c>
      <c r="E284" s="1017">
        <v>101.03804246068837</v>
      </c>
      <c r="F284" s="1018">
        <v>2.837979207102137E-2</v>
      </c>
      <c r="G284" s="1019">
        <v>100.80315929343315</v>
      </c>
      <c r="H284" s="1016">
        <v>0.13745037128495596</v>
      </c>
      <c r="I284" s="1068" t="s">
        <v>851</v>
      </c>
      <c r="J284" s="1505" t="s">
        <v>694</v>
      </c>
      <c r="K284">
        <v>0</v>
      </c>
      <c r="L284" s="1925" t="s">
        <v>707</v>
      </c>
      <c r="M284" s="897"/>
      <c r="N284" s="936">
        <v>42826</v>
      </c>
      <c r="O284" s="967">
        <v>100.2529</v>
      </c>
      <c r="P284" s="1021">
        <v>9.3999999999994088E-3</v>
      </c>
      <c r="Q284" s="943">
        <v>0.7</v>
      </c>
      <c r="R284" s="940">
        <v>100.21940000000001</v>
      </c>
      <c r="S284" s="941">
        <v>6.8700000000021078E-2</v>
      </c>
      <c r="T284" s="931">
        <v>100.03837571428572</v>
      </c>
      <c r="U284" s="932">
        <v>5.1015714285711056E-2</v>
      </c>
      <c r="V284" s="1013" t="s">
        <v>694</v>
      </c>
      <c r="W284" s="1014">
        <v>0</v>
      </c>
      <c r="X284" s="1573" t="s">
        <v>698</v>
      </c>
      <c r="Y284" s="1119"/>
    </row>
    <row r="285" spans="1:25" ht="14.25" customHeight="1">
      <c r="A285" s="936">
        <v>42856</v>
      </c>
      <c r="B285" s="1497">
        <v>100.97040506549511</v>
      </c>
      <c r="C285" s="1022">
        <v>-5.5158940194743877E-2</v>
      </c>
      <c r="D285" s="1016">
        <v>1.66</v>
      </c>
      <c r="E285" s="1017">
        <v>101.01591470657723</v>
      </c>
      <c r="F285" s="1018">
        <v>-2.2127754111139097E-2</v>
      </c>
      <c r="G285" s="1019">
        <v>100.90103930722202</v>
      </c>
      <c r="H285" s="1016">
        <v>9.7880013788866904E-2</v>
      </c>
      <c r="I285" s="1078" t="s">
        <v>852</v>
      </c>
      <c r="J285" s="1505" t="s">
        <v>694</v>
      </c>
      <c r="K285">
        <v>0</v>
      </c>
      <c r="L285" s="1925" t="s">
        <v>708</v>
      </c>
      <c r="M285" s="897"/>
      <c r="N285" s="936">
        <v>42856</v>
      </c>
      <c r="O285" s="967">
        <v>100.24160000000001</v>
      </c>
      <c r="P285" s="1021">
        <v>-1.1299999999991428E-2</v>
      </c>
      <c r="Q285" s="943">
        <v>0.64</v>
      </c>
      <c r="R285" s="940">
        <v>100.246</v>
      </c>
      <c r="S285" s="941">
        <v>2.6599999999987745E-2</v>
      </c>
      <c r="T285" s="931">
        <v>100.09500714285716</v>
      </c>
      <c r="U285" s="932">
        <v>5.6631428571435549E-2</v>
      </c>
      <c r="V285" s="1013" t="s">
        <v>694</v>
      </c>
      <c r="W285" s="1014">
        <v>0</v>
      </c>
      <c r="X285" s="1573" t="s">
        <v>699</v>
      </c>
      <c r="Y285" s="1119"/>
    </row>
    <row r="286" spans="1:25" ht="14.25" customHeight="1">
      <c r="A286" s="936">
        <v>42887</v>
      </c>
      <c r="B286" s="1497">
        <v>100.90774720401019</v>
      </c>
      <c r="C286" s="1022">
        <v>-6.265786148492225E-2</v>
      </c>
      <c r="D286" s="1016">
        <v>1.46</v>
      </c>
      <c r="E286" s="1017">
        <v>100.96790542506506</v>
      </c>
      <c r="F286" s="1018">
        <v>-4.8009281512179314E-2</v>
      </c>
      <c r="G286" s="1019">
        <v>100.95550013034601</v>
      </c>
      <c r="H286" s="1016">
        <v>5.4460823123989144E-2</v>
      </c>
      <c r="I286" s="1078" t="s">
        <v>852</v>
      </c>
      <c r="J286" s="1505" t="s">
        <v>694</v>
      </c>
      <c r="K286">
        <v>0</v>
      </c>
      <c r="L286" s="1925" t="s">
        <v>710</v>
      </c>
      <c r="M286" s="897"/>
      <c r="N286" s="936">
        <v>42887</v>
      </c>
      <c r="O286" s="967">
        <v>100.2321</v>
      </c>
      <c r="P286" s="1021">
        <v>-9.5000000000027285E-3</v>
      </c>
      <c r="Q286" s="943">
        <v>0.55000000000000004</v>
      </c>
      <c r="R286" s="940">
        <v>100.24220000000001</v>
      </c>
      <c r="S286" s="941">
        <v>-3.7999999999840384E-3</v>
      </c>
      <c r="T286" s="942">
        <v>100.15649714285713</v>
      </c>
      <c r="U286" s="943">
        <v>6.148999999997784E-2</v>
      </c>
      <c r="V286" s="1013" t="s">
        <v>694</v>
      </c>
      <c r="W286" s="1014">
        <v>0</v>
      </c>
      <c r="X286" s="1573" t="s">
        <v>700</v>
      </c>
      <c r="Y286" s="1119"/>
    </row>
    <row r="287" spans="1:25" ht="14.25" customHeight="1">
      <c r="A287" s="936">
        <v>42917</v>
      </c>
      <c r="B287" s="1497">
        <v>100.86489941437684</v>
      </c>
      <c r="C287" s="1022">
        <v>-4.2847789633356115E-2</v>
      </c>
      <c r="D287" s="1016">
        <v>1.23</v>
      </c>
      <c r="E287" s="1017">
        <v>100.91435056129404</v>
      </c>
      <c r="F287" s="1018">
        <v>-5.3554863771012151E-2</v>
      </c>
      <c r="G287" s="1019">
        <v>100.97108624220344</v>
      </c>
      <c r="H287" s="1016">
        <v>1.5586111857430751E-2</v>
      </c>
      <c r="I287" s="1078" t="s">
        <v>852</v>
      </c>
      <c r="J287" s="1505" t="s">
        <v>694</v>
      </c>
      <c r="K287">
        <v>0</v>
      </c>
      <c r="L287" s="1927" t="s">
        <v>711</v>
      </c>
      <c r="M287" s="883"/>
      <c r="N287" s="936">
        <v>42917</v>
      </c>
      <c r="O287" s="967">
        <v>100.2565</v>
      </c>
      <c r="P287" s="1021">
        <v>2.4399999999999977E-2</v>
      </c>
      <c r="Q287" s="943">
        <v>0.49</v>
      </c>
      <c r="R287" s="940">
        <v>100.24340000000001</v>
      </c>
      <c r="S287" s="941">
        <v>1.1999999999972033E-3</v>
      </c>
      <c r="T287" s="942">
        <v>100.20502857142856</v>
      </c>
      <c r="U287" s="943">
        <v>4.8531428571422452E-2</v>
      </c>
      <c r="V287" s="1013" t="s">
        <v>694</v>
      </c>
      <c r="W287" s="1014">
        <v>0</v>
      </c>
      <c r="X287" s="1575" t="s">
        <v>701</v>
      </c>
    </row>
    <row r="288" spans="1:25" ht="14.25" customHeight="1">
      <c r="A288" s="936">
        <v>42948</v>
      </c>
      <c r="B288" s="1497">
        <v>100.85788952994304</v>
      </c>
      <c r="C288" s="1022">
        <v>-7.0098844337991295E-3</v>
      </c>
      <c r="D288" s="1016">
        <v>1.02</v>
      </c>
      <c r="E288" s="1017">
        <v>100.87684538277669</v>
      </c>
      <c r="F288" s="1018">
        <v>-3.7505178517349691E-2</v>
      </c>
      <c r="G288" s="1019">
        <v>100.95929551369862</v>
      </c>
      <c r="H288" s="1016">
        <v>-1.1790728504820436E-2</v>
      </c>
      <c r="I288" s="1078" t="s">
        <v>852</v>
      </c>
      <c r="J288" s="1505" t="s">
        <v>694</v>
      </c>
      <c r="K288">
        <v>0</v>
      </c>
      <c r="L288" s="1927" t="s">
        <v>712</v>
      </c>
      <c r="M288" s="883"/>
      <c r="N288" s="936">
        <v>42948</v>
      </c>
      <c r="O288" s="967">
        <v>100.2837</v>
      </c>
      <c r="P288" s="1021">
        <v>2.7199999999993452E-2</v>
      </c>
      <c r="Q288" s="943">
        <v>0.43</v>
      </c>
      <c r="R288" s="940">
        <v>100.25743333333334</v>
      </c>
      <c r="S288" s="941">
        <v>1.4033333333330233E-2</v>
      </c>
      <c r="T288" s="942">
        <v>100.23887142857143</v>
      </c>
      <c r="U288" s="943">
        <v>3.3842857142872163E-2</v>
      </c>
      <c r="V288" s="1013" t="s">
        <v>694</v>
      </c>
      <c r="W288" s="1014">
        <v>0</v>
      </c>
      <c r="X288" s="1575" t="s">
        <v>702</v>
      </c>
    </row>
    <row r="289" spans="1:24" ht="14.25" customHeight="1">
      <c r="A289" s="936">
        <v>42979</v>
      </c>
      <c r="B289" s="1497">
        <v>100.86500704071172</v>
      </c>
      <c r="C289" s="1022">
        <v>7.1175107686798356E-3</v>
      </c>
      <c r="D289" s="1016">
        <v>0.8</v>
      </c>
      <c r="E289" s="1017">
        <v>100.86259866167718</v>
      </c>
      <c r="F289" s="1018">
        <v>-1.4246721099510751E-2</v>
      </c>
      <c r="G289" s="1019">
        <v>100.9347553298248</v>
      </c>
      <c r="H289" s="1016">
        <v>-2.4540183873824617E-2</v>
      </c>
      <c r="I289" s="1078" t="s">
        <v>849</v>
      </c>
      <c r="J289" s="1505" t="s">
        <v>694</v>
      </c>
      <c r="K289">
        <v>0</v>
      </c>
      <c r="L289" s="1925" t="s">
        <v>713</v>
      </c>
      <c r="M289" s="883"/>
      <c r="N289" s="936">
        <v>42979</v>
      </c>
      <c r="O289" s="967">
        <v>100.36020000000001</v>
      </c>
      <c r="P289" s="1021">
        <v>7.6500000000010004E-2</v>
      </c>
      <c r="Q289" s="943">
        <v>0.46</v>
      </c>
      <c r="R289" s="940">
        <v>100.30013333333333</v>
      </c>
      <c r="S289" s="941">
        <v>4.2699999999996407E-2</v>
      </c>
      <c r="T289" s="942">
        <v>100.26721428571429</v>
      </c>
      <c r="U289" s="943">
        <v>2.8342857142860112E-2</v>
      </c>
      <c r="V289" s="924" t="s">
        <v>694</v>
      </c>
      <c r="W289" s="1023">
        <v>0</v>
      </c>
      <c r="X289" s="1573" t="s">
        <v>703</v>
      </c>
    </row>
    <row r="290" spans="1:24" ht="14.25" customHeight="1">
      <c r="A290" s="936">
        <v>43009</v>
      </c>
      <c r="B290" s="1497">
        <v>100.8751339189356</v>
      </c>
      <c r="C290" s="1022">
        <v>1.0126878223886138E-2</v>
      </c>
      <c r="D290" s="1016">
        <v>0.59</v>
      </c>
      <c r="E290" s="1017">
        <v>100.86601016319679</v>
      </c>
      <c r="F290" s="1018">
        <v>3.4115015196078957E-3</v>
      </c>
      <c r="G290" s="1024">
        <v>100.90952088273748</v>
      </c>
      <c r="H290" s="1025">
        <v>-2.5234447087314038E-2</v>
      </c>
      <c r="I290" s="1078" t="s">
        <v>849</v>
      </c>
      <c r="J290" s="1505" t="s">
        <v>694</v>
      </c>
      <c r="K290">
        <v>0</v>
      </c>
      <c r="L290" s="1925" t="s">
        <v>714</v>
      </c>
      <c r="M290" s="883"/>
      <c r="N290" s="936">
        <v>43009</v>
      </c>
      <c r="O290" s="967">
        <v>100.4451</v>
      </c>
      <c r="P290" s="1021">
        <v>8.4899999999990428E-2</v>
      </c>
      <c r="Q290" s="943">
        <v>0.6</v>
      </c>
      <c r="R290" s="940">
        <v>100.363</v>
      </c>
      <c r="S290" s="941">
        <v>6.2866666666664628E-2</v>
      </c>
      <c r="T290" s="942">
        <v>100.29601428571429</v>
      </c>
      <c r="U290" s="943">
        <v>2.8800000000003934E-2</v>
      </c>
      <c r="V290" s="924" t="s">
        <v>694</v>
      </c>
      <c r="W290" s="1023">
        <v>0</v>
      </c>
      <c r="X290" s="1573" t="s">
        <v>691</v>
      </c>
    </row>
    <row r="291" spans="1:24" ht="14.25" customHeight="1">
      <c r="A291" s="936">
        <v>43040</v>
      </c>
      <c r="B291" s="1497">
        <v>100.87246958231844</v>
      </c>
      <c r="C291" s="1022">
        <v>-2.6643366171583693E-3</v>
      </c>
      <c r="D291" s="1016">
        <v>0.34</v>
      </c>
      <c r="E291" s="1017">
        <v>100.87087018065525</v>
      </c>
      <c r="F291" s="1018">
        <v>4.8600174584549904E-3</v>
      </c>
      <c r="G291" s="1024">
        <v>100.88765025082728</v>
      </c>
      <c r="H291" s="1025">
        <v>-2.1870631910203997E-2</v>
      </c>
      <c r="I291" s="1068" t="s">
        <v>850</v>
      </c>
      <c r="J291" s="1505" t="s">
        <v>694</v>
      </c>
      <c r="K291">
        <v>0</v>
      </c>
      <c r="L291" s="1925" t="s">
        <v>715</v>
      </c>
      <c r="M291" s="883"/>
      <c r="N291" s="936">
        <v>43040</v>
      </c>
      <c r="O291" s="967">
        <v>100.499</v>
      </c>
      <c r="P291" s="938">
        <v>5.3899999999998727E-2</v>
      </c>
      <c r="Q291" s="942">
        <v>0.7</v>
      </c>
      <c r="R291" s="994">
        <v>100.43476666666668</v>
      </c>
      <c r="S291" s="941">
        <v>7.176666666667586E-2</v>
      </c>
      <c r="T291" s="942">
        <v>100.33117142857144</v>
      </c>
      <c r="U291" s="943">
        <v>3.5157142857144663E-2</v>
      </c>
      <c r="V291" s="924" t="s">
        <v>694</v>
      </c>
      <c r="W291" s="1023">
        <v>0</v>
      </c>
      <c r="X291" s="1573" t="s">
        <v>692</v>
      </c>
    </row>
    <row r="292" spans="1:24" ht="14.25" customHeight="1">
      <c r="A292" s="936">
        <v>43070</v>
      </c>
      <c r="B292" s="1569">
        <v>100.84821680797755</v>
      </c>
      <c r="C292" s="1022">
        <v>-2.4252774340894234E-2</v>
      </c>
      <c r="D292" s="1016">
        <v>0.09</v>
      </c>
      <c r="E292" s="1043">
        <v>100.86527343641053</v>
      </c>
      <c r="F292" s="1018">
        <v>-5.5967442447126814E-3</v>
      </c>
      <c r="G292" s="1024">
        <v>100.87019478546763</v>
      </c>
      <c r="H292" s="1025">
        <v>-1.7455465359645927E-2</v>
      </c>
      <c r="I292" s="1068" t="s">
        <v>850</v>
      </c>
      <c r="J292" s="1505" t="s">
        <v>694</v>
      </c>
      <c r="K292" s="952">
        <v>0</v>
      </c>
      <c r="L292" s="1925" t="s">
        <v>709</v>
      </c>
      <c r="M292" s="883"/>
      <c r="N292" s="985">
        <v>43070</v>
      </c>
      <c r="O292" s="1033">
        <v>100.5093</v>
      </c>
      <c r="P292" s="987">
        <v>1.0300000000000864E-2</v>
      </c>
      <c r="Q292" s="1034">
        <v>0.59</v>
      </c>
      <c r="R292" s="1035">
        <v>100.48446666666666</v>
      </c>
      <c r="S292" s="989">
        <v>4.9699999999987199E-2</v>
      </c>
      <c r="T292" s="1034">
        <v>100.36941428571429</v>
      </c>
      <c r="U292" s="978">
        <v>3.8242857142847697E-2</v>
      </c>
      <c r="V292" s="1001" t="s">
        <v>694</v>
      </c>
      <c r="W292" s="1002">
        <v>0</v>
      </c>
      <c r="X292" s="1576" t="s">
        <v>693</v>
      </c>
    </row>
    <row r="293" spans="1:24" ht="14.25" customHeight="1">
      <c r="A293" s="1040">
        <v>43101</v>
      </c>
      <c r="B293" s="1497">
        <v>100.80551474048529</v>
      </c>
      <c r="C293" s="1005">
        <v>-4.2702067492257356E-2</v>
      </c>
      <c r="D293" s="1037">
        <v>-0.13</v>
      </c>
      <c r="E293" s="1038">
        <v>100.84206704359377</v>
      </c>
      <c r="F293" s="1007">
        <v>-2.3206392816760513E-2</v>
      </c>
      <c r="G293" s="1039">
        <v>100.8555901478212</v>
      </c>
      <c r="H293" s="1037">
        <v>-1.4604637646428387E-2</v>
      </c>
      <c r="I293" s="1066" t="s">
        <v>851</v>
      </c>
      <c r="J293" s="1504" t="s">
        <v>694</v>
      </c>
      <c r="K293">
        <v>0</v>
      </c>
      <c r="L293" s="1928" t="s">
        <v>704</v>
      </c>
      <c r="M293" s="883"/>
      <c r="N293" s="1040">
        <v>43101</v>
      </c>
      <c r="O293" s="980">
        <v>100.4922</v>
      </c>
      <c r="P293" s="1011">
        <v>-1.7099999999999227E-2</v>
      </c>
      <c r="Q293" s="1041">
        <v>0.45</v>
      </c>
      <c r="R293" s="920">
        <v>100.50016666666666</v>
      </c>
      <c r="S293" s="982">
        <v>1.5699999999995384E-2</v>
      </c>
      <c r="T293" s="1042">
        <v>100.40657142857144</v>
      </c>
      <c r="U293" s="1041">
        <v>3.7157142857154213E-2</v>
      </c>
      <c r="V293" s="1013" t="s">
        <v>694</v>
      </c>
      <c r="W293" s="1014">
        <v>0</v>
      </c>
      <c r="X293" s="1574" t="s">
        <v>695</v>
      </c>
    </row>
    <row r="294" spans="1:24" ht="14.25" customHeight="1">
      <c r="A294" s="1044">
        <v>43132</v>
      </c>
      <c r="B294" s="1497">
        <v>100.80202490781767</v>
      </c>
      <c r="C294" s="1022">
        <v>-3.489832667625592E-3</v>
      </c>
      <c r="D294" s="1025">
        <v>-0.23</v>
      </c>
      <c r="E294" s="1043">
        <v>100.81858548542682</v>
      </c>
      <c r="F294" s="1017">
        <v>-2.3481558166949412E-2</v>
      </c>
      <c r="G294" s="1024">
        <v>100.84660807545562</v>
      </c>
      <c r="H294" s="1025">
        <v>-8.982072365583349E-3</v>
      </c>
      <c r="I294" s="1078" t="s">
        <v>852</v>
      </c>
      <c r="J294" s="1505" t="s">
        <v>694</v>
      </c>
      <c r="K294">
        <v>0</v>
      </c>
      <c r="L294" s="1925" t="s">
        <v>705</v>
      </c>
      <c r="M294" s="883"/>
      <c r="N294" s="1044">
        <v>43132</v>
      </c>
      <c r="O294" s="967">
        <v>100.4539</v>
      </c>
      <c r="P294" s="1021">
        <v>-3.8299999999992451E-2</v>
      </c>
      <c r="Q294" s="943">
        <v>0.28999999999999998</v>
      </c>
      <c r="R294" s="940">
        <v>100.48513333333334</v>
      </c>
      <c r="S294" s="941">
        <v>-1.5033333333320797E-2</v>
      </c>
      <c r="T294" s="942">
        <v>100.43477142857141</v>
      </c>
      <c r="U294" s="943">
        <v>2.8199999999969805E-2</v>
      </c>
      <c r="V294" s="1013" t="s">
        <v>694</v>
      </c>
      <c r="W294" s="1014">
        <v>0</v>
      </c>
      <c r="X294" s="1573" t="s">
        <v>696</v>
      </c>
    </row>
    <row r="295" spans="1:24" ht="14.25" customHeight="1">
      <c r="A295" s="936">
        <v>43160</v>
      </c>
      <c r="B295" s="1497">
        <v>100.85235227192885</v>
      </c>
      <c r="C295" s="1022">
        <v>5.0327364111183215E-2</v>
      </c>
      <c r="D295" s="1025">
        <v>-0.2</v>
      </c>
      <c r="E295" s="1043">
        <v>100.81996397341061</v>
      </c>
      <c r="F295" s="1017">
        <v>1.3784879837857034E-3</v>
      </c>
      <c r="G295" s="1024">
        <v>100.84581703859645</v>
      </c>
      <c r="H295" s="1025">
        <v>-7.9103685916948052E-4</v>
      </c>
      <c r="I295" s="1078" t="s">
        <v>852</v>
      </c>
      <c r="J295" s="1505" t="s">
        <v>694</v>
      </c>
      <c r="K295">
        <v>0</v>
      </c>
      <c r="L295" s="1925" t="s">
        <v>706</v>
      </c>
      <c r="M295" s="883"/>
      <c r="N295" s="936">
        <v>43160</v>
      </c>
      <c r="O295" s="967">
        <v>100.4083</v>
      </c>
      <c r="P295" s="1021">
        <v>-4.5600000000007412E-2</v>
      </c>
      <c r="Q295" s="943">
        <v>0.16</v>
      </c>
      <c r="R295" s="940">
        <v>100.45146666666666</v>
      </c>
      <c r="S295" s="941">
        <v>-3.3666666666675837E-2</v>
      </c>
      <c r="T295" s="942">
        <v>100.45257142857142</v>
      </c>
      <c r="U295" s="943">
        <v>1.7800000000008254E-2</v>
      </c>
      <c r="V295" s="1013" t="s">
        <v>694</v>
      </c>
      <c r="W295" s="1014">
        <v>0</v>
      </c>
      <c r="X295" s="1573" t="s">
        <v>697</v>
      </c>
    </row>
    <row r="296" spans="1:24" ht="14.25" customHeight="1">
      <c r="A296" s="936">
        <v>43191</v>
      </c>
      <c r="B296" s="1497">
        <v>100.94334760065699</v>
      </c>
      <c r="C296" s="1022">
        <v>9.0995328728141089E-2</v>
      </c>
      <c r="D296" s="1025">
        <v>-0.08</v>
      </c>
      <c r="E296" s="1043">
        <v>100.8659082601345</v>
      </c>
      <c r="F296" s="1017">
        <v>4.5944286723894834E-2</v>
      </c>
      <c r="G296" s="1024">
        <v>100.85700854716006</v>
      </c>
      <c r="H296" s="1025">
        <v>1.1191508563612729E-2</v>
      </c>
      <c r="I296" s="1078" t="s">
        <v>852</v>
      </c>
      <c r="J296" s="1505" t="s">
        <v>694</v>
      </c>
      <c r="K296">
        <v>0</v>
      </c>
      <c r="L296" s="1925" t="s">
        <v>707</v>
      </c>
      <c r="M296" s="883"/>
      <c r="N296" s="936">
        <v>43191</v>
      </c>
      <c r="O296" s="967">
        <v>100.3599</v>
      </c>
      <c r="P296" s="1021">
        <v>-4.8400000000000887E-2</v>
      </c>
      <c r="Q296" s="943">
        <v>0.11</v>
      </c>
      <c r="R296" s="940">
        <v>100.40736666666668</v>
      </c>
      <c r="S296" s="941">
        <v>-4.4099999999986039E-2</v>
      </c>
      <c r="T296" s="942">
        <v>100.45252857142859</v>
      </c>
      <c r="U296" s="943">
        <v>-4.2857142830143857E-5</v>
      </c>
      <c r="V296" s="1013" t="s">
        <v>694</v>
      </c>
      <c r="W296" s="1014">
        <v>0</v>
      </c>
      <c r="X296" s="1573" t="s">
        <v>698</v>
      </c>
    </row>
    <row r="297" spans="1:24" ht="14.25" customHeight="1">
      <c r="A297" s="936">
        <v>43221</v>
      </c>
      <c r="B297" s="1497">
        <v>101.04876679700064</v>
      </c>
      <c r="C297" s="1022">
        <v>0.1054191963436466</v>
      </c>
      <c r="D297" s="1025">
        <v>0.08</v>
      </c>
      <c r="E297" s="1043">
        <v>100.94815555652883</v>
      </c>
      <c r="F297" s="1017">
        <v>8.2247296394328373E-2</v>
      </c>
      <c r="G297" s="1024">
        <v>100.8818132440265</v>
      </c>
      <c r="H297" s="1025">
        <v>2.4804696866439713E-2</v>
      </c>
      <c r="I297" s="1078" t="s">
        <v>852</v>
      </c>
      <c r="J297" s="1505" t="s">
        <v>694</v>
      </c>
      <c r="K297">
        <v>0</v>
      </c>
      <c r="L297" s="1925" t="s">
        <v>708</v>
      </c>
      <c r="M297" s="883"/>
      <c r="N297" s="936">
        <v>43221</v>
      </c>
      <c r="O297" s="967">
        <v>100.322</v>
      </c>
      <c r="P297" s="1021">
        <v>-3.7899999999993383E-2</v>
      </c>
      <c r="Q297" s="943">
        <v>0.08</v>
      </c>
      <c r="R297" s="940">
        <v>100.3634</v>
      </c>
      <c r="S297" s="941">
        <v>-4.3966666666676701E-2</v>
      </c>
      <c r="T297" s="942">
        <v>100.43494285714284</v>
      </c>
      <c r="U297" s="943">
        <v>-1.7585714285743848E-2</v>
      </c>
      <c r="V297" s="1013" t="s">
        <v>694</v>
      </c>
      <c r="W297" s="1014">
        <v>0</v>
      </c>
      <c r="X297" s="1573" t="s">
        <v>699</v>
      </c>
    </row>
    <row r="298" spans="1:24" ht="14.25" customHeight="1">
      <c r="A298" s="936">
        <v>43252</v>
      </c>
      <c r="B298" s="1497">
        <v>101.12834129307801</v>
      </c>
      <c r="C298" s="1022">
        <v>7.9574496077370327E-2</v>
      </c>
      <c r="D298" s="1025">
        <v>0.22</v>
      </c>
      <c r="E298" s="1043">
        <v>101.04015189691188</v>
      </c>
      <c r="F298" s="1017">
        <v>9.1996340383047936E-2</v>
      </c>
      <c r="G298" s="1024">
        <v>100.91836634556357</v>
      </c>
      <c r="H298" s="1025">
        <v>3.6553101537066368E-2</v>
      </c>
      <c r="I298" s="1078" t="s">
        <v>852</v>
      </c>
      <c r="J298" s="1505" t="s">
        <v>694</v>
      </c>
      <c r="K298">
        <v>0</v>
      </c>
      <c r="L298" s="1925" t="s">
        <v>710</v>
      </c>
      <c r="M298" s="883"/>
      <c r="N298" s="936">
        <v>43252</v>
      </c>
      <c r="O298" s="967">
        <v>100.2821</v>
      </c>
      <c r="P298" s="1021">
        <v>-3.9900000000002933E-2</v>
      </c>
      <c r="Q298" s="943">
        <v>0.05</v>
      </c>
      <c r="R298" s="940">
        <v>100.32133333333333</v>
      </c>
      <c r="S298" s="941">
        <v>-4.2066666666670471E-2</v>
      </c>
      <c r="T298" s="942">
        <v>100.40395714285714</v>
      </c>
      <c r="U298" s="943">
        <v>-3.0985714285705512E-2</v>
      </c>
      <c r="V298" s="1013" t="s">
        <v>694</v>
      </c>
      <c r="W298" s="1014">
        <v>0</v>
      </c>
      <c r="X298" s="1573" t="s">
        <v>700</v>
      </c>
    </row>
    <row r="299" spans="1:24" ht="14.25" customHeight="1">
      <c r="A299" s="936">
        <v>43282</v>
      </c>
      <c r="B299" s="1497">
        <v>101.14321709749238</v>
      </c>
      <c r="C299" s="1022">
        <v>1.4875804414373306E-2</v>
      </c>
      <c r="D299" s="1025">
        <v>0.28000000000000003</v>
      </c>
      <c r="E299" s="1043">
        <v>101.10677506252368</v>
      </c>
      <c r="F299" s="1017">
        <v>6.6623165611801483E-2</v>
      </c>
      <c r="G299" s="1024">
        <v>100.9605092440657</v>
      </c>
      <c r="H299" s="1025">
        <v>4.214289850213504E-2</v>
      </c>
      <c r="I299" s="1078" t="s">
        <v>852</v>
      </c>
      <c r="J299" s="1505" t="s">
        <v>694</v>
      </c>
      <c r="K299">
        <v>0</v>
      </c>
      <c r="L299" s="1925" t="s">
        <v>711</v>
      </c>
      <c r="M299" s="883"/>
      <c r="N299" s="936">
        <v>43282</v>
      </c>
      <c r="O299" s="967">
        <v>100.23990000000001</v>
      </c>
      <c r="P299" s="1021">
        <v>-4.219999999999402E-2</v>
      </c>
      <c r="Q299" s="943">
        <v>-0.02</v>
      </c>
      <c r="R299" s="940">
        <v>100.28133333333335</v>
      </c>
      <c r="S299" s="941">
        <v>-3.9999999999977831E-2</v>
      </c>
      <c r="T299" s="942">
        <v>100.36547142857144</v>
      </c>
      <c r="U299" s="943">
        <v>-3.8485714285698691E-2</v>
      </c>
      <c r="V299" s="1013" t="s">
        <v>694</v>
      </c>
      <c r="W299" s="1014">
        <v>0</v>
      </c>
      <c r="X299" s="1573" t="s">
        <v>701</v>
      </c>
    </row>
    <row r="300" spans="1:24" ht="14.25" customHeight="1">
      <c r="A300" s="936">
        <v>43313</v>
      </c>
      <c r="B300" s="1497">
        <v>101.09348707393319</v>
      </c>
      <c r="C300" s="1022">
        <v>-4.9730023559192205E-2</v>
      </c>
      <c r="D300" s="1025">
        <v>0.23</v>
      </c>
      <c r="E300" s="1043">
        <v>101.12168182150118</v>
      </c>
      <c r="F300" s="1017">
        <v>1.4906758977502932E-2</v>
      </c>
      <c r="G300" s="1024">
        <v>101.00164814884396</v>
      </c>
      <c r="H300" s="1025">
        <v>4.1138904778250662E-2</v>
      </c>
      <c r="I300" s="1078" t="s">
        <v>852</v>
      </c>
      <c r="J300" s="1505" t="s">
        <v>694</v>
      </c>
      <c r="K300">
        <v>0</v>
      </c>
      <c r="L300" s="1925" t="s">
        <v>712</v>
      </c>
      <c r="M300" s="883"/>
      <c r="N300" s="936">
        <v>43313</v>
      </c>
      <c r="O300" s="967">
        <v>100.19199999999999</v>
      </c>
      <c r="P300" s="1021">
        <v>-4.790000000001271E-2</v>
      </c>
      <c r="Q300" s="943">
        <v>-0.09</v>
      </c>
      <c r="R300" s="940">
        <v>100.238</v>
      </c>
      <c r="S300" s="941">
        <v>-4.3333333333350765E-2</v>
      </c>
      <c r="T300" s="942">
        <v>100.32258571428572</v>
      </c>
      <c r="U300" s="943">
        <v>-4.2885714285716858E-2</v>
      </c>
      <c r="V300" s="924" t="s">
        <v>694</v>
      </c>
      <c r="W300" s="1023">
        <v>0</v>
      </c>
      <c r="X300" s="1573" t="s">
        <v>702</v>
      </c>
    </row>
    <row r="301" spans="1:24" ht="14.25" customHeight="1">
      <c r="A301" s="936">
        <v>43344</v>
      </c>
      <c r="B301" s="1497">
        <v>100.98412933483951</v>
      </c>
      <c r="C301" s="1022">
        <v>-0.10935773909368152</v>
      </c>
      <c r="D301" s="1025">
        <v>0.12</v>
      </c>
      <c r="E301" s="1043">
        <v>101.07361116875502</v>
      </c>
      <c r="F301" s="1017">
        <v>-4.8070652746162068E-2</v>
      </c>
      <c r="G301" s="1024">
        <v>101.02766306698993</v>
      </c>
      <c r="H301" s="1025">
        <v>2.601491814597523E-2</v>
      </c>
      <c r="I301" s="1078" t="s">
        <v>852</v>
      </c>
      <c r="J301" s="1505" t="s">
        <v>694</v>
      </c>
      <c r="K301">
        <v>0</v>
      </c>
      <c r="L301" s="1925" t="s">
        <v>713</v>
      </c>
      <c r="M301" s="883"/>
      <c r="N301" s="936">
        <v>43344</v>
      </c>
      <c r="O301" s="967">
        <v>100.1465</v>
      </c>
      <c r="P301" s="1021">
        <v>-4.5499999999989882E-2</v>
      </c>
      <c r="Q301" s="943">
        <v>-0.21</v>
      </c>
      <c r="R301" s="940">
        <v>100.19279999999999</v>
      </c>
      <c r="S301" s="941">
        <v>-4.5200000000008345E-2</v>
      </c>
      <c r="T301" s="942">
        <v>100.27867142857144</v>
      </c>
      <c r="U301" s="943">
        <v>-4.3914285714279799E-2</v>
      </c>
      <c r="V301" s="924" t="s">
        <v>694</v>
      </c>
      <c r="W301" s="1023">
        <v>0</v>
      </c>
      <c r="X301" s="1573" t="s">
        <v>703</v>
      </c>
    </row>
    <row r="302" spans="1:24" ht="14.25" customHeight="1">
      <c r="A302" s="936">
        <v>43374</v>
      </c>
      <c r="B302" s="1497">
        <v>100.83920936339382</v>
      </c>
      <c r="C302" s="1022">
        <v>-0.14491997144568813</v>
      </c>
      <c r="D302" s="1025">
        <v>-0.04</v>
      </c>
      <c r="E302" s="1043">
        <v>100.97227525738884</v>
      </c>
      <c r="F302" s="1017">
        <v>-0.10133591136617781</v>
      </c>
      <c r="G302" s="1024">
        <v>101.02578550862779</v>
      </c>
      <c r="H302" s="1025">
        <v>-1.8775583621390979E-3</v>
      </c>
      <c r="I302" s="1078" t="s">
        <v>852</v>
      </c>
      <c r="J302" s="1505" t="s">
        <v>694</v>
      </c>
      <c r="K302">
        <v>0</v>
      </c>
      <c r="L302" s="1925" t="s">
        <v>714</v>
      </c>
      <c r="M302" s="883"/>
      <c r="N302" s="936">
        <v>43374</v>
      </c>
      <c r="O302" s="967">
        <v>100.08799999999999</v>
      </c>
      <c r="P302" s="1021">
        <v>-5.8500000000009322E-2</v>
      </c>
      <c r="Q302" s="943">
        <v>-0.36</v>
      </c>
      <c r="R302" s="940">
        <v>100.14216666666668</v>
      </c>
      <c r="S302" s="941">
        <v>-5.0633333333308883E-2</v>
      </c>
      <c r="T302" s="942">
        <v>100.23291428571429</v>
      </c>
      <c r="U302" s="943">
        <v>-4.5757142857155486E-2</v>
      </c>
      <c r="V302" s="924" t="s">
        <v>694</v>
      </c>
      <c r="W302" s="1023">
        <v>0</v>
      </c>
      <c r="X302" s="1573" t="s">
        <v>691</v>
      </c>
    </row>
    <row r="303" spans="1:24" ht="14.25" customHeight="1">
      <c r="A303" s="936">
        <v>43405</v>
      </c>
      <c r="B303" s="1497">
        <v>100.68466877452121</v>
      </c>
      <c r="C303" s="1022">
        <v>-0.15454058887260658</v>
      </c>
      <c r="D303" s="1025">
        <v>-0.19</v>
      </c>
      <c r="E303" s="1043">
        <v>100.83600249091819</v>
      </c>
      <c r="F303" s="1017">
        <v>-0.13627276647065401</v>
      </c>
      <c r="G303" s="1024">
        <v>100.98883139060841</v>
      </c>
      <c r="H303" s="1025">
        <v>-3.6954118019380644E-2</v>
      </c>
      <c r="I303" s="1078" t="s">
        <v>852</v>
      </c>
      <c r="J303" s="1505" t="s">
        <v>694</v>
      </c>
      <c r="K303">
        <v>0</v>
      </c>
      <c r="L303" s="1925" t="s">
        <v>715</v>
      </c>
      <c r="M303" s="883"/>
      <c r="N303" s="936">
        <v>43405</v>
      </c>
      <c r="O303" s="967">
        <v>100.0232</v>
      </c>
      <c r="P303" s="1021">
        <v>-6.4799999999991087E-2</v>
      </c>
      <c r="Q303" s="943">
        <v>-0.47</v>
      </c>
      <c r="R303" s="940">
        <v>100.0859</v>
      </c>
      <c r="S303" s="941">
        <v>-5.6266666666687115E-2</v>
      </c>
      <c r="T303" s="942">
        <v>100.1848142857143</v>
      </c>
      <c r="U303" s="943">
        <v>-4.8099999999990928E-2</v>
      </c>
      <c r="V303" s="924" t="s">
        <v>694</v>
      </c>
      <c r="W303" s="1023">
        <v>0</v>
      </c>
      <c r="X303" s="1573" t="s">
        <v>692</v>
      </c>
    </row>
    <row r="304" spans="1:24" ht="14.25" customHeight="1">
      <c r="A304" s="985">
        <v>43435</v>
      </c>
      <c r="B304" s="1569">
        <v>100.52794046451746</v>
      </c>
      <c r="C304" s="1026">
        <v>-0.15672831000375709</v>
      </c>
      <c r="D304" s="1031">
        <v>-0.32</v>
      </c>
      <c r="E304" s="1028">
        <v>100.68393953414416</v>
      </c>
      <c r="F304" s="1055">
        <v>-0.15206295677403148</v>
      </c>
      <c r="G304" s="1030">
        <v>100.91442762882507</v>
      </c>
      <c r="H304" s="1031">
        <v>-7.440376178334418E-2</v>
      </c>
      <c r="I304" s="1170" t="s">
        <v>852</v>
      </c>
      <c r="J304" s="1506" t="s">
        <v>694</v>
      </c>
      <c r="K304" s="952">
        <v>0</v>
      </c>
      <c r="L304" s="1926" t="s">
        <v>709</v>
      </c>
      <c r="M304" s="883"/>
      <c r="N304" s="936">
        <v>43435</v>
      </c>
      <c r="O304" s="967">
        <v>99.929320000000004</v>
      </c>
      <c r="P304" s="1048">
        <v>-9.3879999999998631E-2</v>
      </c>
      <c r="Q304" s="943">
        <v>-0.57999999999999996</v>
      </c>
      <c r="R304" s="940">
        <v>100.01350666666667</v>
      </c>
      <c r="S304" s="941">
        <v>-7.239333333332354E-2</v>
      </c>
      <c r="T304" s="942">
        <v>100.12871714285713</v>
      </c>
      <c r="U304" s="943">
        <v>-5.6097142857169047E-2</v>
      </c>
      <c r="V304" s="924" t="s">
        <v>694</v>
      </c>
      <c r="W304" s="1023">
        <v>0</v>
      </c>
      <c r="X304" s="1576" t="s">
        <v>693</v>
      </c>
    </row>
    <row r="305" spans="1:24" ht="14.25" customHeight="1">
      <c r="A305" s="1044">
        <v>43466</v>
      </c>
      <c r="B305" s="1497">
        <v>100.38154580755011</v>
      </c>
      <c r="C305" s="1022">
        <v>-0.14639465696734533</v>
      </c>
      <c r="D305" s="1025">
        <v>-0.42</v>
      </c>
      <c r="E305" s="1043">
        <v>100.53138501552958</v>
      </c>
      <c r="F305" s="1017">
        <v>-0.15255451861457914</v>
      </c>
      <c r="G305" s="1024">
        <v>100.80774255946395</v>
      </c>
      <c r="H305" s="1025">
        <v>-0.1066850693611201</v>
      </c>
      <c r="I305" s="1078" t="s">
        <v>852</v>
      </c>
      <c r="J305" s="1505" t="s">
        <v>694</v>
      </c>
      <c r="K305">
        <v>0</v>
      </c>
      <c r="L305" s="1925" t="s">
        <v>704</v>
      </c>
      <c r="M305" s="883"/>
      <c r="N305" s="1040">
        <v>43466</v>
      </c>
      <c r="O305" s="991">
        <v>99.790679999999995</v>
      </c>
      <c r="P305" s="1050">
        <v>-0.13864000000000942</v>
      </c>
      <c r="Q305" s="1171">
        <v>-0.7</v>
      </c>
      <c r="R305" s="1042">
        <v>99.914400000000001</v>
      </c>
      <c r="S305" s="1171">
        <v>-9.9106666666671117E-2</v>
      </c>
      <c r="T305" s="1171">
        <v>100.05851428571427</v>
      </c>
      <c r="U305" s="1042">
        <v>-7.0202857142859898E-2</v>
      </c>
      <c r="V305" s="1052" t="s">
        <v>694</v>
      </c>
      <c r="W305" s="1053">
        <v>0</v>
      </c>
      <c r="X305" s="1574" t="s">
        <v>704</v>
      </c>
    </row>
    <row r="306" spans="1:24" ht="14.25" customHeight="1">
      <c r="A306" s="1044">
        <v>43497</v>
      </c>
      <c r="B306" s="1497">
        <v>100.28816486047944</v>
      </c>
      <c r="C306" s="1022">
        <v>-9.3380947070670572E-2</v>
      </c>
      <c r="D306" s="1025">
        <v>-0.51</v>
      </c>
      <c r="E306" s="1043">
        <v>100.39921704418232</v>
      </c>
      <c r="F306" s="1017">
        <v>-0.13216797134725766</v>
      </c>
      <c r="G306" s="1024">
        <v>100.68559223989067</v>
      </c>
      <c r="H306" s="1025">
        <v>-0.12215031957327938</v>
      </c>
      <c r="I306" s="1078" t="s">
        <v>852</v>
      </c>
      <c r="J306" s="1505" t="s">
        <v>694</v>
      </c>
      <c r="K306">
        <v>0</v>
      </c>
      <c r="L306" s="1925" t="s">
        <v>705</v>
      </c>
      <c r="M306" s="883"/>
      <c r="N306" s="1044">
        <v>43497</v>
      </c>
      <c r="O306" s="937">
        <v>99.637979999999999</v>
      </c>
      <c r="P306" s="1048">
        <v>-0.15269999999999584</v>
      </c>
      <c r="Q306" s="1172">
        <v>-0.81</v>
      </c>
      <c r="R306" s="942">
        <v>99.785993333333337</v>
      </c>
      <c r="S306" s="1172">
        <v>-0.12840666666666323</v>
      </c>
      <c r="T306" s="1172">
        <v>99.972525714285709</v>
      </c>
      <c r="U306" s="942">
        <v>-8.5988571428558203E-2</v>
      </c>
      <c r="V306" s="924" t="s">
        <v>694</v>
      </c>
      <c r="W306" s="1023">
        <v>0</v>
      </c>
      <c r="X306" s="1573" t="s">
        <v>705</v>
      </c>
    </row>
    <row r="307" spans="1:24" ht="14.25" customHeight="1">
      <c r="A307" s="936">
        <v>43525</v>
      </c>
      <c r="B307" s="1497">
        <v>100.21957586356444</v>
      </c>
      <c r="C307" s="1022">
        <v>-6.8588996914996869E-2</v>
      </c>
      <c r="D307" s="1025">
        <v>-0.63</v>
      </c>
      <c r="E307" s="1043">
        <v>100.29642884386466</v>
      </c>
      <c r="F307" s="1017">
        <v>-0.10278820031766145</v>
      </c>
      <c r="G307" s="1024">
        <v>100.56074778126656</v>
      </c>
      <c r="H307" s="1025">
        <v>-0.12484445862411064</v>
      </c>
      <c r="I307" s="1078" t="s">
        <v>852</v>
      </c>
      <c r="J307" s="1505" t="s">
        <v>694</v>
      </c>
      <c r="K307">
        <v>0</v>
      </c>
      <c r="L307" s="1925" t="s">
        <v>706</v>
      </c>
      <c r="M307" s="883"/>
      <c r="N307" s="936">
        <v>43525</v>
      </c>
      <c r="O307" s="937">
        <v>99.46593</v>
      </c>
      <c r="P307" s="1048">
        <v>-0.1720499999999987</v>
      </c>
      <c r="Q307" s="1172">
        <v>-0.94</v>
      </c>
      <c r="R307" s="942">
        <v>99.631529999999998</v>
      </c>
      <c r="S307" s="1172">
        <v>-0.15446333333333939</v>
      </c>
      <c r="T307" s="1172">
        <v>99.868801428571416</v>
      </c>
      <c r="U307" s="942">
        <v>-0.10372428571429282</v>
      </c>
      <c r="V307" s="924" t="s">
        <v>694</v>
      </c>
      <c r="W307" s="1023">
        <v>0</v>
      </c>
      <c r="X307" s="1573" t="s">
        <v>706</v>
      </c>
    </row>
    <row r="308" spans="1:24" ht="14.25" customHeight="1">
      <c r="A308" s="936">
        <v>43556</v>
      </c>
      <c r="B308" s="1497">
        <v>100.19898932586682</v>
      </c>
      <c r="C308" s="1022">
        <v>-2.0586537697624863E-2</v>
      </c>
      <c r="D308" s="1025">
        <v>-0.74</v>
      </c>
      <c r="E308" s="1043">
        <v>100.23557668330356</v>
      </c>
      <c r="F308" s="1017">
        <v>-6.0852160561097435E-2</v>
      </c>
      <c r="G308" s="1024">
        <v>100.44858492284189</v>
      </c>
      <c r="H308" s="1025">
        <v>-0.11216285842466789</v>
      </c>
      <c r="I308" s="1078" t="s">
        <v>852</v>
      </c>
      <c r="J308" s="1505" t="s">
        <v>694</v>
      </c>
      <c r="K308">
        <v>0</v>
      </c>
      <c r="L308" s="1925" t="s">
        <v>707</v>
      </c>
      <c r="M308" s="883"/>
      <c r="N308" s="936">
        <v>43556</v>
      </c>
      <c r="O308" s="937">
        <v>99.303319999999999</v>
      </c>
      <c r="P308" s="1048">
        <v>-0.16261000000000081</v>
      </c>
      <c r="Q308" s="1172">
        <v>-1.05</v>
      </c>
      <c r="R308" s="942">
        <v>99.469076666666652</v>
      </c>
      <c r="S308" s="1172">
        <v>-0.162453333333346</v>
      </c>
      <c r="T308" s="1172">
        <v>99.748347142857142</v>
      </c>
      <c r="U308" s="942">
        <v>-0.12045428571427408</v>
      </c>
      <c r="V308" s="924" t="s">
        <v>694</v>
      </c>
      <c r="W308" s="1023">
        <v>0</v>
      </c>
      <c r="X308" s="1573" t="s">
        <v>707</v>
      </c>
    </row>
    <row r="309" spans="1:24" ht="14.25" customHeight="1">
      <c r="A309" s="936">
        <v>43586</v>
      </c>
      <c r="B309" s="1497">
        <v>100.18827535026642</v>
      </c>
      <c r="C309" s="1022">
        <v>-1.0713975600395997E-2</v>
      </c>
      <c r="D309" s="1025">
        <v>-0.85</v>
      </c>
      <c r="E309" s="1043">
        <v>100.20228017989923</v>
      </c>
      <c r="F309" s="1017">
        <v>-3.3296503404329769E-2</v>
      </c>
      <c r="G309" s="1024">
        <v>100.35559434953799</v>
      </c>
      <c r="H309" s="1025">
        <v>-9.2990573303893598E-2</v>
      </c>
      <c r="I309" s="1078" t="s">
        <v>852</v>
      </c>
      <c r="J309" s="1505" t="s">
        <v>694</v>
      </c>
      <c r="K309">
        <v>0</v>
      </c>
      <c r="L309" s="1925" t="s">
        <v>708</v>
      </c>
      <c r="M309" s="883"/>
      <c r="N309" s="936">
        <v>43586</v>
      </c>
      <c r="O309" s="937">
        <v>99.109009999999998</v>
      </c>
      <c r="P309" s="1048">
        <v>-0.19431000000000154</v>
      </c>
      <c r="Q309" s="1172">
        <v>-1.21</v>
      </c>
      <c r="R309" s="942">
        <v>99.292753333333337</v>
      </c>
      <c r="S309" s="1172">
        <v>-0.17632333333331474</v>
      </c>
      <c r="T309" s="1172">
        <v>99.60849142857144</v>
      </c>
      <c r="U309" s="942">
        <v>-0.13985571428570154</v>
      </c>
      <c r="V309" s="924" t="s">
        <v>694</v>
      </c>
      <c r="W309" s="1023">
        <v>0</v>
      </c>
      <c r="X309" s="1573" t="s">
        <v>708</v>
      </c>
    </row>
    <row r="310" spans="1:24" ht="14.25" customHeight="1">
      <c r="A310" s="936">
        <v>43252</v>
      </c>
      <c r="B310" s="1497">
        <v>100.16620565379188</v>
      </c>
      <c r="C310" s="1022">
        <v>-2.2069696474545708E-2</v>
      </c>
      <c r="D310" s="1025">
        <v>-0.95</v>
      </c>
      <c r="E310" s="1043">
        <v>100.18449010997504</v>
      </c>
      <c r="F310" s="1017">
        <v>-1.7790069924188856E-2</v>
      </c>
      <c r="G310" s="1024">
        <v>100.28152818943379</v>
      </c>
      <c r="H310" s="1025">
        <v>-7.4066160104209189E-2</v>
      </c>
      <c r="I310" s="1078" t="s">
        <v>852</v>
      </c>
      <c r="J310" s="1505" t="s">
        <v>694</v>
      </c>
      <c r="K310">
        <v>0</v>
      </c>
      <c r="L310" s="1925" t="s">
        <v>710</v>
      </c>
      <c r="M310" s="883"/>
      <c r="N310" s="936">
        <v>43252</v>
      </c>
      <c r="O310" s="937">
        <v>98.907070000000004</v>
      </c>
      <c r="P310" s="1048">
        <v>-0.20193999999999335</v>
      </c>
      <c r="Q310" s="1172">
        <v>-1.37</v>
      </c>
      <c r="R310" s="942">
        <v>99.106466666666662</v>
      </c>
      <c r="S310" s="1172">
        <v>-0.18628666666667471</v>
      </c>
      <c r="T310" s="1172">
        <v>99.44904428571428</v>
      </c>
      <c r="U310" s="942">
        <v>-0.15944714285716088</v>
      </c>
      <c r="V310" s="924" t="s">
        <v>694</v>
      </c>
      <c r="W310" s="1023">
        <v>0</v>
      </c>
      <c r="X310" s="1573" t="s">
        <v>710</v>
      </c>
    </row>
    <row r="311" spans="1:24" ht="14.25" customHeight="1">
      <c r="A311" s="936">
        <v>43647</v>
      </c>
      <c r="B311" s="1497">
        <v>100.11197144321048</v>
      </c>
      <c r="C311" s="1022">
        <v>-5.4234210581398656E-2</v>
      </c>
      <c r="D311" s="1025">
        <v>-1.02</v>
      </c>
      <c r="E311" s="1043">
        <v>100.1554841490896</v>
      </c>
      <c r="F311" s="1017">
        <v>-2.900596088544205E-2</v>
      </c>
      <c r="G311" s="1024">
        <v>100.2221040435328</v>
      </c>
      <c r="H311" s="1025">
        <v>-5.9424145900990766E-2</v>
      </c>
      <c r="I311" s="1078" t="s">
        <v>852</v>
      </c>
      <c r="J311" s="1505" t="s">
        <v>694</v>
      </c>
      <c r="K311">
        <v>0</v>
      </c>
      <c r="L311" s="1925" t="s">
        <v>711</v>
      </c>
      <c r="M311" s="883"/>
      <c r="N311" s="1173">
        <v>43647</v>
      </c>
      <c r="O311" s="1174"/>
      <c r="P311" s="1175"/>
      <c r="Q311" s="1176"/>
      <c r="R311" s="1177"/>
      <c r="S311" s="1176"/>
      <c r="T311" s="1176"/>
      <c r="U311" s="1177"/>
      <c r="V311" s="1578"/>
      <c r="W311" s="1178"/>
      <c r="X311" s="1179" t="s">
        <v>711</v>
      </c>
    </row>
    <row r="312" spans="1:24" ht="14.25" customHeight="1">
      <c r="A312" s="936">
        <v>43678</v>
      </c>
      <c r="B312" s="1497">
        <v>100.00876969981552</v>
      </c>
      <c r="C312" s="1022">
        <v>-0.10320174339496191</v>
      </c>
      <c r="D312" s="1025">
        <v>-1.07</v>
      </c>
      <c r="E312" s="1043">
        <v>100.09564893227262</v>
      </c>
      <c r="F312" s="1017">
        <v>-5.9835216816978232E-2</v>
      </c>
      <c r="G312" s="1024">
        <v>100.16885031385641</v>
      </c>
      <c r="H312" s="1025">
        <v>-5.3253729676384864E-2</v>
      </c>
      <c r="I312" s="1078" t="s">
        <v>852</v>
      </c>
      <c r="J312" s="1505" t="s">
        <v>694</v>
      </c>
      <c r="K312">
        <v>0</v>
      </c>
      <c r="L312" s="1925" t="s">
        <v>712</v>
      </c>
      <c r="M312" s="883"/>
      <c r="N312" s="1173">
        <v>43678</v>
      </c>
      <c r="O312" s="1174"/>
      <c r="P312" s="1175"/>
      <c r="Q312" s="1176"/>
      <c r="R312" s="1177"/>
      <c r="S312" s="1176"/>
      <c r="T312" s="1176"/>
      <c r="U312" s="1177"/>
      <c r="V312" s="1578"/>
      <c r="W312" s="1178"/>
      <c r="X312" s="1179" t="s">
        <v>712</v>
      </c>
    </row>
    <row r="313" spans="1:24" ht="14.25" customHeight="1">
      <c r="A313" s="936">
        <v>43709</v>
      </c>
      <c r="B313" s="1497">
        <v>99.853394358570114</v>
      </c>
      <c r="C313" s="1022">
        <v>-0.15537534124540286</v>
      </c>
      <c r="D313" s="1025">
        <v>-1.1200000000000001</v>
      </c>
      <c r="E313" s="1043">
        <v>99.991378500532051</v>
      </c>
      <c r="F313" s="1017">
        <v>-0.1042704317405736</v>
      </c>
      <c r="G313" s="1024">
        <v>100.10674024215508</v>
      </c>
      <c r="H313" s="1025">
        <v>-6.2110071701326319E-2</v>
      </c>
      <c r="I313" s="1078" t="s">
        <v>852</v>
      </c>
      <c r="J313" s="1505" t="s">
        <v>694</v>
      </c>
      <c r="K313">
        <v>0</v>
      </c>
      <c r="L313" s="1925" t="s">
        <v>713</v>
      </c>
      <c r="M313" s="883"/>
      <c r="N313" s="1173">
        <v>43709</v>
      </c>
      <c r="O313" s="1174"/>
      <c r="P313" s="1175"/>
      <c r="Q313" s="1176"/>
      <c r="R313" s="1177"/>
      <c r="S313" s="1176"/>
      <c r="T313" s="1176"/>
      <c r="U313" s="1177"/>
      <c r="V313" s="1578"/>
      <c r="W313" s="1178"/>
      <c r="X313" s="1179" t="s">
        <v>713</v>
      </c>
    </row>
    <row r="314" spans="1:24" ht="14.25" customHeight="1">
      <c r="A314" s="936">
        <v>43739</v>
      </c>
      <c r="B314" s="1497">
        <v>99.620704189639341</v>
      </c>
      <c r="C314" s="1022">
        <v>-0.23269016893077321</v>
      </c>
      <c r="D314" s="1025">
        <v>-1.21</v>
      </c>
      <c r="E314" s="1043">
        <v>99.827622749341671</v>
      </c>
      <c r="F314" s="1017">
        <v>-0.16375575119037933</v>
      </c>
      <c r="G314" s="1024">
        <v>100.02118714588008</v>
      </c>
      <c r="H314" s="1025">
        <v>-8.5553096275006624E-2</v>
      </c>
      <c r="I314" s="1078" t="s">
        <v>852</v>
      </c>
      <c r="J314" s="1505" t="s">
        <v>694</v>
      </c>
      <c r="K314">
        <v>0</v>
      </c>
      <c r="L314" s="1925" t="s">
        <v>714</v>
      </c>
      <c r="M314" s="883"/>
      <c r="N314" s="1173">
        <v>43739</v>
      </c>
      <c r="O314" s="1174"/>
      <c r="P314" s="1175"/>
      <c r="Q314" s="1176"/>
      <c r="R314" s="1177"/>
      <c r="S314" s="1176"/>
      <c r="T314" s="1176"/>
      <c r="U314" s="1177"/>
      <c r="V314" s="1578"/>
      <c r="W314" s="1178"/>
      <c r="X314" s="1179" t="s">
        <v>714</v>
      </c>
    </row>
    <row r="315" spans="1:24" ht="14.25" customHeight="1">
      <c r="A315" s="936">
        <v>43770</v>
      </c>
      <c r="B315" s="1497">
        <v>99.35351577231647</v>
      </c>
      <c r="C315" s="1022">
        <v>-0.26718841732287046</v>
      </c>
      <c r="D315" s="1025">
        <v>-1.32</v>
      </c>
      <c r="E315" s="1043">
        <v>99.609204773508637</v>
      </c>
      <c r="F315" s="1017">
        <v>-0.21841797583303446</v>
      </c>
      <c r="G315" s="1024">
        <v>99.900405209658601</v>
      </c>
      <c r="H315" s="1025">
        <v>-0.12078193622147637</v>
      </c>
      <c r="I315" s="1078" t="s">
        <v>852</v>
      </c>
      <c r="J315" s="1505" t="s">
        <v>694</v>
      </c>
      <c r="K315">
        <v>0</v>
      </c>
      <c r="L315" s="1925" t="s">
        <v>715</v>
      </c>
      <c r="M315" s="883"/>
      <c r="N315" s="1173">
        <v>43770</v>
      </c>
      <c r="O315" s="1174"/>
      <c r="P315" s="1175"/>
      <c r="Q315" s="1176"/>
      <c r="R315" s="1177"/>
      <c r="S315" s="1176"/>
      <c r="T315" s="1176"/>
      <c r="U315" s="1177"/>
      <c r="V315" s="1578"/>
      <c r="W315" s="1178"/>
      <c r="X315" s="1179" t="s">
        <v>715</v>
      </c>
    </row>
    <row r="316" spans="1:24" ht="14.25" customHeight="1">
      <c r="A316" s="936">
        <v>43800</v>
      </c>
      <c r="B316" s="1569">
        <v>99.053204072674205</v>
      </c>
      <c r="C316" s="1022">
        <v>-0.30031169964226478</v>
      </c>
      <c r="D316" s="1025">
        <v>-1.47</v>
      </c>
      <c r="E316" s="1043">
        <v>99.34247467821001</v>
      </c>
      <c r="F316" s="1017">
        <v>-0.26673009529862668</v>
      </c>
      <c r="G316" s="1024">
        <v>99.738252170002582</v>
      </c>
      <c r="H316" s="1025">
        <v>-0.1621530396560189</v>
      </c>
      <c r="I316" s="1078" t="s">
        <v>852</v>
      </c>
      <c r="J316" s="1506" t="s">
        <v>694</v>
      </c>
      <c r="K316" s="952">
        <v>0</v>
      </c>
      <c r="L316" s="1925" t="s">
        <v>709</v>
      </c>
      <c r="M316" s="883"/>
      <c r="N316" s="1180">
        <v>43800</v>
      </c>
      <c r="O316" s="1181"/>
      <c r="P316" s="1182"/>
      <c r="Q316" s="1183"/>
      <c r="R316" s="1184"/>
      <c r="S316" s="1183"/>
      <c r="T316" s="1183"/>
      <c r="U316" s="1184"/>
      <c r="V316" s="1579"/>
      <c r="W316" s="1185"/>
      <c r="X316" s="1577" t="s">
        <v>709</v>
      </c>
    </row>
    <row r="317" spans="1:24" ht="14.25" customHeight="1">
      <c r="A317" s="1040">
        <v>43831</v>
      </c>
      <c r="B317" s="1497">
        <v>98.69611879536582</v>
      </c>
      <c r="C317" s="1005">
        <v>-0.35708527730838568</v>
      </c>
      <c r="D317" s="1037">
        <v>-1.68</v>
      </c>
      <c r="E317" s="1038">
        <v>99.034279546785498</v>
      </c>
      <c r="F317" s="1007">
        <v>-0.30819513142451171</v>
      </c>
      <c r="G317" s="1039">
        <v>99.528239761655996</v>
      </c>
      <c r="H317" s="1037">
        <v>-0.21001240834658574</v>
      </c>
      <c r="I317" s="1186" t="s">
        <v>852</v>
      </c>
      <c r="J317" s="1504" t="s">
        <v>694</v>
      </c>
      <c r="K317">
        <v>0</v>
      </c>
      <c r="L317" s="1928" t="s">
        <v>704</v>
      </c>
      <c r="M317" s="883"/>
      <c r="N317" s="1594">
        <v>43831</v>
      </c>
      <c r="O317" s="1592"/>
      <c r="P317" s="1187"/>
      <c r="Q317" s="1188"/>
      <c r="R317" s="1189"/>
      <c r="S317" s="1188"/>
      <c r="T317" s="1189"/>
      <c r="U317" s="1188"/>
      <c r="V317" s="1580"/>
      <c r="W317" s="1581"/>
      <c r="X317" s="1587" t="s">
        <v>704</v>
      </c>
    </row>
    <row r="318" spans="1:24" ht="14.25" customHeight="1">
      <c r="A318" s="1044">
        <v>43862</v>
      </c>
      <c r="B318" s="1497">
        <v>98.278519415553291</v>
      </c>
      <c r="C318" s="1022">
        <v>-0.41759937981252904</v>
      </c>
      <c r="D318" s="1025">
        <v>-2</v>
      </c>
      <c r="E318" s="1043">
        <v>98.675947427864443</v>
      </c>
      <c r="F318" s="1017">
        <v>-0.3583321189210551</v>
      </c>
      <c r="G318" s="1024">
        <v>99.266318043419261</v>
      </c>
      <c r="H318" s="1025">
        <v>-0.26192171823673505</v>
      </c>
      <c r="I318" s="1078" t="s">
        <v>852</v>
      </c>
      <c r="J318" s="1505" t="s">
        <v>694</v>
      </c>
      <c r="K318">
        <v>0</v>
      </c>
      <c r="L318" s="1925" t="s">
        <v>705</v>
      </c>
      <c r="M318" s="883"/>
      <c r="N318" s="1595">
        <v>43862</v>
      </c>
      <c r="O318" s="1174"/>
      <c r="P318" s="1190"/>
      <c r="Q318" s="1177"/>
      <c r="R318" s="1176"/>
      <c r="S318" s="1177"/>
      <c r="T318" s="1176"/>
      <c r="U318" s="1177"/>
      <c r="V318" s="1582"/>
      <c r="W318" s="1583"/>
      <c r="X318" s="1179" t="s">
        <v>705</v>
      </c>
    </row>
    <row r="319" spans="1:24" ht="14.25" customHeight="1">
      <c r="A319" s="936">
        <v>43891</v>
      </c>
      <c r="B319" s="1497">
        <v>97.853019873470203</v>
      </c>
      <c r="C319" s="1022">
        <v>-0.42549954208308804</v>
      </c>
      <c r="D319" s="1025">
        <v>-2.36</v>
      </c>
      <c r="E319" s="1043">
        <v>98.275886028129776</v>
      </c>
      <c r="F319" s="1017">
        <v>-0.40006139973466759</v>
      </c>
      <c r="G319" s="1024">
        <v>98.958353782512773</v>
      </c>
      <c r="H319" s="1025">
        <v>-0.30796426090648765</v>
      </c>
      <c r="I319" s="1078" t="s">
        <v>852</v>
      </c>
      <c r="J319" s="1505" t="s">
        <v>694</v>
      </c>
      <c r="K319">
        <v>0</v>
      </c>
      <c r="L319" s="1925" t="s">
        <v>706</v>
      </c>
      <c r="M319" s="883"/>
      <c r="N319" s="1173">
        <v>43891</v>
      </c>
      <c r="O319" s="1174"/>
      <c r="P319" s="1190"/>
      <c r="Q319" s="1177"/>
      <c r="R319" s="1176"/>
      <c r="S319" s="1177"/>
      <c r="T319" s="1176"/>
      <c r="U319" s="1177"/>
      <c r="V319" s="1582"/>
      <c r="W319" s="1583"/>
      <c r="X319" s="1179" t="s">
        <v>706</v>
      </c>
    </row>
    <row r="320" spans="1:24" ht="14.25" customHeight="1">
      <c r="A320" s="936">
        <v>43922</v>
      </c>
      <c r="B320" s="1497">
        <v>97.476080538217147</v>
      </c>
      <c r="C320" s="1022">
        <v>-0.37693933525305567</v>
      </c>
      <c r="D320" s="1025">
        <v>-2.72</v>
      </c>
      <c r="E320" s="1043">
        <v>97.869206609080209</v>
      </c>
      <c r="F320" s="1017">
        <v>-0.40667941904956706</v>
      </c>
      <c r="G320" s="1024">
        <v>98.618737522462354</v>
      </c>
      <c r="H320" s="1025">
        <v>-0.33961626005041978</v>
      </c>
      <c r="I320" s="1078" t="s">
        <v>852</v>
      </c>
      <c r="J320" s="1505" t="s">
        <v>694</v>
      </c>
      <c r="K320">
        <v>0</v>
      </c>
      <c r="L320" s="1925" t="s">
        <v>707</v>
      </c>
      <c r="M320" s="883"/>
      <c r="N320" s="1173">
        <v>43922</v>
      </c>
      <c r="O320" s="1174"/>
      <c r="P320" s="1190"/>
      <c r="Q320" s="1177"/>
      <c r="R320" s="1176"/>
      <c r="S320" s="1177"/>
      <c r="T320" s="1176"/>
      <c r="U320" s="1177"/>
      <c r="V320" s="1582"/>
      <c r="W320" s="1583"/>
      <c r="X320" s="1179" t="s">
        <v>707</v>
      </c>
    </row>
    <row r="321" spans="1:24" ht="14.25" customHeight="1">
      <c r="A321" s="936">
        <v>43952</v>
      </c>
      <c r="B321" s="1497">
        <v>97.263125246656969</v>
      </c>
      <c r="C321" s="1022">
        <v>-0.21295529156017778</v>
      </c>
      <c r="D321" s="1025">
        <v>-2.92</v>
      </c>
      <c r="E321" s="1043">
        <v>97.530741886114768</v>
      </c>
      <c r="F321" s="1017">
        <v>-0.3384647229654405</v>
      </c>
      <c r="G321" s="1024">
        <v>98.281940530607727</v>
      </c>
      <c r="H321" s="1025">
        <v>-0.33679699185462653</v>
      </c>
      <c r="I321" s="1078" t="s">
        <v>852</v>
      </c>
      <c r="J321" s="1505" t="s">
        <v>694</v>
      </c>
      <c r="K321">
        <v>0</v>
      </c>
      <c r="L321" s="1925" t="s">
        <v>708</v>
      </c>
      <c r="M321" s="883"/>
      <c r="N321" s="1173">
        <v>43952</v>
      </c>
      <c r="O321" s="1174"/>
      <c r="P321" s="1190"/>
      <c r="Q321" s="1177"/>
      <c r="R321" s="1176"/>
      <c r="S321" s="1177"/>
      <c r="T321" s="1176"/>
      <c r="U321" s="1177"/>
      <c r="V321" s="1582"/>
      <c r="W321" s="1583"/>
      <c r="X321" s="1179" t="s">
        <v>708</v>
      </c>
    </row>
    <row r="322" spans="1:24" ht="14.25" customHeight="1">
      <c r="A322" s="936">
        <v>43983</v>
      </c>
      <c r="B322" s="1497">
        <v>97.246453772249041</v>
      </c>
      <c r="C322" s="1022">
        <v>-1.6671474407928599E-2</v>
      </c>
      <c r="D322" s="1025">
        <v>-2.91</v>
      </c>
      <c r="E322" s="1043">
        <v>97.328553185707719</v>
      </c>
      <c r="F322" s="1017">
        <v>-0.20218870040704928</v>
      </c>
      <c r="G322" s="1024">
        <v>97.98093167345526</v>
      </c>
      <c r="H322" s="1025">
        <v>-0.30100885715246761</v>
      </c>
      <c r="I322" s="1078" t="s">
        <v>852</v>
      </c>
      <c r="J322" s="1505" t="s">
        <v>898</v>
      </c>
      <c r="K322">
        <v>-1</v>
      </c>
      <c r="L322" s="1925" t="s">
        <v>710</v>
      </c>
      <c r="M322" s="883"/>
      <c r="N322" s="1173">
        <v>43983</v>
      </c>
      <c r="O322" s="1174"/>
      <c r="P322" s="1190"/>
      <c r="Q322" s="1177"/>
      <c r="R322" s="1176"/>
      <c r="S322" s="1177"/>
      <c r="T322" s="1176"/>
      <c r="U322" s="1177"/>
      <c r="V322" s="1582"/>
      <c r="W322" s="1583"/>
      <c r="X322" s="1179" t="s">
        <v>710</v>
      </c>
    </row>
    <row r="323" spans="1:24" ht="14.25" customHeight="1">
      <c r="A323" s="936">
        <v>44013</v>
      </c>
      <c r="B323" s="1497">
        <v>97.434291884611298</v>
      </c>
      <c r="C323" s="1022">
        <v>0.18783811236225745</v>
      </c>
      <c r="D323" s="1025">
        <v>-2.67</v>
      </c>
      <c r="E323" s="1043">
        <v>97.314623634505779</v>
      </c>
      <c r="F323" s="1017">
        <v>-1.3929551201940171E-2</v>
      </c>
      <c r="G323" s="1024">
        <v>97.749658503731979</v>
      </c>
      <c r="H323" s="1025">
        <v>-0.2312731697232806</v>
      </c>
      <c r="I323" s="1078" t="s">
        <v>849</v>
      </c>
      <c r="J323" s="1505" t="s">
        <v>694</v>
      </c>
      <c r="K323">
        <v>0</v>
      </c>
      <c r="L323" s="1925" t="s">
        <v>711</v>
      </c>
      <c r="M323" s="883"/>
      <c r="N323" s="1173">
        <v>44013</v>
      </c>
      <c r="O323" s="1174"/>
      <c r="P323" s="1190"/>
      <c r="Q323" s="1177"/>
      <c r="R323" s="1176"/>
      <c r="S323" s="1177"/>
      <c r="T323" s="1176"/>
      <c r="U323" s="1177"/>
      <c r="V323" s="1582"/>
      <c r="W323" s="1583"/>
      <c r="X323" s="1179" t="s">
        <v>711</v>
      </c>
    </row>
    <row r="324" spans="1:24" ht="14.25" customHeight="1">
      <c r="A324" s="936">
        <v>44044</v>
      </c>
      <c r="B324" s="1497">
        <v>97.787222123962565</v>
      </c>
      <c r="C324" s="1022">
        <v>0.35293023935126655</v>
      </c>
      <c r="D324" s="1025">
        <v>-2.2200000000000002</v>
      </c>
      <c r="E324" s="1043">
        <v>97.489322593607639</v>
      </c>
      <c r="F324" s="1017">
        <v>0.1746989591018604</v>
      </c>
      <c r="G324" s="1024">
        <v>97.619816122102932</v>
      </c>
      <c r="H324" s="1025">
        <v>-0.1298423816290466</v>
      </c>
      <c r="I324" s="1078" t="s">
        <v>849</v>
      </c>
      <c r="J324" s="1505" t="s">
        <v>694</v>
      </c>
      <c r="K324">
        <v>0</v>
      </c>
      <c r="L324" s="1925" t="s">
        <v>712</v>
      </c>
      <c r="M324" s="883"/>
      <c r="N324" s="1173">
        <v>44044</v>
      </c>
      <c r="O324" s="1174"/>
      <c r="P324" s="1190"/>
      <c r="Q324" s="1177"/>
      <c r="R324" s="1176"/>
      <c r="S324" s="1177"/>
      <c r="T324" s="1176"/>
      <c r="U324" s="1177"/>
      <c r="V324" s="1582"/>
      <c r="W324" s="1583"/>
      <c r="X324" s="1179" t="s">
        <v>712</v>
      </c>
    </row>
    <row r="325" spans="1:24" ht="14.25" customHeight="1">
      <c r="A325" s="936">
        <v>44075</v>
      </c>
      <c r="B325" s="1497">
        <v>98.242492236523859</v>
      </c>
      <c r="C325" s="1022">
        <v>0.45527011256129413</v>
      </c>
      <c r="D325" s="1025">
        <v>-1.61</v>
      </c>
      <c r="E325" s="1043">
        <v>97.821335415032578</v>
      </c>
      <c r="F325" s="1017">
        <v>0.33201282142493937</v>
      </c>
      <c r="G325" s="1024">
        <v>97.614669382241573</v>
      </c>
      <c r="H325" s="1025">
        <v>-5.146739861359606E-3</v>
      </c>
      <c r="I325" s="1078" t="s">
        <v>849</v>
      </c>
      <c r="J325" s="1505" t="s">
        <v>694</v>
      </c>
      <c r="K325">
        <v>0</v>
      </c>
      <c r="L325" s="1925" t="s">
        <v>713</v>
      </c>
      <c r="M325" s="883"/>
      <c r="N325" s="1173">
        <v>44075</v>
      </c>
      <c r="O325" s="1174"/>
      <c r="P325" s="1190"/>
      <c r="Q325" s="1177"/>
      <c r="R325" s="1176"/>
      <c r="S325" s="1177"/>
      <c r="T325" s="1176"/>
      <c r="U325" s="1177"/>
      <c r="V325" s="1582"/>
      <c r="W325" s="1583"/>
      <c r="X325" s="1179" t="s">
        <v>713</v>
      </c>
    </row>
    <row r="326" spans="1:24" ht="14.25" customHeight="1">
      <c r="A326" s="936">
        <v>44105</v>
      </c>
      <c r="B326" s="1497">
        <v>98.701325813155819</v>
      </c>
      <c r="C326" s="1022">
        <v>0.45883357663196023</v>
      </c>
      <c r="D326" s="1025">
        <v>-0.92</v>
      </c>
      <c r="E326" s="1043">
        <v>98.243680057880738</v>
      </c>
      <c r="F326" s="1017">
        <v>0.42234464284815942</v>
      </c>
      <c r="G326" s="1024">
        <v>97.735855945053814</v>
      </c>
      <c r="H326" s="1025">
        <v>0.12118656281224105</v>
      </c>
      <c r="I326" s="1068" t="s">
        <v>850</v>
      </c>
      <c r="J326" s="1505" t="s">
        <v>694</v>
      </c>
      <c r="K326">
        <v>0</v>
      </c>
      <c r="L326" s="1925" t="s">
        <v>713</v>
      </c>
      <c r="M326" s="883"/>
      <c r="N326" s="1173">
        <v>44105</v>
      </c>
      <c r="O326" s="1174"/>
      <c r="P326" s="1190"/>
      <c r="Q326" s="1177"/>
      <c r="R326" s="1176"/>
      <c r="S326" s="1177"/>
      <c r="T326" s="1176"/>
      <c r="U326" s="1177"/>
      <c r="V326" s="1582"/>
      <c r="W326" s="1583"/>
      <c r="X326" s="1179" t="s">
        <v>714</v>
      </c>
    </row>
    <row r="327" spans="1:24" ht="14.25" customHeight="1">
      <c r="A327" s="936">
        <v>44136</v>
      </c>
      <c r="B327" s="1497">
        <v>99.137626379306795</v>
      </c>
      <c r="C327" s="1022">
        <v>0.43630056615097601</v>
      </c>
      <c r="D327" s="1025">
        <v>-0.22</v>
      </c>
      <c r="E327" s="1043">
        <v>98.693814809662172</v>
      </c>
      <c r="F327" s="1017">
        <v>0.45013475178143381</v>
      </c>
      <c r="G327" s="1024">
        <v>97.973219636638049</v>
      </c>
      <c r="H327" s="1025">
        <v>0.23736369158423543</v>
      </c>
      <c r="I327" s="1068" t="s">
        <v>850</v>
      </c>
      <c r="J327" s="1505" t="s">
        <v>694</v>
      </c>
      <c r="K327">
        <v>0</v>
      </c>
      <c r="L327" s="1925" t="s">
        <v>715</v>
      </c>
      <c r="M327" s="883"/>
      <c r="N327" s="1173">
        <v>44136</v>
      </c>
      <c r="O327" s="1174"/>
      <c r="P327" s="1190"/>
      <c r="Q327" s="1177"/>
      <c r="R327" s="1176"/>
      <c r="S327" s="1177"/>
      <c r="T327" s="1176"/>
      <c r="U327" s="1177"/>
      <c r="V327" s="1582"/>
      <c r="W327" s="1583"/>
      <c r="X327" s="1179" t="s">
        <v>715</v>
      </c>
    </row>
    <row r="328" spans="1:24" ht="14.25" customHeight="1" thickBot="1">
      <c r="A328" s="985">
        <v>44166</v>
      </c>
      <c r="B328" s="1569">
        <v>99.541910289979924</v>
      </c>
      <c r="C328" s="1026">
        <v>0.4042839106731293</v>
      </c>
      <c r="D328" s="1031">
        <v>0.49</v>
      </c>
      <c r="E328" s="1028">
        <v>99.126954160814179</v>
      </c>
      <c r="F328" s="1055">
        <v>0.43313935115200763</v>
      </c>
      <c r="G328" s="1030">
        <v>98.298760357112755</v>
      </c>
      <c r="H328" s="1031">
        <v>0.32554072047470584</v>
      </c>
      <c r="I328" s="1070" t="s">
        <v>850</v>
      </c>
      <c r="J328" s="1506" t="s">
        <v>694</v>
      </c>
      <c r="K328" s="952">
        <v>0</v>
      </c>
      <c r="L328" s="1926" t="s">
        <v>709</v>
      </c>
      <c r="M328" s="883"/>
      <c r="N328" s="1596">
        <v>44166</v>
      </c>
      <c r="O328" s="1593"/>
      <c r="P328" s="1588"/>
      <c r="Q328" s="1589"/>
      <c r="R328" s="1590"/>
      <c r="S328" s="1589"/>
      <c r="T328" s="1590"/>
      <c r="U328" s="1589"/>
      <c r="V328" s="1584"/>
      <c r="W328" s="1585"/>
      <c r="X328" s="1591" t="s">
        <v>709</v>
      </c>
    </row>
    <row r="329" spans="1:24" ht="14.25" customHeight="1">
      <c r="A329" s="936">
        <v>44197</v>
      </c>
      <c r="B329" s="1497">
        <v>99.898165707111772</v>
      </c>
      <c r="C329" s="1191">
        <v>0.35625541713184816</v>
      </c>
      <c r="D329" s="1016">
        <v>1.22</v>
      </c>
      <c r="E329" s="1017">
        <v>99.525900792132845</v>
      </c>
      <c r="F329" s="1018">
        <v>0.39894663131866537</v>
      </c>
      <c r="G329" s="1019">
        <v>98.677576347807417</v>
      </c>
      <c r="H329" s="1016">
        <v>0.37881599069466176</v>
      </c>
      <c r="I329" s="1068" t="s">
        <v>850</v>
      </c>
      <c r="J329" s="1505" t="s">
        <v>694</v>
      </c>
      <c r="K329">
        <v>0</v>
      </c>
      <c r="L329" s="1925" t="s">
        <v>704</v>
      </c>
      <c r="M329" s="883"/>
      <c r="N329" s="883" t="s">
        <v>717</v>
      </c>
      <c r="O329" s="883"/>
      <c r="P329" s="883"/>
      <c r="Q329" s="883"/>
      <c r="R329" s="883"/>
      <c r="S329" s="883"/>
      <c r="T329" s="883"/>
      <c r="U329" s="883"/>
      <c r="V329" s="885"/>
      <c r="W329" s="885"/>
      <c r="X329" s="883"/>
    </row>
    <row r="330" spans="1:24">
      <c r="A330" s="1044">
        <v>44228</v>
      </c>
      <c r="B330" s="1497">
        <v>100.20456303532276</v>
      </c>
      <c r="C330" s="1191">
        <v>0.3063973282109913</v>
      </c>
      <c r="D330" s="1016">
        <v>1.96</v>
      </c>
      <c r="E330" s="1017">
        <v>99.881546344138158</v>
      </c>
      <c r="F330" s="1018">
        <v>0.35564555200531345</v>
      </c>
      <c r="G330" s="1019">
        <v>99.073329369337628</v>
      </c>
      <c r="H330" s="1016">
        <v>0.39575302153021141</v>
      </c>
      <c r="I330" s="1068" t="s">
        <v>850</v>
      </c>
      <c r="J330" s="1505" t="s">
        <v>694</v>
      </c>
      <c r="K330">
        <v>0</v>
      </c>
      <c r="L330" s="1925" t="s">
        <v>705</v>
      </c>
    </row>
    <row r="331" spans="1:24">
      <c r="A331" s="936">
        <v>44256</v>
      </c>
      <c r="B331" s="1497">
        <v>100.44912277427112</v>
      </c>
      <c r="C331" s="1191">
        <v>0.24455973894835381</v>
      </c>
      <c r="D331" s="1016">
        <v>2.65</v>
      </c>
      <c r="E331" s="1017">
        <v>100.18395050556855</v>
      </c>
      <c r="F331" s="1018">
        <v>0.30240416143038829</v>
      </c>
      <c r="G331" s="1019">
        <v>99.453600890810307</v>
      </c>
      <c r="H331" s="1016">
        <v>0.38027152147267884</v>
      </c>
      <c r="I331" s="1068" t="s">
        <v>850</v>
      </c>
      <c r="J331" s="1505" t="s">
        <v>694</v>
      </c>
      <c r="K331">
        <v>0</v>
      </c>
      <c r="L331" s="1925" t="s">
        <v>706</v>
      </c>
      <c r="M331" s="883"/>
    </row>
    <row r="332" spans="1:24">
      <c r="A332" s="936">
        <v>44287</v>
      </c>
      <c r="B332" s="1497">
        <v>100.61652566743835</v>
      </c>
      <c r="C332" s="1191">
        <v>0.16740289316723533</v>
      </c>
      <c r="D332" s="1016">
        <v>3.22</v>
      </c>
      <c r="E332" s="1017">
        <v>100.4234038256774</v>
      </c>
      <c r="F332" s="1018">
        <v>0.23945332010885068</v>
      </c>
      <c r="G332" s="1019">
        <v>99.792748523798082</v>
      </c>
      <c r="H332" s="1016">
        <v>0.33914763298777473</v>
      </c>
      <c r="I332" s="1068" t="s">
        <v>850</v>
      </c>
      <c r="J332" s="1505" t="s">
        <v>694</v>
      </c>
      <c r="K332">
        <v>0</v>
      </c>
      <c r="L332" s="1925" t="s">
        <v>707</v>
      </c>
      <c r="M332" s="883"/>
    </row>
    <row r="333" spans="1:24">
      <c r="A333" s="936">
        <v>44317</v>
      </c>
      <c r="B333" s="1497">
        <v>100.69490005379586</v>
      </c>
      <c r="C333" s="1191">
        <v>7.8374386357509707E-2</v>
      </c>
      <c r="D333" s="1016">
        <v>3.53</v>
      </c>
      <c r="E333" s="1017">
        <v>100.58684949850176</v>
      </c>
      <c r="F333" s="1018">
        <v>0.16344567282436628</v>
      </c>
      <c r="G333" s="1019">
        <v>100.07754484388953</v>
      </c>
      <c r="H333" s="1016">
        <v>0.28479632009144495</v>
      </c>
      <c r="I333" s="1068" t="s">
        <v>850</v>
      </c>
      <c r="J333" s="1505" t="s">
        <v>694</v>
      </c>
      <c r="K333">
        <v>0</v>
      </c>
      <c r="L333" s="1925" t="s">
        <v>708</v>
      </c>
      <c r="M333" s="883"/>
    </row>
    <row r="334" spans="1:24">
      <c r="A334" s="936">
        <v>44348</v>
      </c>
      <c r="B334" s="1497">
        <v>100.69656225578689</v>
      </c>
      <c r="C334" s="1191">
        <v>1.6622019910244035E-3</v>
      </c>
      <c r="D334" s="1016">
        <v>3.55</v>
      </c>
      <c r="E334" s="1017">
        <v>100.6693293256737</v>
      </c>
      <c r="F334" s="1018">
        <v>8.2479827171937359E-2</v>
      </c>
      <c r="G334" s="1019">
        <v>100.30024996910096</v>
      </c>
      <c r="H334" s="1016">
        <v>0.2227051252114336</v>
      </c>
      <c r="I334" s="1068" t="s">
        <v>850</v>
      </c>
      <c r="J334" s="1505" t="s">
        <v>694</v>
      </c>
      <c r="K334">
        <v>0</v>
      </c>
      <c r="L334" s="1925" t="s">
        <v>710</v>
      </c>
      <c r="M334" s="883"/>
    </row>
    <row r="335" spans="1:24">
      <c r="A335" s="936">
        <v>44378</v>
      </c>
      <c r="B335" s="1497">
        <v>100.65255268964279</v>
      </c>
      <c r="C335" s="1191">
        <v>-4.4009566144097789E-2</v>
      </c>
      <c r="D335" s="1016">
        <v>3.3</v>
      </c>
      <c r="E335" s="1017">
        <v>100.68133833307517</v>
      </c>
      <c r="F335" s="1018">
        <v>1.2009007401474037E-2</v>
      </c>
      <c r="G335" s="1019">
        <v>100.45891316905279</v>
      </c>
      <c r="H335" s="1016">
        <v>0.15866319995183176</v>
      </c>
      <c r="I335" s="1078" t="s">
        <v>852</v>
      </c>
      <c r="J335" s="1505" t="s">
        <v>694</v>
      </c>
      <c r="K335">
        <v>0</v>
      </c>
      <c r="L335" s="1925" t="s">
        <v>711</v>
      </c>
      <c r="M335" s="883"/>
    </row>
    <row r="336" spans="1:24">
      <c r="A336" s="936">
        <v>44409</v>
      </c>
      <c r="B336" s="1497">
        <v>100.58643681736547</v>
      </c>
      <c r="C336" s="1191">
        <v>-6.6115872277322296E-2</v>
      </c>
      <c r="D336" s="1016">
        <v>2.86</v>
      </c>
      <c r="E336" s="1017">
        <v>100.64518392093173</v>
      </c>
      <c r="F336" s="1018">
        <v>-3.615441214344628E-2</v>
      </c>
      <c r="G336" s="1019">
        <v>100.55723761337474</v>
      </c>
      <c r="H336" s="1016">
        <v>9.8324444321946203E-2</v>
      </c>
      <c r="I336" s="1078" t="s">
        <v>852</v>
      </c>
      <c r="J336" s="1505" t="s">
        <v>694</v>
      </c>
      <c r="K336">
        <v>0</v>
      </c>
      <c r="L336" s="1925" t="s">
        <v>712</v>
      </c>
      <c r="M336" s="883"/>
    </row>
    <row r="337" spans="1:13">
      <c r="A337" s="936">
        <v>44440</v>
      </c>
      <c r="B337" s="1497">
        <v>100.53158877854095</v>
      </c>
      <c r="C337" s="1191">
        <v>-5.4848038824516721E-2</v>
      </c>
      <c r="D337" s="1016">
        <v>2.33</v>
      </c>
      <c r="E337" s="1017">
        <v>100.59019276184974</v>
      </c>
      <c r="F337" s="1018">
        <v>-5.4991159081993146E-2</v>
      </c>
      <c r="G337" s="1019">
        <v>100.60395557669163</v>
      </c>
      <c r="H337" s="1016">
        <v>4.6717963316893929E-2</v>
      </c>
      <c r="I337" s="1078" t="s">
        <v>853</v>
      </c>
      <c r="J337" s="1505" t="s">
        <v>694</v>
      </c>
      <c r="K337">
        <v>0</v>
      </c>
      <c r="L337" s="1925" t="s">
        <v>713</v>
      </c>
      <c r="M337" s="883"/>
    </row>
    <row r="338" spans="1:13">
      <c r="A338" s="936">
        <v>44470</v>
      </c>
      <c r="B338" s="1497">
        <v>100.5315352451901</v>
      </c>
      <c r="C338" s="1191">
        <v>-5.3533350850898387E-5</v>
      </c>
      <c r="D338" s="1016">
        <v>1.85</v>
      </c>
      <c r="E338" s="1017">
        <v>100.54985361369886</v>
      </c>
      <c r="F338" s="1018">
        <v>-4.0339148150877691E-2</v>
      </c>
      <c r="G338" s="1019">
        <v>100.61572878682291</v>
      </c>
      <c r="H338" s="1016">
        <v>1.1773210131281076E-2</v>
      </c>
      <c r="I338" s="1078" t="s">
        <v>852</v>
      </c>
      <c r="J338" s="1505" t="s">
        <v>694</v>
      </c>
      <c r="K338">
        <v>0</v>
      </c>
      <c r="L338" s="1925" t="s">
        <v>713</v>
      </c>
      <c r="M338" s="883"/>
    </row>
    <row r="339" spans="1:13">
      <c r="A339" s="936">
        <v>44501</v>
      </c>
      <c r="B339" s="1497">
        <v>100.5743815267154</v>
      </c>
      <c r="C339" s="1191">
        <v>4.2846281525299901E-2</v>
      </c>
      <c r="D339" s="1016">
        <v>1.45</v>
      </c>
      <c r="E339" s="1017">
        <v>100.54583518348215</v>
      </c>
      <c r="F339" s="1018">
        <v>-4.0184302167034502E-3</v>
      </c>
      <c r="G339" s="1019">
        <v>100.60970819529105</v>
      </c>
      <c r="H339" s="1016">
        <v>-6.0205915318647385E-3</v>
      </c>
      <c r="I339" s="1078" t="s">
        <v>852</v>
      </c>
      <c r="J339" s="1505" t="s">
        <v>694</v>
      </c>
      <c r="K339">
        <v>0</v>
      </c>
      <c r="L339" s="1925" t="s">
        <v>715</v>
      </c>
      <c r="M339" s="883"/>
    </row>
    <row r="340" spans="1:13">
      <c r="A340" s="936">
        <v>44531</v>
      </c>
      <c r="B340" s="1569">
        <v>100.64180730561124</v>
      </c>
      <c r="C340" s="1191">
        <v>6.7425778895838562E-2</v>
      </c>
      <c r="D340" s="1016">
        <v>1.1000000000000001</v>
      </c>
      <c r="E340" s="1017">
        <v>100.58257469250559</v>
      </c>
      <c r="F340" s="1018">
        <v>3.6739509023433925E-2</v>
      </c>
      <c r="G340" s="1019">
        <v>100.60212351697898</v>
      </c>
      <c r="H340" s="1016">
        <v>-7.5846783120709915E-3</v>
      </c>
      <c r="I340" s="1078" t="s">
        <v>852</v>
      </c>
      <c r="J340" s="1505" t="s">
        <v>694</v>
      </c>
      <c r="K340" s="952">
        <v>0</v>
      </c>
      <c r="L340" s="1925" t="s">
        <v>709</v>
      </c>
      <c r="M340" s="883"/>
    </row>
    <row r="341" spans="1:13">
      <c r="A341" s="1040">
        <v>44562</v>
      </c>
      <c r="B341" s="1497">
        <v>100.72252783712773</v>
      </c>
      <c r="C341" s="1005">
        <v>8.0720531516490723E-2</v>
      </c>
      <c r="D341" s="1006">
        <v>0.83</v>
      </c>
      <c r="E341" s="1038">
        <v>100.64623888981812</v>
      </c>
      <c r="F341" s="1008">
        <v>6.3664197312533588E-2</v>
      </c>
      <c r="G341" s="1039">
        <v>100.60583288574196</v>
      </c>
      <c r="H341" s="1006">
        <v>3.7093687629834449E-3</v>
      </c>
      <c r="I341" s="1186" t="s">
        <v>852</v>
      </c>
      <c r="J341" s="1504" t="s">
        <v>694</v>
      </c>
      <c r="K341">
        <v>0</v>
      </c>
      <c r="L341" s="1928" t="s">
        <v>704</v>
      </c>
    </row>
    <row r="342" spans="1:13">
      <c r="A342" s="1044">
        <v>44593</v>
      </c>
      <c r="B342" s="1497">
        <v>100.81113352958887</v>
      </c>
      <c r="C342" s="1022">
        <v>8.8605692461143803E-2</v>
      </c>
      <c r="D342" s="1016">
        <v>0.61</v>
      </c>
      <c r="E342" s="1043">
        <v>100.72515622410928</v>
      </c>
      <c r="F342" s="1018">
        <v>7.8917334291162433E-2</v>
      </c>
      <c r="G342" s="1024">
        <v>100.62848729144855</v>
      </c>
      <c r="H342" s="1016">
        <v>2.2654405706589387E-2</v>
      </c>
      <c r="I342" s="1078" t="s">
        <v>851</v>
      </c>
      <c r="J342" s="1505" t="s">
        <v>694</v>
      </c>
      <c r="K342">
        <v>0</v>
      </c>
      <c r="L342" s="1925" t="s">
        <v>705</v>
      </c>
    </row>
    <row r="343" spans="1:13">
      <c r="A343" s="936">
        <v>44621</v>
      </c>
      <c r="B343" s="1497">
        <v>100.90707042308263</v>
      </c>
      <c r="C343" s="1022">
        <v>9.5936893493757225E-2</v>
      </c>
      <c r="D343" s="1016">
        <v>0.46</v>
      </c>
      <c r="E343" s="1043">
        <v>100.81357726326642</v>
      </c>
      <c r="F343" s="1018">
        <v>8.8421039157140058E-2</v>
      </c>
      <c r="G343" s="1024">
        <v>100.67429209226528</v>
      </c>
      <c r="H343" s="1016">
        <v>4.5804800816725333E-2</v>
      </c>
      <c r="I343" s="1078" t="s">
        <v>851</v>
      </c>
      <c r="J343" s="1505" t="s">
        <v>694</v>
      </c>
      <c r="K343">
        <v>0</v>
      </c>
      <c r="L343" s="1925" t="s">
        <v>706</v>
      </c>
    </row>
    <row r="344" spans="1:13">
      <c r="A344" s="936">
        <v>44652</v>
      </c>
      <c r="B344" s="1497">
        <v>100.97659102198227</v>
      </c>
      <c r="C344" s="1022">
        <v>6.952059889964346E-2</v>
      </c>
      <c r="D344" s="1016">
        <v>0.36</v>
      </c>
      <c r="E344" s="1043">
        <v>100.89826499155124</v>
      </c>
      <c r="F344" s="1018">
        <v>8.4687728284819741E-2</v>
      </c>
      <c r="G344" s="1024">
        <v>100.73786384132832</v>
      </c>
      <c r="H344" s="1016">
        <v>6.3571749063044081E-2</v>
      </c>
      <c r="I344" s="1078" t="s">
        <v>850</v>
      </c>
      <c r="J344" s="1505" t="s">
        <v>694</v>
      </c>
      <c r="K344">
        <v>0</v>
      </c>
      <c r="L344" s="1925" t="s">
        <v>707</v>
      </c>
    </row>
    <row r="345" spans="1:13">
      <c r="A345" s="936">
        <v>44682</v>
      </c>
      <c r="B345" s="1497">
        <v>101.00914530105788</v>
      </c>
      <c r="C345" s="1022">
        <v>3.2554279075611703E-2</v>
      </c>
      <c r="D345" s="1016">
        <v>0.31</v>
      </c>
      <c r="E345" s="1043">
        <v>100.96426891537426</v>
      </c>
      <c r="F345" s="1018">
        <v>6.600392382301834E-2</v>
      </c>
      <c r="G345" s="1024">
        <v>100.80609384930942</v>
      </c>
      <c r="H345" s="1016">
        <v>6.8230007981100016E-2</v>
      </c>
      <c r="I345" s="1078" t="s">
        <v>850</v>
      </c>
      <c r="J345" s="1505" t="s">
        <v>694</v>
      </c>
      <c r="K345">
        <v>0</v>
      </c>
      <c r="L345" s="1925" t="s">
        <v>708</v>
      </c>
    </row>
    <row r="346" spans="1:13">
      <c r="A346" s="936">
        <v>44713</v>
      </c>
      <c r="B346" s="1497">
        <v>101.02183227733191</v>
      </c>
      <c r="C346" s="1022">
        <v>1.2686976274025596E-2</v>
      </c>
      <c r="D346" s="1016">
        <v>0.32</v>
      </c>
      <c r="E346" s="1043">
        <v>101.00252286679068</v>
      </c>
      <c r="F346" s="1018">
        <v>3.8253951416422183E-2</v>
      </c>
      <c r="G346" s="1024">
        <v>100.87001538511178</v>
      </c>
      <c r="H346" s="1016">
        <v>6.3921535802364815E-2</v>
      </c>
      <c r="I346" s="1078" t="s">
        <v>850</v>
      </c>
      <c r="J346" s="1505" t="s">
        <v>897</v>
      </c>
      <c r="K346">
        <v>1</v>
      </c>
      <c r="L346" s="1925" t="s">
        <v>710</v>
      </c>
    </row>
    <row r="347" spans="1:13">
      <c r="A347" s="936">
        <v>44743</v>
      </c>
      <c r="B347" s="1497">
        <v>100.99705659986303</v>
      </c>
      <c r="C347" s="1022">
        <v>-2.4775677468880986E-2</v>
      </c>
      <c r="D347" s="1016">
        <v>0.34</v>
      </c>
      <c r="E347" s="1043">
        <v>101.00934472608428</v>
      </c>
      <c r="F347" s="1018">
        <v>6.8218592935949118E-3</v>
      </c>
      <c r="G347" s="1024">
        <v>100.92076528429062</v>
      </c>
      <c r="H347" s="1016">
        <v>5.0749899178839541E-2</v>
      </c>
      <c r="I347" s="1078" t="s">
        <v>850</v>
      </c>
      <c r="J347" s="1505" t="s">
        <v>694</v>
      </c>
      <c r="K347">
        <v>0</v>
      </c>
      <c r="L347" s="1925" t="s">
        <v>711</v>
      </c>
    </row>
    <row r="348" spans="1:13">
      <c r="A348" s="936">
        <v>44774</v>
      </c>
      <c r="B348" s="1497">
        <v>100.94446603663387</v>
      </c>
      <c r="C348" s="1022">
        <v>-5.259056322915967E-2</v>
      </c>
      <c r="D348" s="1016">
        <v>0.36</v>
      </c>
      <c r="E348" s="1043">
        <v>100.98778497127627</v>
      </c>
      <c r="F348" s="1018">
        <v>-2.1559754808009757E-2</v>
      </c>
      <c r="G348" s="1024">
        <v>100.95247074136293</v>
      </c>
      <c r="H348" s="1016">
        <v>3.1705457072305876E-2</v>
      </c>
      <c r="I348" s="1078" t="s">
        <v>850</v>
      </c>
      <c r="J348" s="1505" t="s">
        <v>694</v>
      </c>
      <c r="K348">
        <v>0</v>
      </c>
      <c r="L348" s="1925" t="s">
        <v>712</v>
      </c>
    </row>
    <row r="349" spans="1:13">
      <c r="A349" s="936">
        <v>44805</v>
      </c>
      <c r="B349" s="1497">
        <v>100.87207130661284</v>
      </c>
      <c r="C349" s="1022">
        <v>-7.2394730021031251E-2</v>
      </c>
      <c r="D349" s="1016">
        <v>0.34</v>
      </c>
      <c r="E349" s="1043">
        <v>100.93786464770324</v>
      </c>
      <c r="F349" s="1018">
        <v>-4.9920323573033443E-2</v>
      </c>
      <c r="G349" s="1024">
        <v>100.96117613808063</v>
      </c>
      <c r="H349" s="1016">
        <v>8.7053967177013192E-3</v>
      </c>
      <c r="I349" s="1078" t="s">
        <v>850</v>
      </c>
      <c r="J349" s="1505" t="s">
        <v>694</v>
      </c>
      <c r="K349">
        <v>0</v>
      </c>
      <c r="L349" s="1925" t="s">
        <v>713</v>
      </c>
    </row>
    <row r="350" spans="1:13">
      <c r="A350" s="936">
        <v>44835</v>
      </c>
      <c r="B350" s="1497">
        <v>100.79547032671667</v>
      </c>
      <c r="C350" s="1022">
        <v>-7.6600979896170429E-2</v>
      </c>
      <c r="D350" s="1016">
        <v>0.26</v>
      </c>
      <c r="E350" s="1043">
        <v>100.87066922332112</v>
      </c>
      <c r="F350" s="1018">
        <v>-6.719542438212045E-2</v>
      </c>
      <c r="G350" s="1024">
        <v>100.94523326717119</v>
      </c>
      <c r="H350" s="1016">
        <v>-1.5942870909441353E-2</v>
      </c>
      <c r="I350" s="1078" t="s">
        <v>853</v>
      </c>
      <c r="J350" s="1505" t="s">
        <v>694</v>
      </c>
      <c r="K350">
        <v>0</v>
      </c>
      <c r="L350" s="1925" t="s">
        <v>714</v>
      </c>
    </row>
    <row r="351" spans="1:13">
      <c r="A351" s="936">
        <v>44866</v>
      </c>
      <c r="B351" s="1497">
        <v>100.69837317181229</v>
      </c>
      <c r="C351" s="1022">
        <v>-9.7097154904375316E-2</v>
      </c>
      <c r="D351" s="1016">
        <v>0.12</v>
      </c>
      <c r="E351" s="1043">
        <v>100.78863826838061</v>
      </c>
      <c r="F351" s="1018">
        <v>-8.2030954940506717E-2</v>
      </c>
      <c r="G351" s="1024">
        <v>100.90548786000407</v>
      </c>
      <c r="H351" s="1016">
        <v>-3.9745407167117719E-2</v>
      </c>
      <c r="I351" s="1078" t="s">
        <v>853</v>
      </c>
      <c r="J351" s="1505" t="s">
        <v>694</v>
      </c>
      <c r="K351">
        <v>0</v>
      </c>
      <c r="L351" s="1925" t="s">
        <v>715</v>
      </c>
    </row>
    <row r="352" spans="1:13">
      <c r="A352" s="985">
        <v>44896</v>
      </c>
      <c r="B352" s="1569">
        <v>100.57570960086845</v>
      </c>
      <c r="C352" s="1026">
        <v>-0.12266357094384261</v>
      </c>
      <c r="D352" s="1027">
        <v>-7.0000000000000007E-2</v>
      </c>
      <c r="E352" s="1028">
        <v>100.68985103313247</v>
      </c>
      <c r="F352" s="1029">
        <v>-9.8787235248138927E-2</v>
      </c>
      <c r="G352" s="1030">
        <v>100.84356847426272</v>
      </c>
      <c r="H352" s="1027">
        <v>-6.191938574134781E-2</v>
      </c>
      <c r="I352" s="1170" t="s">
        <v>852</v>
      </c>
      <c r="J352" s="1506" t="s">
        <v>694</v>
      </c>
      <c r="K352" s="952">
        <v>0</v>
      </c>
      <c r="L352" s="1926" t="s">
        <v>709</v>
      </c>
    </row>
    <row r="353" spans="1:12">
      <c r="A353" s="1044">
        <v>44927</v>
      </c>
      <c r="B353" s="1497">
        <v>100.44618966739537</v>
      </c>
      <c r="C353" s="1192">
        <v>-0.12951993347307678</v>
      </c>
      <c r="D353" s="1016">
        <v>-0.27</v>
      </c>
      <c r="E353" s="1017">
        <v>100.57342414669203</v>
      </c>
      <c r="F353" s="1018">
        <v>-0.11642688644043631</v>
      </c>
      <c r="G353" s="1019">
        <v>100.76133381570037</v>
      </c>
      <c r="H353" s="1016">
        <v>-8.2234658562356344E-2</v>
      </c>
      <c r="I353" s="1078" t="s">
        <v>852</v>
      </c>
      <c r="J353" s="1505" t="s">
        <v>694</v>
      </c>
      <c r="K353">
        <v>0</v>
      </c>
      <c r="L353" s="1925" t="s">
        <v>704</v>
      </c>
    </row>
    <row r="354" spans="1:12">
      <c r="A354" s="1044">
        <v>44958</v>
      </c>
      <c r="B354" s="1497">
        <v>100.3199150213448</v>
      </c>
      <c r="C354" s="1192">
        <v>-0.12627464605057526</v>
      </c>
      <c r="D354" s="1016">
        <v>-0.49</v>
      </c>
      <c r="E354" s="1017">
        <v>100.44727142986955</v>
      </c>
      <c r="F354" s="1017">
        <v>-0.12615271682248874</v>
      </c>
      <c r="G354" s="1019">
        <v>100.66459930448347</v>
      </c>
      <c r="H354" s="1016">
        <v>-9.6734511216894248E-2</v>
      </c>
      <c r="I354" s="1078" t="s">
        <v>852</v>
      </c>
      <c r="J354" s="1505" t="s">
        <v>694</v>
      </c>
      <c r="K354">
        <v>0</v>
      </c>
      <c r="L354" s="1925" t="s">
        <v>705</v>
      </c>
    </row>
    <row r="355" spans="1:12">
      <c r="A355" s="936">
        <v>44986</v>
      </c>
      <c r="B355" s="1497">
        <v>100.22807437289049</v>
      </c>
      <c r="C355" s="1192">
        <v>-9.1840648454308393E-2</v>
      </c>
      <c r="D355" s="1016">
        <v>-0.67</v>
      </c>
      <c r="E355" s="1017">
        <v>100.33139302054356</v>
      </c>
      <c r="F355" s="1018">
        <v>-0.11587840932598681</v>
      </c>
      <c r="G355" s="1019">
        <v>100.56225763823441</v>
      </c>
      <c r="H355" s="1016">
        <v>-0.10234166624906038</v>
      </c>
      <c r="I355" s="1078" t="s">
        <v>852</v>
      </c>
      <c r="J355" s="1505" t="s">
        <v>694</v>
      </c>
      <c r="K355">
        <v>0</v>
      </c>
      <c r="L355" s="1925" t="s">
        <v>706</v>
      </c>
    </row>
    <row r="356" spans="1:12">
      <c r="A356" s="936">
        <v>45017</v>
      </c>
      <c r="B356" s="1497">
        <v>100.16831203039061</v>
      </c>
      <c r="C356" s="1192">
        <v>-5.9762342499880106E-2</v>
      </c>
      <c r="D356" s="1016">
        <v>-0.8</v>
      </c>
      <c r="E356" s="1017">
        <v>100.23876714154197</v>
      </c>
      <c r="F356" s="1018">
        <v>-9.2625879001587919E-2</v>
      </c>
      <c r="G356" s="1019">
        <v>100.46172059877411</v>
      </c>
      <c r="H356" s="1016">
        <v>-0.10053703946030623</v>
      </c>
      <c r="I356" s="1078" t="s">
        <v>852</v>
      </c>
      <c r="J356" s="1505" t="s">
        <v>694</v>
      </c>
      <c r="K356">
        <v>0</v>
      </c>
      <c r="L356" s="1925" t="s">
        <v>707</v>
      </c>
    </row>
    <row r="357" spans="1:12">
      <c r="A357" s="936">
        <v>45047</v>
      </c>
      <c r="B357" s="1497">
        <v>100.12130334352041</v>
      </c>
      <c r="C357" s="1192">
        <v>-4.7008686870199767E-2</v>
      </c>
      <c r="D357" s="1016">
        <v>-0.88</v>
      </c>
      <c r="E357" s="1017">
        <v>100.17256324893384</v>
      </c>
      <c r="F357" s="1018">
        <v>-6.6203892608129422E-2</v>
      </c>
      <c r="G357" s="1019">
        <v>100.36541102974606</v>
      </c>
      <c r="H357" s="1016">
        <v>-9.6309569028051101E-2</v>
      </c>
      <c r="I357" s="1078" t="s">
        <v>851</v>
      </c>
      <c r="J357" s="1505" t="s">
        <v>694</v>
      </c>
      <c r="K357">
        <v>0</v>
      </c>
      <c r="L357" s="1925" t="s">
        <v>708</v>
      </c>
    </row>
    <row r="358" spans="1:12">
      <c r="A358" s="936">
        <v>45078</v>
      </c>
      <c r="B358" s="1497">
        <v>100.08166680396823</v>
      </c>
      <c r="C358" s="1192">
        <v>-3.9636539552176941E-2</v>
      </c>
      <c r="D358" s="1016">
        <v>-0.93</v>
      </c>
      <c r="E358" s="1017">
        <v>100.12376072595976</v>
      </c>
      <c r="F358" s="1018">
        <v>-4.8802522974085605E-2</v>
      </c>
      <c r="G358" s="1019">
        <v>100.27731012005405</v>
      </c>
      <c r="H358" s="1016">
        <v>-8.810090969200246E-2</v>
      </c>
      <c r="I358" s="1078" t="s">
        <v>850</v>
      </c>
      <c r="J358" s="1505" t="s">
        <v>694</v>
      </c>
      <c r="K358">
        <v>0</v>
      </c>
      <c r="L358" s="1925" t="s">
        <v>710</v>
      </c>
    </row>
    <row r="359" spans="1:12">
      <c r="A359" s="936">
        <v>45108</v>
      </c>
      <c r="B359" s="1497">
        <v>100.03992983356869</v>
      </c>
      <c r="C359" s="1192">
        <v>-4.1736970399540496E-2</v>
      </c>
      <c r="D359" s="1016">
        <v>-0.95</v>
      </c>
      <c r="E359" s="1017">
        <v>100.08096666035244</v>
      </c>
      <c r="F359" s="1018">
        <v>-4.2794065607310472E-2</v>
      </c>
      <c r="G359" s="1019">
        <v>100.20077015329694</v>
      </c>
      <c r="H359" s="1016">
        <v>-7.6539966757110278E-2</v>
      </c>
      <c r="I359" s="1078" t="s">
        <v>850</v>
      </c>
      <c r="J359" s="1505" t="s">
        <v>694</v>
      </c>
      <c r="K359">
        <v>0</v>
      </c>
      <c r="L359" s="1925" t="s">
        <v>711</v>
      </c>
    </row>
    <row r="360" spans="1:12">
      <c r="A360" s="936">
        <v>45139</v>
      </c>
      <c r="B360" s="1497">
        <v>99.953237654369829</v>
      </c>
      <c r="C360" s="1192">
        <v>-8.6692179198863073E-2</v>
      </c>
      <c r="D360" s="1016">
        <v>-0.98</v>
      </c>
      <c r="E360" s="1017">
        <v>100.02494476396892</v>
      </c>
      <c r="F360" s="1018">
        <v>-5.6021896383526837E-2</v>
      </c>
      <c r="G360" s="1019">
        <v>100.13034843715043</v>
      </c>
      <c r="H360" s="1016">
        <v>-7.0421716146512381E-2</v>
      </c>
      <c r="I360" s="1078" t="s">
        <v>853</v>
      </c>
      <c r="J360" s="1505" t="s">
        <v>694</v>
      </c>
      <c r="K360">
        <v>0</v>
      </c>
      <c r="L360" s="1925" t="s">
        <v>712</v>
      </c>
    </row>
    <row r="361" spans="1:12">
      <c r="A361" s="936">
        <v>45170</v>
      </c>
      <c r="B361" s="1497">
        <v>99.830593590046419</v>
      </c>
      <c r="C361" s="1192">
        <v>-0.12264406432340991</v>
      </c>
      <c r="D361" s="1016">
        <v>-1.03</v>
      </c>
      <c r="E361" s="1017">
        <v>99.941253692661647</v>
      </c>
      <c r="F361" s="1018">
        <v>-8.3691071307271159E-2</v>
      </c>
      <c r="G361" s="1019">
        <v>100.06044537553637</v>
      </c>
      <c r="H361" s="1016">
        <v>-6.9903061614056128E-2</v>
      </c>
      <c r="I361" s="1078" t="s">
        <v>853</v>
      </c>
      <c r="J361" s="1505" t="s">
        <v>694</v>
      </c>
      <c r="K361">
        <v>0</v>
      </c>
      <c r="L361" s="1925" t="s">
        <v>713</v>
      </c>
    </row>
    <row r="362" spans="1:12">
      <c r="A362" s="936">
        <v>45200</v>
      </c>
      <c r="B362" s="1497">
        <v>99.67326570242686</v>
      </c>
      <c r="C362" s="1192">
        <v>-0.15732788761955874</v>
      </c>
      <c r="D362" s="1016">
        <v>-1.1100000000000001</v>
      </c>
      <c r="E362" s="1017">
        <v>99.819032315614379</v>
      </c>
      <c r="F362" s="1018">
        <v>-0.12222137704726777</v>
      </c>
      <c r="G362" s="1019">
        <v>99.981186994041579</v>
      </c>
      <c r="H362" s="1016">
        <v>-7.9258381494796026E-2</v>
      </c>
      <c r="I362" s="1078" t="s">
        <v>852</v>
      </c>
      <c r="J362" s="1505" t="s">
        <v>694</v>
      </c>
      <c r="K362">
        <v>0</v>
      </c>
      <c r="L362" s="1925" t="s">
        <v>714</v>
      </c>
    </row>
    <row r="363" spans="1:12">
      <c r="A363" s="936">
        <v>45231</v>
      </c>
      <c r="B363" s="1497">
        <v>99.486499414048737</v>
      </c>
      <c r="C363" s="1192">
        <v>-0.18676628837812359</v>
      </c>
      <c r="D363" s="1016">
        <v>-1.2</v>
      </c>
      <c r="E363" s="1017">
        <v>99.663452902174015</v>
      </c>
      <c r="F363" s="1018">
        <v>-0.15557941344036408</v>
      </c>
      <c r="G363" s="1019">
        <v>99.88378519170702</v>
      </c>
      <c r="H363" s="1016">
        <v>-9.7401802334559306E-2</v>
      </c>
      <c r="I363" s="1078" t="s">
        <v>852</v>
      </c>
      <c r="J363" s="1505" t="s">
        <v>694</v>
      </c>
      <c r="K363">
        <v>0</v>
      </c>
      <c r="L363" s="1925" t="s">
        <v>715</v>
      </c>
    </row>
    <row r="364" spans="1:12">
      <c r="A364" s="936">
        <v>45261</v>
      </c>
      <c r="B364" s="1569">
        <v>99.332559084742357</v>
      </c>
      <c r="C364" s="1192">
        <v>-0.15394032930637991</v>
      </c>
      <c r="D364" s="1016">
        <v>-1.24</v>
      </c>
      <c r="E364" s="1017">
        <v>99.497441400405989</v>
      </c>
      <c r="F364" s="1018">
        <v>-0.16601150176802548</v>
      </c>
      <c r="G364" s="1019">
        <v>99.771107440453008</v>
      </c>
      <c r="H364" s="1016">
        <v>-0.11267775125401158</v>
      </c>
      <c r="I364" s="1078" t="s">
        <v>852</v>
      </c>
      <c r="J364" s="1506" t="s">
        <v>694</v>
      </c>
      <c r="K364" s="952">
        <v>0</v>
      </c>
      <c r="L364" s="1926" t="s">
        <v>709</v>
      </c>
    </row>
    <row r="365" spans="1:12">
      <c r="A365" s="1415">
        <v>45292</v>
      </c>
      <c r="B365" s="1497">
        <v>99.210558730930615</v>
      </c>
      <c r="C365" s="1193">
        <v>-0.12200035381174246</v>
      </c>
      <c r="D365" s="1006">
        <v>-1.23</v>
      </c>
      <c r="E365" s="1007">
        <v>99.34320574324056</v>
      </c>
      <c r="F365" s="1006">
        <v>-0.15423565716542953</v>
      </c>
      <c r="G365" s="1038">
        <v>99.646663430019089</v>
      </c>
      <c r="H365" s="1006">
        <v>-0.12444401043391906</v>
      </c>
      <c r="I365" s="1186" t="s">
        <v>852</v>
      </c>
      <c r="J365" s="1504" t="s">
        <v>694</v>
      </c>
      <c r="K365">
        <v>0</v>
      </c>
      <c r="L365" s="1925" t="s">
        <v>704</v>
      </c>
    </row>
    <row r="366" spans="1:12">
      <c r="A366" s="1416">
        <v>45323</v>
      </c>
      <c r="B366" s="1497">
        <v>99.189565600246326</v>
      </c>
      <c r="C366" s="1191">
        <v>-2.0993130684288985E-2</v>
      </c>
      <c r="D366" s="1016">
        <v>-1.1299999999999999</v>
      </c>
      <c r="E366" s="1017">
        <v>99.244227805306437</v>
      </c>
      <c r="F366" s="1016">
        <v>-9.8977937934122906E-2</v>
      </c>
      <c r="G366" s="1043">
        <v>99.525182825258739</v>
      </c>
      <c r="H366" s="1016">
        <v>-0.12148060476035027</v>
      </c>
      <c r="I366" s="1078" t="s">
        <v>852</v>
      </c>
      <c r="J366" s="1505" t="s">
        <v>898</v>
      </c>
      <c r="K366">
        <v>-1</v>
      </c>
      <c r="L366" s="1925" t="s">
        <v>705</v>
      </c>
    </row>
    <row r="367" spans="1:12">
      <c r="A367" s="1417">
        <v>45352</v>
      </c>
      <c r="B367" s="1497">
        <v>99.262084478470015</v>
      </c>
      <c r="C367" s="1191">
        <v>7.2518878223689853E-2</v>
      </c>
      <c r="D367" s="1016">
        <v>-0.96</v>
      </c>
      <c r="E367" s="1017">
        <v>99.220736269882309</v>
      </c>
      <c r="F367" s="1016">
        <v>-2.3491535424128074E-2</v>
      </c>
      <c r="G367" s="1043">
        <v>99.426446657273033</v>
      </c>
      <c r="H367" s="1017">
        <v>-9.8736167985705947E-2</v>
      </c>
      <c r="I367" s="1078" t="s">
        <v>851</v>
      </c>
      <c r="J367" s="1505" t="s">
        <v>694</v>
      </c>
      <c r="K367">
        <v>0</v>
      </c>
      <c r="L367" s="1925" t="s">
        <v>706</v>
      </c>
    </row>
    <row r="368" spans="1:12">
      <c r="A368" s="1417">
        <v>45383</v>
      </c>
      <c r="B368" s="1497">
        <v>99.412827731382123</v>
      </c>
      <c r="C368" s="1191">
        <v>0.15074325291210755</v>
      </c>
      <c r="D368" s="1016">
        <v>-0.75</v>
      </c>
      <c r="E368" s="1017">
        <v>99.288159270032835</v>
      </c>
      <c r="F368" s="1016">
        <v>6.7423000150526491E-2</v>
      </c>
      <c r="G368" s="1043">
        <v>99.366765820321007</v>
      </c>
      <c r="H368" s="1017">
        <v>-5.9680836952026084E-2</v>
      </c>
      <c r="I368" s="1078" t="s">
        <v>850</v>
      </c>
      <c r="J368" s="1505" t="s">
        <v>694</v>
      </c>
      <c r="K368">
        <v>0</v>
      </c>
      <c r="L368" s="1925" t="s">
        <v>707</v>
      </c>
    </row>
    <row r="369" spans="1:12">
      <c r="A369" s="1417">
        <v>45413</v>
      </c>
      <c r="B369" s="1497">
        <v>99.607289839422535</v>
      </c>
      <c r="C369" s="1191">
        <v>0.19446210804041186</v>
      </c>
      <c r="D369" s="1016">
        <v>-0.51</v>
      </c>
      <c r="E369" s="1017">
        <v>99.427400683091562</v>
      </c>
      <c r="F369" s="1016">
        <v>0.13924141305872695</v>
      </c>
      <c r="G369" s="1043">
        <v>99.357340697034672</v>
      </c>
      <c r="H369" s="1017">
        <v>-9.4251232863342693E-3</v>
      </c>
      <c r="I369" s="1078" t="s">
        <v>850</v>
      </c>
      <c r="J369" s="1505" t="s">
        <v>694</v>
      </c>
      <c r="K369">
        <v>0</v>
      </c>
      <c r="L369" s="1925" t="s">
        <v>708</v>
      </c>
    </row>
    <row r="370" spans="1:12">
      <c r="A370" s="1417">
        <v>45444</v>
      </c>
      <c r="B370" s="1497">
        <v>99.794268366420098</v>
      </c>
      <c r="C370" s="1191">
        <v>0.18697852699756368</v>
      </c>
      <c r="D370" s="1016">
        <v>-0.28999999999999998</v>
      </c>
      <c r="E370" s="1017">
        <v>99.604795312408257</v>
      </c>
      <c r="F370" s="1016">
        <v>0.17739462931669436</v>
      </c>
      <c r="G370" s="1043">
        <v>99.401307690230581</v>
      </c>
      <c r="H370" s="1017">
        <v>4.3966993195908799E-2</v>
      </c>
      <c r="I370" s="1078" t="s">
        <v>850</v>
      </c>
      <c r="J370" s="1505" t="s">
        <v>694</v>
      </c>
      <c r="K370">
        <v>0</v>
      </c>
      <c r="L370" s="1925" t="s">
        <v>710</v>
      </c>
    </row>
    <row r="371" spans="1:12">
      <c r="A371" s="1417">
        <v>45474</v>
      </c>
      <c r="B371" s="1497">
        <v>99.937792829643087</v>
      </c>
      <c r="C371" s="1191">
        <v>0.14352446322298817</v>
      </c>
      <c r="D371" s="1016">
        <v>-0.1</v>
      </c>
      <c r="E371" s="1017">
        <v>99.779783678495235</v>
      </c>
      <c r="F371" s="1016">
        <v>0.17498836608697843</v>
      </c>
      <c r="G371" s="1043">
        <v>99.487769653787822</v>
      </c>
      <c r="H371" s="1017">
        <v>8.6461963557241006E-2</v>
      </c>
      <c r="I371" s="1078" t="s">
        <v>850</v>
      </c>
      <c r="J371" s="1505" t="s">
        <v>694</v>
      </c>
      <c r="K371">
        <v>0</v>
      </c>
      <c r="L371" s="1925" t="s">
        <v>711</v>
      </c>
    </row>
    <row r="372" spans="1:12">
      <c r="A372" s="1417">
        <v>45505</v>
      </c>
      <c r="B372" s="1497">
        <v>100.01426926058392</v>
      </c>
      <c r="C372" s="1191">
        <v>7.6476430940829232E-2</v>
      </c>
      <c r="D372" s="1016">
        <v>0.06</v>
      </c>
      <c r="E372" s="1017">
        <v>99.915443485549034</v>
      </c>
      <c r="F372" s="1016">
        <v>0.13565980705379843</v>
      </c>
      <c r="G372" s="1043">
        <v>99.602585443738306</v>
      </c>
      <c r="H372" s="1017">
        <v>0.1148157899504838</v>
      </c>
      <c r="I372" s="1078" t="s">
        <v>853</v>
      </c>
      <c r="J372" s="1505" t="s">
        <v>694</v>
      </c>
      <c r="K372">
        <v>0</v>
      </c>
      <c r="L372" s="1925" t="s">
        <v>712</v>
      </c>
    </row>
    <row r="373" spans="1:12">
      <c r="A373" s="1417">
        <v>45536</v>
      </c>
      <c r="B373" s="1497">
        <v>100.0456202320936</v>
      </c>
      <c r="C373" s="1191">
        <v>3.1350971509681358E-2</v>
      </c>
      <c r="D373" s="1016">
        <v>0.22</v>
      </c>
      <c r="E373" s="1017">
        <v>99.999227440773538</v>
      </c>
      <c r="F373" s="1016">
        <v>8.3783955224504325E-2</v>
      </c>
      <c r="G373" s="1043">
        <v>99.724878962573626</v>
      </c>
      <c r="H373" s="1017">
        <v>0.12229351883532047</v>
      </c>
      <c r="I373" s="1078" t="s">
        <v>850</v>
      </c>
      <c r="J373" s="1505" t="s">
        <v>694</v>
      </c>
      <c r="K373">
        <v>0</v>
      </c>
      <c r="L373" s="1925" t="s">
        <v>713</v>
      </c>
    </row>
    <row r="374" spans="1:12">
      <c r="A374" s="1417">
        <v>45566</v>
      </c>
      <c r="B374" s="1497">
        <v>99.990026125598916</v>
      </c>
      <c r="C374" s="1191">
        <v>-5.5594106494680773E-2</v>
      </c>
      <c r="D374" s="1016">
        <v>0.32</v>
      </c>
      <c r="E374" s="1017">
        <v>100.01663853942547</v>
      </c>
      <c r="F374" s="1016">
        <v>1.7411098651933798E-2</v>
      </c>
      <c r="G374" s="1043">
        <v>99.828870626449174</v>
      </c>
      <c r="H374" s="1017">
        <v>0.10399166387554715</v>
      </c>
      <c r="I374" s="1078" t="s">
        <v>852</v>
      </c>
      <c r="J374" s="1505" t="s">
        <v>694</v>
      </c>
      <c r="K374">
        <v>0</v>
      </c>
      <c r="L374" s="1925" t="s">
        <v>714</v>
      </c>
    </row>
    <row r="375" spans="1:12">
      <c r="A375" s="1417">
        <v>45597</v>
      </c>
      <c r="B375" s="1497">
        <v>99.927810042057004</v>
      </c>
      <c r="C375" s="1192">
        <v>-6.2216083541912326E-2</v>
      </c>
      <c r="D375" s="1016">
        <v>0.44</v>
      </c>
      <c r="E375" s="1017">
        <v>99.987818799916511</v>
      </c>
      <c r="F375" s="1016">
        <v>-2.8819739508961106E-2</v>
      </c>
      <c r="G375" s="1043">
        <v>99.902439527974153</v>
      </c>
      <c r="H375" s="1025">
        <v>7.3568901524978969E-2</v>
      </c>
      <c r="I375" s="1078" t="s">
        <v>852</v>
      </c>
      <c r="J375" s="1505" t="s">
        <v>694</v>
      </c>
      <c r="K375">
        <v>0</v>
      </c>
      <c r="L375" s="1925" t="s">
        <v>715</v>
      </c>
    </row>
    <row r="376" spans="1:12">
      <c r="A376" s="1417">
        <v>45627</v>
      </c>
      <c r="B376" s="1499">
        <v>99.890417415936497</v>
      </c>
      <c r="C376" s="1500">
        <v>-3.7392626120507089E-2</v>
      </c>
      <c r="D376" s="1027">
        <v>0.56000000000000005</v>
      </c>
      <c r="E376" s="1055">
        <v>99.936084527864139</v>
      </c>
      <c r="F376" s="1027">
        <v>-5.1734272052371466E-2</v>
      </c>
      <c r="G376" s="1028">
        <v>99.94288632461901</v>
      </c>
      <c r="H376" s="1031">
        <v>4.0446796644857841E-2</v>
      </c>
      <c r="I376" s="1170" t="s">
        <v>852</v>
      </c>
      <c r="J376" s="1506" t="s">
        <v>694</v>
      </c>
      <c r="K376" s="952">
        <v>0</v>
      </c>
      <c r="L376" s="1926" t="s">
        <v>709</v>
      </c>
    </row>
    <row r="377" spans="1:12">
      <c r="A377" s="1415">
        <v>45658</v>
      </c>
      <c r="B377" s="1510">
        <v>99.862548320438364</v>
      </c>
      <c r="C377" s="1005">
        <v>-2.7869095498132879E-2</v>
      </c>
      <c r="D377" s="1016">
        <v>0.66</v>
      </c>
      <c r="E377" s="1017">
        <v>99.893591926143941</v>
      </c>
      <c r="F377" s="1016">
        <v>-4.2492601720198309E-2</v>
      </c>
      <c r="G377" s="1043">
        <v>99.952640603764479</v>
      </c>
      <c r="H377" s="1017">
        <v>9.7542791454685585E-3</v>
      </c>
      <c r="I377" s="1078" t="s">
        <v>852</v>
      </c>
      <c r="J377" s="1504" t="s">
        <v>694</v>
      </c>
      <c r="K377" s="1555">
        <v>0</v>
      </c>
      <c r="L377" s="1928" t="s">
        <v>704</v>
      </c>
    </row>
    <row r="378" spans="1:12">
      <c r="A378" s="1416">
        <v>45689</v>
      </c>
      <c r="B378" s="1414">
        <v>99.81239222656572</v>
      </c>
      <c r="C378" s="1022">
        <v>-5.0156093872644192E-2</v>
      </c>
      <c r="D378" s="1016">
        <v>0.63</v>
      </c>
      <c r="E378" s="1017">
        <v>99.85511932098018</v>
      </c>
      <c r="F378" s="1016">
        <v>-3.8472605163761386E-2</v>
      </c>
      <c r="G378" s="1043">
        <v>99.934726231896292</v>
      </c>
      <c r="H378" s="1017">
        <v>-1.7914371868187118E-2</v>
      </c>
      <c r="I378" s="1078" t="s">
        <v>852</v>
      </c>
      <c r="J378" s="1505" t="s">
        <v>694</v>
      </c>
      <c r="K378" s="1555">
        <v>0</v>
      </c>
      <c r="L378" s="1925" t="s">
        <v>705</v>
      </c>
    </row>
    <row r="379" spans="1:12">
      <c r="A379" s="1416">
        <v>45717</v>
      </c>
      <c r="B379" s="1414">
        <v>99.737608770210912</v>
      </c>
      <c r="C379" s="1022">
        <v>-7.4783456354808209E-2</v>
      </c>
      <c r="D379" s="1016">
        <v>0.48</v>
      </c>
      <c r="E379" s="1017">
        <v>99.804183105738332</v>
      </c>
      <c r="F379" s="1016">
        <v>-5.0936215241847549E-2</v>
      </c>
      <c r="G379" s="1043">
        <v>99.895203304700161</v>
      </c>
      <c r="H379" s="1017">
        <v>-3.9522927196131263E-2</v>
      </c>
      <c r="I379" s="1078" t="s">
        <v>852</v>
      </c>
      <c r="J379" s="1505" t="s">
        <v>694</v>
      </c>
      <c r="K379" s="1555">
        <v>0</v>
      </c>
      <c r="L379" s="1925" t="s">
        <v>706</v>
      </c>
    </row>
    <row r="380" spans="1:12">
      <c r="A380" s="1416">
        <v>45748</v>
      </c>
      <c r="B380" s="1414">
        <v>99.670637181847113</v>
      </c>
      <c r="C380" s="1191">
        <v>-6.6971588363799128E-2</v>
      </c>
      <c r="D380" s="1016">
        <v>0.26</v>
      </c>
      <c r="E380" s="1017">
        <v>99.740212726207915</v>
      </c>
      <c r="F380" s="1016">
        <v>-6.3970379530417176E-2</v>
      </c>
      <c r="G380" s="1043">
        <v>99.841634297522091</v>
      </c>
      <c r="H380" s="1017">
        <v>-5.3569007178069228E-2</v>
      </c>
      <c r="I380" s="1078" t="s">
        <v>852</v>
      </c>
      <c r="J380" s="1505" t="s">
        <v>694</v>
      </c>
      <c r="K380" s="1555">
        <v>0</v>
      </c>
      <c r="L380" s="1925" t="s">
        <v>707</v>
      </c>
    </row>
    <row r="381" spans="1:12">
      <c r="A381" s="1416">
        <v>45778</v>
      </c>
      <c r="B381" s="1414">
        <v>99.693437480970331</v>
      </c>
      <c r="C381" s="1191">
        <v>2.2800299123218792E-2</v>
      </c>
      <c r="D381" s="1016">
        <v>0.09</v>
      </c>
      <c r="E381" s="1017">
        <v>99.700561144342785</v>
      </c>
      <c r="F381" s="1016">
        <v>-3.9651581865129515E-2</v>
      </c>
      <c r="G381" s="1043">
        <v>99.799264491146559</v>
      </c>
      <c r="H381" s="1017">
        <v>-4.2369806375532448E-2</v>
      </c>
      <c r="I381" s="1078" t="s">
        <v>852</v>
      </c>
      <c r="J381" s="1505" t="s">
        <v>694</v>
      </c>
      <c r="K381" s="1555">
        <v>0</v>
      </c>
      <c r="L381" s="1925" t="s">
        <v>708</v>
      </c>
    </row>
    <row r="382" spans="1:12">
      <c r="A382" s="1416">
        <v>45809</v>
      </c>
      <c r="B382" s="1414">
        <v>99.773724356129136</v>
      </c>
      <c r="C382" s="1191">
        <v>8.028687515880506E-2</v>
      </c>
      <c r="D382" s="1016">
        <v>-0.02</v>
      </c>
      <c r="E382" s="1017">
        <v>99.712599672982194</v>
      </c>
      <c r="F382" s="1016">
        <v>1.2038528639408241E-2</v>
      </c>
      <c r="G382" s="1043">
        <v>99.777252250299725</v>
      </c>
      <c r="H382" s="1017">
        <v>-2.2012240846834175E-2</v>
      </c>
      <c r="I382" s="1078" t="s">
        <v>851</v>
      </c>
      <c r="J382" s="1505" t="s">
        <v>694</v>
      </c>
      <c r="K382" s="1555">
        <v>0</v>
      </c>
      <c r="L382" s="1925" t="s">
        <v>710</v>
      </c>
    </row>
    <row r="383" spans="1:12">
      <c r="A383" s="1416">
        <v>45839</v>
      </c>
      <c r="B383" s="1414">
        <v>99.871973594465359</v>
      </c>
      <c r="C383" s="1191">
        <v>9.8249238336222788E-2</v>
      </c>
      <c r="D383" s="1016">
        <v>-7.0000000000000007E-2</v>
      </c>
      <c r="E383" s="1017">
        <v>99.779711810521619</v>
      </c>
      <c r="F383" s="1016">
        <v>6.7112137539425021E-2</v>
      </c>
      <c r="G383" s="1043">
        <v>99.774617418660981</v>
      </c>
      <c r="H383" s="1017">
        <v>-2.6348316387441173E-3</v>
      </c>
      <c r="I383" s="1078" t="s">
        <v>850</v>
      </c>
      <c r="J383" s="1505" t="s">
        <v>694</v>
      </c>
      <c r="K383" s="1555">
        <v>0</v>
      </c>
      <c r="L383" s="1925" t="s">
        <v>711</v>
      </c>
    </row>
    <row r="384" spans="1:12">
      <c r="A384" s="1416">
        <v>45870</v>
      </c>
      <c r="B384" s="1414">
        <v>99.972774739850493</v>
      </c>
      <c r="C384" s="1191">
        <v>0.10080114538513385</v>
      </c>
      <c r="D384" s="1016">
        <v>-0.04</v>
      </c>
      <c r="E384" s="1017">
        <v>99.872824230148339</v>
      </c>
      <c r="F384" s="1016">
        <v>9.3112419626720566E-2</v>
      </c>
      <c r="G384" s="1043">
        <v>99.790364050005579</v>
      </c>
      <c r="H384" s="1017">
        <v>1.5746631344597972E-2</v>
      </c>
      <c r="I384" s="1078" t="s">
        <v>850</v>
      </c>
      <c r="J384" s="1505" t="s">
        <v>694</v>
      </c>
      <c r="K384" s="1555">
        <v>0</v>
      </c>
      <c r="L384" s="1925" t="s">
        <v>712</v>
      </c>
    </row>
    <row r="385" spans="1:12">
      <c r="A385" s="1416">
        <v>45901</v>
      </c>
      <c r="B385" s="1414">
        <v>100.09163304087805</v>
      </c>
      <c r="C385" s="1191">
        <v>0.1188583010275579</v>
      </c>
      <c r="D385" s="1016">
        <v>0.05</v>
      </c>
      <c r="E385" s="1017">
        <v>99.978793791731292</v>
      </c>
      <c r="F385" s="1016">
        <v>0.10596956158295257</v>
      </c>
      <c r="G385" s="1043">
        <v>99.830255594907356</v>
      </c>
      <c r="H385" s="1017">
        <v>3.989154490177782E-2</v>
      </c>
      <c r="I385" s="1078" t="s">
        <v>850</v>
      </c>
      <c r="J385" s="1505" t="s">
        <v>694</v>
      </c>
      <c r="K385" s="1555">
        <v>0</v>
      </c>
      <c r="L385" s="1925" t="s">
        <v>713</v>
      </c>
    </row>
    <row r="386" spans="1:12">
      <c r="A386" s="1416">
        <v>45931</v>
      </c>
      <c r="B386" s="1414">
        <v>100.20277580334314</v>
      </c>
      <c r="C386" s="1191">
        <v>0.11114276246509291</v>
      </c>
      <c r="D386" s="1016">
        <v>0.21</v>
      </c>
      <c r="E386" s="1017">
        <v>100.08906119469056</v>
      </c>
      <c r="F386" s="1016">
        <v>0.11026740295926629</v>
      </c>
      <c r="G386" s="1043">
        <v>99.896708028211947</v>
      </c>
      <c r="H386" s="1017">
        <v>6.6452433304590386E-2</v>
      </c>
      <c r="I386" s="1078" t="s">
        <v>850</v>
      </c>
      <c r="J386" s="1505" t="s">
        <v>694</v>
      </c>
      <c r="K386" s="1555">
        <v>0</v>
      </c>
      <c r="L386" s="1925" t="s">
        <v>714</v>
      </c>
    </row>
    <row r="387" spans="1:12">
      <c r="A387" s="1416">
        <v>45962</v>
      </c>
      <c r="B387" s="1414"/>
      <c r="C387" s="1191"/>
      <c r="D387" s="1016"/>
      <c r="E387" s="1017"/>
      <c r="F387" s="1016"/>
      <c r="G387" s="1043"/>
      <c r="H387" s="1017"/>
      <c r="I387" s="1078"/>
      <c r="J387" s="1505"/>
      <c r="K387" s="1555"/>
      <c r="L387" s="1925" t="s">
        <v>715</v>
      </c>
    </row>
    <row r="388" spans="1:12">
      <c r="A388" s="1511">
        <v>45992</v>
      </c>
      <c r="B388" s="1933"/>
      <c r="C388" s="1934"/>
      <c r="D388" s="1027"/>
      <c r="E388" s="1055"/>
      <c r="F388" s="1027"/>
      <c r="G388" s="1028"/>
      <c r="H388" s="1055"/>
      <c r="I388" s="1170"/>
      <c r="J388" s="1506"/>
      <c r="K388" s="952"/>
      <c r="L388" s="1926" t="s">
        <v>709</v>
      </c>
    </row>
    <row r="389" spans="1:12">
      <c r="K389"/>
    </row>
    <row r="390" spans="1:12">
      <c r="K390"/>
    </row>
    <row r="391" spans="1:12">
      <c r="K391"/>
    </row>
    <row r="392" spans="1:12">
      <c r="K392"/>
    </row>
    <row r="393" spans="1:12">
      <c r="K393"/>
    </row>
    <row r="394" spans="1:12">
      <c r="K394"/>
    </row>
    <row r="395" spans="1:12">
      <c r="K395"/>
    </row>
    <row r="396" spans="1:12">
      <c r="K396"/>
    </row>
    <row r="397" spans="1:12">
      <c r="K397"/>
    </row>
    <row r="398" spans="1:12">
      <c r="K398"/>
    </row>
    <row r="399" spans="1:12">
      <c r="K399"/>
    </row>
    <row r="400" spans="1:12">
      <c r="K400"/>
    </row>
    <row r="401" spans="11:11">
      <c r="K401"/>
    </row>
    <row r="402" spans="11:11">
      <c r="K402"/>
    </row>
    <row r="403" spans="11:11">
      <c r="K403"/>
    </row>
    <row r="404" spans="11:11">
      <c r="K404"/>
    </row>
    <row r="405" spans="11:11">
      <c r="K405"/>
    </row>
    <row r="406" spans="11:11">
      <c r="K406"/>
    </row>
    <row r="407" spans="11:11">
      <c r="K407"/>
    </row>
    <row r="408" spans="11:11">
      <c r="K408"/>
    </row>
    <row r="409" spans="11:11">
      <c r="K409"/>
    </row>
    <row r="410" spans="11:11">
      <c r="K410"/>
    </row>
    <row r="411" spans="11:11">
      <c r="K411"/>
    </row>
    <row r="412" spans="11:11">
      <c r="K412"/>
    </row>
    <row r="413" spans="11:11">
      <c r="K413"/>
    </row>
    <row r="414" spans="11:11">
      <c r="K414"/>
    </row>
    <row r="415" spans="11:11">
      <c r="K415"/>
    </row>
    <row r="416" spans="11:11">
      <c r="K416"/>
    </row>
    <row r="417" spans="11:11">
      <c r="K417"/>
    </row>
    <row r="418" spans="11:11">
      <c r="K418"/>
    </row>
    <row r="419" spans="11:11">
      <c r="K419"/>
    </row>
    <row r="420" spans="11:11">
      <c r="K420"/>
    </row>
    <row r="421" spans="11:11">
      <c r="K421"/>
    </row>
    <row r="422" spans="11:11">
      <c r="K422"/>
    </row>
    <row r="423" spans="11:11">
      <c r="K423"/>
    </row>
    <row r="424" spans="11:11">
      <c r="K424"/>
    </row>
    <row r="425" spans="11:11">
      <c r="K425"/>
    </row>
    <row r="426" spans="11:11">
      <c r="K426"/>
    </row>
    <row r="427" spans="11:11">
      <c r="K427"/>
    </row>
    <row r="428" spans="11:11">
      <c r="K428"/>
    </row>
    <row r="429" spans="11:11">
      <c r="K429"/>
    </row>
    <row r="430" spans="11:11">
      <c r="K430"/>
    </row>
    <row r="431" spans="11:11">
      <c r="K431"/>
    </row>
    <row r="432" spans="11:11">
      <c r="K432"/>
    </row>
    <row r="433" spans="11:11">
      <c r="K433"/>
    </row>
    <row r="434" spans="11:11">
      <c r="K434"/>
    </row>
    <row r="435" spans="11:11">
      <c r="K435"/>
    </row>
    <row r="436" spans="11:11">
      <c r="K436"/>
    </row>
    <row r="437" spans="11:11">
      <c r="K437"/>
    </row>
    <row r="438" spans="11:11">
      <c r="K438"/>
    </row>
    <row r="439" spans="11:11">
      <c r="K439"/>
    </row>
    <row r="440" spans="11:11">
      <c r="K440"/>
    </row>
    <row r="441" spans="11:11">
      <c r="K441"/>
    </row>
    <row r="442" spans="11:11">
      <c r="K442"/>
    </row>
    <row r="443" spans="11:11">
      <c r="K443"/>
    </row>
    <row r="444" spans="11:11">
      <c r="K444"/>
    </row>
    <row r="445" spans="11:11">
      <c r="K445"/>
    </row>
    <row r="446" spans="11:11">
      <c r="K446"/>
    </row>
    <row r="447" spans="11:11">
      <c r="K447"/>
    </row>
    <row r="448" spans="11:11">
      <c r="K448"/>
    </row>
    <row r="449" spans="11:11">
      <c r="K449"/>
    </row>
    <row r="450" spans="11:11">
      <c r="K450"/>
    </row>
    <row r="451" spans="11:11">
      <c r="K451"/>
    </row>
    <row r="452" spans="11:11">
      <c r="K452"/>
    </row>
    <row r="453" spans="11:11">
      <c r="K453"/>
    </row>
    <row r="454" spans="11:11">
      <c r="K454"/>
    </row>
    <row r="455" spans="11:11">
      <c r="K455"/>
    </row>
    <row r="456" spans="11:11">
      <c r="K456"/>
    </row>
    <row r="457" spans="11:11">
      <c r="K457"/>
    </row>
    <row r="458" spans="11:11">
      <c r="K458"/>
    </row>
    <row r="459" spans="11:11">
      <c r="K459"/>
    </row>
    <row r="460" spans="11:11">
      <c r="K460"/>
    </row>
    <row r="461" spans="11:11">
      <c r="K461"/>
    </row>
    <row r="462" spans="11:11">
      <c r="K462"/>
    </row>
    <row r="463" spans="11:11">
      <c r="K463"/>
    </row>
    <row r="464" spans="11:11">
      <c r="K464"/>
    </row>
    <row r="465" spans="11:11">
      <c r="K465"/>
    </row>
    <row r="466" spans="11:11">
      <c r="K466"/>
    </row>
    <row r="467" spans="11:11">
      <c r="K467"/>
    </row>
    <row r="468" spans="11:11">
      <c r="K468"/>
    </row>
    <row r="469" spans="11:11">
      <c r="K469"/>
    </row>
    <row r="470" spans="11:11">
      <c r="K470"/>
    </row>
    <row r="471" spans="11:11">
      <c r="K471"/>
    </row>
    <row r="472" spans="11:11">
      <c r="K472"/>
    </row>
    <row r="473" spans="11:11">
      <c r="K473"/>
    </row>
    <row r="474" spans="11:11">
      <c r="K474"/>
    </row>
    <row r="475" spans="11:11">
      <c r="K475"/>
    </row>
    <row r="476" spans="11:11">
      <c r="K476"/>
    </row>
    <row r="477" spans="11:11">
      <c r="K477"/>
    </row>
    <row r="478" spans="11:11">
      <c r="K478"/>
    </row>
    <row r="479" spans="11:11">
      <c r="K479"/>
    </row>
    <row r="480" spans="11:11">
      <c r="K480"/>
    </row>
    <row r="481" spans="11:11">
      <c r="K481"/>
    </row>
    <row r="482" spans="11:11">
      <c r="K482"/>
    </row>
    <row r="483" spans="11:11">
      <c r="K483"/>
    </row>
    <row r="484" spans="11:11">
      <c r="K484"/>
    </row>
    <row r="485" spans="11:11">
      <c r="K485"/>
    </row>
    <row r="486" spans="11:11">
      <c r="K486"/>
    </row>
    <row r="487" spans="11:11">
      <c r="K487"/>
    </row>
    <row r="488" spans="11:11">
      <c r="K488"/>
    </row>
    <row r="489" spans="11:11">
      <c r="K489"/>
    </row>
    <row r="490" spans="11:11">
      <c r="K490"/>
    </row>
    <row r="491" spans="11:11">
      <c r="K491"/>
    </row>
    <row r="492" spans="11:11">
      <c r="K492"/>
    </row>
    <row r="493" spans="11:11">
      <c r="K493"/>
    </row>
    <row r="494" spans="11:11">
      <c r="K494"/>
    </row>
    <row r="495" spans="11:11">
      <c r="K495"/>
    </row>
    <row r="496" spans="11:11">
      <c r="K496"/>
    </row>
    <row r="497" spans="11:11">
      <c r="K497"/>
    </row>
    <row r="498" spans="11:11">
      <c r="K498"/>
    </row>
    <row r="499" spans="11:11">
      <c r="K499"/>
    </row>
    <row r="500" spans="11:11">
      <c r="K500"/>
    </row>
    <row r="501" spans="11:11">
      <c r="K501"/>
    </row>
    <row r="502" spans="11:11">
      <c r="K502"/>
    </row>
    <row r="503" spans="11:11">
      <c r="K503"/>
    </row>
    <row r="504" spans="11:11">
      <c r="K504"/>
    </row>
    <row r="505" spans="11:11">
      <c r="K505"/>
    </row>
    <row r="506" spans="11:11">
      <c r="K506"/>
    </row>
    <row r="507" spans="11:11">
      <c r="K507"/>
    </row>
    <row r="508" spans="11:11">
      <c r="K508"/>
    </row>
    <row r="509" spans="11:11">
      <c r="K509"/>
    </row>
    <row r="510" spans="11:11">
      <c r="K510"/>
    </row>
    <row r="511" spans="11:11">
      <c r="K511"/>
    </row>
    <row r="512" spans="11:11">
      <c r="K512"/>
    </row>
    <row r="513" spans="11:11">
      <c r="K513"/>
    </row>
    <row r="514" spans="11:11">
      <c r="K514"/>
    </row>
    <row r="515" spans="11:11">
      <c r="K515"/>
    </row>
    <row r="516" spans="11:11">
      <c r="K516"/>
    </row>
    <row r="517" spans="11:11">
      <c r="K517"/>
    </row>
    <row r="518" spans="11:11">
      <c r="K518"/>
    </row>
    <row r="519" spans="11:11">
      <c r="K519"/>
    </row>
    <row r="520" spans="11:11">
      <c r="K520"/>
    </row>
    <row r="521" spans="11:11">
      <c r="K521"/>
    </row>
    <row r="522" spans="11:11">
      <c r="K522"/>
    </row>
    <row r="523" spans="11:11">
      <c r="K523"/>
    </row>
    <row r="524" spans="11:11">
      <c r="K524"/>
    </row>
    <row r="525" spans="11:11">
      <c r="K525"/>
    </row>
    <row r="526" spans="11:11">
      <c r="K526"/>
    </row>
    <row r="527" spans="11:11">
      <c r="K527"/>
    </row>
    <row r="528" spans="11:11">
      <c r="K528"/>
    </row>
    <row r="529" spans="11:11">
      <c r="K529"/>
    </row>
    <row r="530" spans="11:11">
      <c r="K530"/>
    </row>
    <row r="531" spans="11:11">
      <c r="K531"/>
    </row>
    <row r="532" spans="11:11">
      <c r="K532"/>
    </row>
    <row r="533" spans="11:11">
      <c r="K533"/>
    </row>
    <row r="534" spans="11:11">
      <c r="K534"/>
    </row>
    <row r="535" spans="11:11">
      <c r="K535"/>
    </row>
    <row r="536" spans="11:11">
      <c r="K536"/>
    </row>
    <row r="537" spans="11:11">
      <c r="K537"/>
    </row>
    <row r="538" spans="11:11">
      <c r="K538"/>
    </row>
    <row r="539" spans="11:11">
      <c r="K539"/>
    </row>
    <row r="540" spans="11:11">
      <c r="K540"/>
    </row>
    <row r="541" spans="11:11">
      <c r="K541"/>
    </row>
    <row r="542" spans="11:11">
      <c r="K542"/>
    </row>
    <row r="543" spans="11:11">
      <c r="K543"/>
    </row>
    <row r="544" spans="11:11">
      <c r="K544"/>
    </row>
    <row r="545" spans="11:11">
      <c r="K545"/>
    </row>
    <row r="546" spans="11:11">
      <c r="K546"/>
    </row>
    <row r="547" spans="11:11">
      <c r="K547"/>
    </row>
    <row r="548" spans="11:11">
      <c r="K548"/>
    </row>
    <row r="549" spans="11:11">
      <c r="K549"/>
    </row>
    <row r="550" spans="11:11">
      <c r="K550"/>
    </row>
    <row r="551" spans="11:11">
      <c r="K551"/>
    </row>
    <row r="552" spans="11:11">
      <c r="K552"/>
    </row>
    <row r="553" spans="11:11">
      <c r="K553"/>
    </row>
    <row r="554" spans="11:11">
      <c r="K554"/>
    </row>
    <row r="555" spans="11:11">
      <c r="K555"/>
    </row>
    <row r="556" spans="11:11">
      <c r="K556"/>
    </row>
    <row r="557" spans="11:11">
      <c r="K557"/>
    </row>
    <row r="558" spans="11:11">
      <c r="K558"/>
    </row>
    <row r="559" spans="11:11">
      <c r="K559"/>
    </row>
    <row r="560" spans="11:11">
      <c r="K560"/>
    </row>
    <row r="561" spans="11:11">
      <c r="K561"/>
    </row>
    <row r="562" spans="11:11">
      <c r="K562"/>
    </row>
    <row r="563" spans="11:11">
      <c r="K563"/>
    </row>
    <row r="564" spans="11:11">
      <c r="K564"/>
    </row>
    <row r="565" spans="11:11">
      <c r="K565"/>
    </row>
    <row r="566" spans="11:11">
      <c r="K566"/>
    </row>
    <row r="567" spans="11:11">
      <c r="K567"/>
    </row>
    <row r="568" spans="11:11">
      <c r="K568"/>
    </row>
    <row r="569" spans="11:11">
      <c r="K569"/>
    </row>
    <row r="570" spans="11:11">
      <c r="K570"/>
    </row>
    <row r="571" spans="11:11">
      <c r="K571"/>
    </row>
    <row r="572" spans="11:11">
      <c r="K572"/>
    </row>
    <row r="573" spans="11:11">
      <c r="K573"/>
    </row>
    <row r="574" spans="11:11">
      <c r="K574"/>
    </row>
    <row r="575" spans="11:11">
      <c r="K575"/>
    </row>
    <row r="576" spans="11:11">
      <c r="K576"/>
    </row>
    <row r="577" spans="11:11">
      <c r="K577"/>
    </row>
    <row r="578" spans="11:11">
      <c r="K578"/>
    </row>
    <row r="579" spans="11:11">
      <c r="K579"/>
    </row>
    <row r="580" spans="11:11">
      <c r="K580"/>
    </row>
    <row r="581" spans="11:11">
      <c r="K581"/>
    </row>
    <row r="582" spans="11:11">
      <c r="K582"/>
    </row>
    <row r="583" spans="11:11">
      <c r="K583"/>
    </row>
    <row r="584" spans="11:11">
      <c r="K584"/>
    </row>
    <row r="585" spans="11:11">
      <c r="K585"/>
    </row>
    <row r="586" spans="11:11">
      <c r="K586"/>
    </row>
    <row r="587" spans="11:11">
      <c r="K587"/>
    </row>
    <row r="588" spans="11:11">
      <c r="K588"/>
    </row>
    <row r="589" spans="11:11">
      <c r="K589"/>
    </row>
    <row r="590" spans="11:11">
      <c r="K590"/>
    </row>
    <row r="591" spans="11:11">
      <c r="K591"/>
    </row>
    <row r="592" spans="11:11">
      <c r="K592"/>
    </row>
  </sheetData>
  <mergeCells count="7">
    <mergeCell ref="V3:W4"/>
    <mergeCell ref="J4:K4"/>
    <mergeCell ref="E2:F2"/>
    <mergeCell ref="G2:H2"/>
    <mergeCell ref="T2:U2"/>
    <mergeCell ref="I3:I4"/>
    <mergeCell ref="J3:K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749992370372631"/>
  </sheetPr>
  <dimension ref="A1:R451"/>
  <sheetViews>
    <sheetView showGridLines="0" tabSelected="1" workbookViewId="0">
      <pane xSplit="2" ySplit="4" topLeftCell="C403" activePane="bottomRight" state="frozen"/>
      <selection pane="topRight" activeCell="C1" sqref="C1"/>
      <selection pane="bottomLeft" activeCell="A5" sqref="A5"/>
      <selection pane="bottomRight" activeCell="C435" sqref="C435"/>
    </sheetView>
  </sheetViews>
  <sheetFormatPr defaultColWidth="9" defaultRowHeight="13"/>
  <cols>
    <col min="1" max="1" width="8.36328125" style="17" customWidth="1"/>
    <col min="2" max="2" width="7.08984375" style="17" customWidth="1"/>
    <col min="3" max="5" width="11.90625" style="17" customWidth="1"/>
    <col min="6" max="6" width="28.08984375" style="17" customWidth="1"/>
    <col min="7" max="7" width="13.90625" style="17" customWidth="1"/>
    <col min="8" max="8" width="4.90625" style="1599" customWidth="1"/>
    <col min="9" max="9" width="8.36328125" style="17" customWidth="1"/>
    <col min="10" max="10" width="7.08984375" style="17" customWidth="1"/>
    <col min="11" max="13" width="9.6328125" style="17" hidden="1" customWidth="1"/>
    <col min="14" max="16" width="9.6328125" style="17" customWidth="1"/>
    <col min="17" max="17" width="19.08984375" style="17" customWidth="1"/>
    <col min="18" max="18" width="13.90625" style="17" customWidth="1"/>
    <col min="19" max="16384" width="9" style="17"/>
  </cols>
  <sheetData>
    <row r="1" spans="1:18" ht="13.5" thickBot="1">
      <c r="A1" s="14" t="s">
        <v>808</v>
      </c>
      <c r="B1" s="15"/>
      <c r="C1" s="15"/>
      <c r="D1" s="15"/>
      <c r="E1" s="15"/>
      <c r="F1" s="16"/>
      <c r="G1" s="15"/>
      <c r="H1" s="1597"/>
      <c r="I1" s="14" t="s">
        <v>809</v>
      </c>
      <c r="J1" s="15"/>
      <c r="R1" s="15"/>
    </row>
    <row r="2" spans="1:18">
      <c r="A2" s="18" t="s">
        <v>100</v>
      </c>
      <c r="B2" s="19"/>
      <c r="C2" s="1954" t="s">
        <v>101</v>
      </c>
      <c r="D2" s="1955"/>
      <c r="E2" s="1956"/>
      <c r="F2" s="1957" t="s">
        <v>102</v>
      </c>
      <c r="G2" s="20"/>
      <c r="H2" s="1597"/>
      <c r="I2" s="18" t="s">
        <v>100</v>
      </c>
      <c r="J2" s="19"/>
      <c r="K2" s="1959" t="s">
        <v>103</v>
      </c>
      <c r="L2" s="1959"/>
      <c r="M2" s="1959"/>
      <c r="N2" s="1954" t="s">
        <v>104</v>
      </c>
      <c r="O2" s="1955"/>
      <c r="P2" s="1960"/>
      <c r="Q2" s="1936" t="s">
        <v>102</v>
      </c>
      <c r="R2" s="21"/>
    </row>
    <row r="3" spans="1:18">
      <c r="A3" s="22" t="s">
        <v>105</v>
      </c>
      <c r="B3" s="23"/>
      <c r="C3" s="1938" t="s">
        <v>106</v>
      </c>
      <c r="D3" s="1940" t="s">
        <v>102</v>
      </c>
      <c r="E3" s="1942" t="s">
        <v>107</v>
      </c>
      <c r="F3" s="1958"/>
      <c r="G3" s="24" t="s">
        <v>82</v>
      </c>
      <c r="H3" s="1597"/>
      <c r="I3" s="22" t="s">
        <v>105</v>
      </c>
      <c r="J3" s="23"/>
      <c r="K3" s="1944" t="s">
        <v>106</v>
      </c>
      <c r="L3" s="1946" t="s">
        <v>102</v>
      </c>
      <c r="M3" s="1948" t="s">
        <v>107</v>
      </c>
      <c r="N3" s="1950" t="s">
        <v>106</v>
      </c>
      <c r="O3" s="1940" t="s">
        <v>102</v>
      </c>
      <c r="P3" s="1952" t="s">
        <v>107</v>
      </c>
      <c r="Q3" s="1937"/>
      <c r="R3" s="26" t="s">
        <v>82</v>
      </c>
    </row>
    <row r="4" spans="1:18" ht="13.5" thickBot="1">
      <c r="A4" s="27" t="s">
        <v>88</v>
      </c>
      <c r="B4" s="28"/>
      <c r="C4" s="1939"/>
      <c r="D4" s="1941"/>
      <c r="E4" s="1943"/>
      <c r="F4" s="29" t="s">
        <v>108</v>
      </c>
      <c r="G4" s="30"/>
      <c r="H4" s="1597"/>
      <c r="I4" s="27" t="s">
        <v>88</v>
      </c>
      <c r="J4" s="28"/>
      <c r="K4" s="1945"/>
      <c r="L4" s="1947"/>
      <c r="M4" s="1949"/>
      <c r="N4" s="1951"/>
      <c r="O4" s="1941"/>
      <c r="P4" s="1953"/>
      <c r="Q4" s="31" t="s">
        <v>108</v>
      </c>
      <c r="R4" s="32"/>
    </row>
    <row r="5" spans="1:18">
      <c r="A5" s="33" t="s">
        <v>109</v>
      </c>
      <c r="B5" s="34" t="s">
        <v>110</v>
      </c>
      <c r="C5" s="1600"/>
      <c r="D5" s="35"/>
      <c r="E5" s="36"/>
      <c r="F5" s="37"/>
      <c r="G5" s="38"/>
      <c r="H5" s="1597"/>
      <c r="I5" s="39" t="s">
        <v>109</v>
      </c>
      <c r="J5" s="40" t="s">
        <v>110</v>
      </c>
      <c r="K5" s="41">
        <v>91.3</v>
      </c>
      <c r="L5" s="42">
        <v>97.4</v>
      </c>
      <c r="M5" s="43">
        <v>101.5</v>
      </c>
      <c r="N5" s="44">
        <v>101.1</v>
      </c>
      <c r="O5" s="45">
        <v>112.2</v>
      </c>
      <c r="P5" s="46">
        <v>106.9</v>
      </c>
      <c r="Q5" s="47"/>
      <c r="R5" s="48"/>
    </row>
    <row r="6" spans="1:18">
      <c r="A6" s="33">
        <v>1990</v>
      </c>
      <c r="B6" s="34" t="s">
        <v>111</v>
      </c>
      <c r="C6" s="1600"/>
      <c r="D6" s="35"/>
      <c r="E6" s="36"/>
      <c r="F6" s="37"/>
      <c r="G6" s="38"/>
      <c r="H6" s="1597"/>
      <c r="I6" s="39">
        <v>1990</v>
      </c>
      <c r="J6" s="40" t="s">
        <v>111</v>
      </c>
      <c r="K6" s="41">
        <v>91.8</v>
      </c>
      <c r="L6" s="42">
        <v>97.8</v>
      </c>
      <c r="M6" s="43">
        <v>101.8</v>
      </c>
      <c r="N6" s="44">
        <v>101.8</v>
      </c>
      <c r="O6" s="45">
        <v>112.6</v>
      </c>
      <c r="P6" s="46">
        <v>107.1</v>
      </c>
      <c r="Q6" s="47"/>
      <c r="R6" s="48"/>
    </row>
    <row r="7" spans="1:18">
      <c r="A7" s="33"/>
      <c r="B7" s="34" t="s">
        <v>112</v>
      </c>
      <c r="C7" s="1600"/>
      <c r="D7" s="35"/>
      <c r="E7" s="36"/>
      <c r="F7" s="37"/>
      <c r="G7" s="38"/>
      <c r="H7" s="1597"/>
      <c r="I7" s="39"/>
      <c r="J7" s="40" t="s">
        <v>112</v>
      </c>
      <c r="K7" s="41">
        <v>91</v>
      </c>
      <c r="L7" s="42">
        <v>97.6</v>
      </c>
      <c r="M7" s="43">
        <v>101.9</v>
      </c>
      <c r="N7" s="44">
        <v>100.9</v>
      </c>
      <c r="O7" s="45">
        <v>112.5</v>
      </c>
      <c r="P7" s="46">
        <v>107.2</v>
      </c>
      <c r="Q7" s="47"/>
      <c r="R7" s="48"/>
    </row>
    <row r="8" spans="1:18">
      <c r="A8" s="33"/>
      <c r="B8" s="34" t="s">
        <v>113</v>
      </c>
      <c r="C8" s="1600"/>
      <c r="D8" s="35"/>
      <c r="E8" s="36"/>
      <c r="F8" s="37"/>
      <c r="G8" s="38"/>
      <c r="H8" s="1597"/>
      <c r="I8" s="39"/>
      <c r="J8" s="40" t="s">
        <v>113</v>
      </c>
      <c r="K8" s="41">
        <v>91.7</v>
      </c>
      <c r="L8" s="42">
        <v>98.3</v>
      </c>
      <c r="M8" s="43">
        <v>101.9</v>
      </c>
      <c r="N8" s="44">
        <v>101.5</v>
      </c>
      <c r="O8" s="45">
        <v>113.3</v>
      </c>
      <c r="P8" s="46">
        <v>107.2</v>
      </c>
      <c r="Q8" s="47"/>
      <c r="R8" s="48"/>
    </row>
    <row r="9" spans="1:18">
      <c r="A9" s="33"/>
      <c r="B9" s="34" t="s">
        <v>114</v>
      </c>
      <c r="C9" s="1600"/>
      <c r="D9" s="35"/>
      <c r="E9" s="36"/>
      <c r="F9" s="37"/>
      <c r="G9" s="38"/>
      <c r="H9" s="1597"/>
      <c r="I9" s="39"/>
      <c r="J9" s="40" t="s">
        <v>114</v>
      </c>
      <c r="K9" s="41">
        <v>93.1</v>
      </c>
      <c r="L9" s="42">
        <v>99.7</v>
      </c>
      <c r="M9" s="43">
        <v>102</v>
      </c>
      <c r="N9" s="44">
        <v>103</v>
      </c>
      <c r="O9" s="45">
        <v>115</v>
      </c>
      <c r="P9" s="46">
        <v>107.3</v>
      </c>
      <c r="Q9" s="47"/>
      <c r="R9" s="48"/>
    </row>
    <row r="10" spans="1:18">
      <c r="A10" s="33"/>
      <c r="B10" s="34" t="s">
        <v>115</v>
      </c>
      <c r="C10" s="1600"/>
      <c r="D10" s="35"/>
      <c r="E10" s="36"/>
      <c r="F10" s="37"/>
      <c r="G10" s="38"/>
      <c r="H10" s="1597"/>
      <c r="I10" s="39"/>
      <c r="J10" s="40" t="s">
        <v>115</v>
      </c>
      <c r="K10" s="41">
        <v>92.2</v>
      </c>
      <c r="L10" s="42">
        <v>100.5</v>
      </c>
      <c r="M10" s="43">
        <v>102</v>
      </c>
      <c r="N10" s="44">
        <v>102.1</v>
      </c>
      <c r="O10" s="45">
        <v>115.7</v>
      </c>
      <c r="P10" s="46">
        <v>107.2</v>
      </c>
      <c r="Q10" s="47"/>
      <c r="R10" s="48"/>
    </row>
    <row r="11" spans="1:18">
      <c r="A11" s="33"/>
      <c r="B11" s="34" t="s">
        <v>116</v>
      </c>
      <c r="C11" s="1600"/>
      <c r="D11" s="35"/>
      <c r="E11" s="36"/>
      <c r="F11" s="37"/>
      <c r="G11" s="38"/>
      <c r="H11" s="1597"/>
      <c r="I11" s="39"/>
      <c r="J11" s="40" t="s">
        <v>116</v>
      </c>
      <c r="K11" s="41">
        <v>91.3</v>
      </c>
      <c r="L11" s="42">
        <v>100.8</v>
      </c>
      <c r="M11" s="43">
        <v>101.6</v>
      </c>
      <c r="N11" s="44">
        <v>101.1</v>
      </c>
      <c r="O11" s="45">
        <v>116</v>
      </c>
      <c r="P11" s="46">
        <v>106.9</v>
      </c>
      <c r="Q11" s="47"/>
      <c r="R11" s="48"/>
    </row>
    <row r="12" spans="1:18">
      <c r="A12" s="33"/>
      <c r="B12" s="34" t="s">
        <v>117</v>
      </c>
      <c r="C12" s="1600"/>
      <c r="D12" s="35"/>
      <c r="E12" s="36"/>
      <c r="F12" s="37"/>
      <c r="G12" s="38"/>
      <c r="H12" s="1597"/>
      <c r="I12" s="39"/>
      <c r="J12" s="40" t="s">
        <v>117</v>
      </c>
      <c r="K12" s="41">
        <v>90.3</v>
      </c>
      <c r="L12" s="42">
        <v>100.5</v>
      </c>
      <c r="M12" s="43">
        <v>102.2</v>
      </c>
      <c r="N12" s="44">
        <v>100.1</v>
      </c>
      <c r="O12" s="45">
        <v>115.7</v>
      </c>
      <c r="P12" s="46">
        <v>107.5</v>
      </c>
      <c r="Q12" s="47"/>
      <c r="R12" s="48"/>
    </row>
    <row r="13" spans="1:18">
      <c r="A13" s="33"/>
      <c r="B13" s="34" t="s">
        <v>118</v>
      </c>
      <c r="C13" s="1600"/>
      <c r="D13" s="35"/>
      <c r="E13" s="36"/>
      <c r="F13" s="37"/>
      <c r="G13" s="38"/>
      <c r="H13" s="1597"/>
      <c r="I13" s="39"/>
      <c r="J13" s="40" t="s">
        <v>118</v>
      </c>
      <c r="K13" s="41">
        <v>88.9</v>
      </c>
      <c r="L13" s="42">
        <v>100.2</v>
      </c>
      <c r="M13" s="43">
        <v>102.4</v>
      </c>
      <c r="N13" s="44">
        <v>98.7</v>
      </c>
      <c r="O13" s="45">
        <v>115.5</v>
      </c>
      <c r="P13" s="46">
        <v>107.7</v>
      </c>
      <c r="Q13" s="47"/>
      <c r="R13" s="48"/>
    </row>
    <row r="14" spans="1:18">
      <c r="A14" s="33"/>
      <c r="B14" s="34" t="s">
        <v>119</v>
      </c>
      <c r="C14" s="1600"/>
      <c r="D14" s="35"/>
      <c r="E14" s="36"/>
      <c r="F14" s="37"/>
      <c r="G14" s="38"/>
      <c r="H14" s="1597"/>
      <c r="I14" s="39"/>
      <c r="J14" s="40" t="s">
        <v>119</v>
      </c>
      <c r="K14" s="41">
        <v>89.3</v>
      </c>
      <c r="L14" s="42">
        <v>101.6</v>
      </c>
      <c r="M14" s="43">
        <v>102.9</v>
      </c>
      <c r="N14" s="44">
        <v>99</v>
      </c>
      <c r="O14" s="45">
        <v>117.1</v>
      </c>
      <c r="P14" s="46">
        <v>108.3</v>
      </c>
      <c r="Q14" s="47"/>
      <c r="R14" s="48"/>
    </row>
    <row r="15" spans="1:18">
      <c r="A15" s="33"/>
      <c r="B15" s="34" t="s">
        <v>120</v>
      </c>
      <c r="C15" s="1600"/>
      <c r="D15" s="35"/>
      <c r="E15" s="36"/>
      <c r="F15" s="37"/>
      <c r="G15" s="38"/>
      <c r="H15" s="1597"/>
      <c r="I15" s="39"/>
      <c r="J15" s="40" t="s">
        <v>120</v>
      </c>
      <c r="K15" s="41">
        <v>88.6</v>
      </c>
      <c r="L15" s="42">
        <v>101</v>
      </c>
      <c r="M15" s="43">
        <v>103</v>
      </c>
      <c r="N15" s="44">
        <v>98.3</v>
      </c>
      <c r="O15" s="45">
        <v>116.4</v>
      </c>
      <c r="P15" s="46">
        <v>108.4</v>
      </c>
      <c r="Q15" s="47"/>
      <c r="R15" s="48"/>
    </row>
    <row r="16" spans="1:18">
      <c r="A16" s="49"/>
      <c r="B16" s="50" t="s">
        <v>121</v>
      </c>
      <c r="C16" s="1601"/>
      <c r="D16" s="51"/>
      <c r="E16" s="52"/>
      <c r="F16" s="53"/>
      <c r="G16" s="54"/>
      <c r="H16" s="1597"/>
      <c r="I16" s="55"/>
      <c r="J16" s="56" t="s">
        <v>121</v>
      </c>
      <c r="K16" s="57">
        <v>88.5</v>
      </c>
      <c r="L16" s="58">
        <v>100.8</v>
      </c>
      <c r="M16" s="59">
        <v>104</v>
      </c>
      <c r="N16" s="44">
        <v>98.3</v>
      </c>
      <c r="O16" s="45">
        <v>116.1</v>
      </c>
      <c r="P16" s="46">
        <v>109.5</v>
      </c>
      <c r="Q16" s="47"/>
      <c r="R16" s="60"/>
    </row>
    <row r="17" spans="1:18">
      <c r="A17" s="61" t="s">
        <v>122</v>
      </c>
      <c r="B17" s="62" t="s">
        <v>110</v>
      </c>
      <c r="C17" s="1602"/>
      <c r="D17" s="63"/>
      <c r="E17" s="64"/>
      <c r="F17" s="65"/>
      <c r="G17" s="66"/>
      <c r="H17" s="1597"/>
      <c r="I17" s="67" t="s">
        <v>122</v>
      </c>
      <c r="J17" s="68" t="s">
        <v>110</v>
      </c>
      <c r="K17" s="41">
        <v>87.9</v>
      </c>
      <c r="L17" s="42">
        <v>100.7</v>
      </c>
      <c r="M17" s="43">
        <v>103.8</v>
      </c>
      <c r="N17" s="69">
        <v>97.7</v>
      </c>
      <c r="O17" s="70">
        <v>116</v>
      </c>
      <c r="P17" s="71">
        <v>109.2</v>
      </c>
      <c r="Q17" s="72"/>
      <c r="R17" s="73"/>
    </row>
    <row r="18" spans="1:18">
      <c r="A18" s="33">
        <v>1991</v>
      </c>
      <c r="B18" s="34" t="s">
        <v>111</v>
      </c>
      <c r="C18" s="1600"/>
      <c r="D18" s="35"/>
      <c r="E18" s="36"/>
      <c r="F18" s="37"/>
      <c r="G18" s="38"/>
      <c r="H18" s="1597"/>
      <c r="I18" s="39">
        <v>1991</v>
      </c>
      <c r="J18" s="40" t="s">
        <v>111</v>
      </c>
      <c r="K18" s="41">
        <v>86.9</v>
      </c>
      <c r="L18" s="42">
        <v>100.3</v>
      </c>
      <c r="M18" s="43">
        <v>103.9</v>
      </c>
      <c r="N18" s="44">
        <v>96.7</v>
      </c>
      <c r="O18" s="45">
        <v>115.6</v>
      </c>
      <c r="P18" s="46">
        <v>109.4</v>
      </c>
      <c r="Q18" s="47"/>
      <c r="R18" s="48" t="s">
        <v>123</v>
      </c>
    </row>
    <row r="19" spans="1:18">
      <c r="A19" s="74"/>
      <c r="B19" s="75" t="s">
        <v>112</v>
      </c>
      <c r="C19" s="1603"/>
      <c r="D19" s="76"/>
      <c r="E19" s="77"/>
      <c r="F19" s="78"/>
      <c r="G19" s="79" t="s">
        <v>123</v>
      </c>
      <c r="H19" s="1597"/>
      <c r="I19" s="39"/>
      <c r="J19" s="40" t="s">
        <v>112</v>
      </c>
      <c r="K19" s="41">
        <v>86.1</v>
      </c>
      <c r="L19" s="42">
        <v>99.4</v>
      </c>
      <c r="M19" s="43">
        <v>104.1</v>
      </c>
      <c r="N19" s="44">
        <v>95.8</v>
      </c>
      <c r="O19" s="45">
        <v>114.5</v>
      </c>
      <c r="P19" s="46">
        <v>109.3</v>
      </c>
      <c r="Q19" s="47"/>
      <c r="R19" s="48"/>
    </row>
    <row r="20" spans="1:18">
      <c r="A20" s="33"/>
      <c r="B20" s="34" t="s">
        <v>113</v>
      </c>
      <c r="C20" s="1600"/>
      <c r="D20" s="35"/>
      <c r="E20" s="36"/>
      <c r="F20" s="37"/>
      <c r="G20" s="38"/>
      <c r="H20" s="1597"/>
      <c r="I20" s="39"/>
      <c r="J20" s="40" t="s">
        <v>113</v>
      </c>
      <c r="K20" s="41">
        <v>85.4</v>
      </c>
      <c r="L20" s="42">
        <v>98.6</v>
      </c>
      <c r="M20" s="43">
        <v>104.4</v>
      </c>
      <c r="N20" s="44">
        <v>95.2</v>
      </c>
      <c r="O20" s="45">
        <v>113.7</v>
      </c>
      <c r="P20" s="46">
        <v>109.7</v>
      </c>
      <c r="Q20" s="47"/>
      <c r="R20" s="48"/>
    </row>
    <row r="21" spans="1:18">
      <c r="A21" s="33"/>
      <c r="B21" s="34" t="s">
        <v>114</v>
      </c>
      <c r="C21" s="1600"/>
      <c r="D21" s="35"/>
      <c r="E21" s="36"/>
      <c r="F21" s="37"/>
      <c r="G21" s="38"/>
      <c r="H21" s="1597"/>
      <c r="I21" s="39"/>
      <c r="J21" s="40" t="s">
        <v>114</v>
      </c>
      <c r="K21" s="41">
        <v>84.7</v>
      </c>
      <c r="L21" s="42">
        <v>99.7</v>
      </c>
      <c r="M21" s="43">
        <v>105</v>
      </c>
      <c r="N21" s="44">
        <v>94.4</v>
      </c>
      <c r="O21" s="45">
        <v>115</v>
      </c>
      <c r="P21" s="46">
        <v>110.4</v>
      </c>
      <c r="Q21" s="47"/>
      <c r="R21" s="48"/>
    </row>
    <row r="22" spans="1:18">
      <c r="A22" s="33"/>
      <c r="B22" s="34" t="s">
        <v>115</v>
      </c>
      <c r="C22" s="1600"/>
      <c r="D22" s="35"/>
      <c r="E22" s="36"/>
      <c r="F22" s="37"/>
      <c r="G22" s="38"/>
      <c r="H22" s="1597"/>
      <c r="I22" s="39"/>
      <c r="J22" s="40" t="s">
        <v>115</v>
      </c>
      <c r="K22" s="41">
        <v>83.4</v>
      </c>
      <c r="L22" s="42">
        <v>98</v>
      </c>
      <c r="M22" s="43">
        <v>105.4</v>
      </c>
      <c r="N22" s="44">
        <v>93</v>
      </c>
      <c r="O22" s="45">
        <v>112.9</v>
      </c>
      <c r="P22" s="46">
        <v>110.7</v>
      </c>
      <c r="Q22" s="47"/>
      <c r="R22" s="48"/>
    </row>
    <row r="23" spans="1:18">
      <c r="A23" s="33"/>
      <c r="B23" s="34" t="s">
        <v>116</v>
      </c>
      <c r="C23" s="1600"/>
      <c r="D23" s="35"/>
      <c r="E23" s="36"/>
      <c r="F23" s="37"/>
      <c r="G23" s="38"/>
      <c r="H23" s="1597"/>
      <c r="I23" s="39"/>
      <c r="J23" s="40" t="s">
        <v>116</v>
      </c>
      <c r="K23" s="41">
        <v>83</v>
      </c>
      <c r="L23" s="42">
        <v>99.1</v>
      </c>
      <c r="M23" s="43">
        <v>104.8</v>
      </c>
      <c r="N23" s="44">
        <v>92.6</v>
      </c>
      <c r="O23" s="45">
        <v>114.3</v>
      </c>
      <c r="P23" s="46">
        <v>110.1</v>
      </c>
      <c r="Q23" s="47"/>
      <c r="R23" s="48"/>
    </row>
    <row r="24" spans="1:18">
      <c r="A24" s="33"/>
      <c r="B24" s="34" t="s">
        <v>117</v>
      </c>
      <c r="C24" s="1600"/>
      <c r="D24" s="35"/>
      <c r="E24" s="36"/>
      <c r="F24" s="37"/>
      <c r="G24" s="38"/>
      <c r="H24" s="1597"/>
      <c r="I24" s="39"/>
      <c r="J24" s="40" t="s">
        <v>117</v>
      </c>
      <c r="K24" s="41">
        <v>82.2</v>
      </c>
      <c r="L24" s="42">
        <v>97.8</v>
      </c>
      <c r="M24" s="43">
        <v>103.9</v>
      </c>
      <c r="N24" s="44">
        <v>91.7</v>
      </c>
      <c r="O24" s="45">
        <v>112.8</v>
      </c>
      <c r="P24" s="46">
        <v>109.2</v>
      </c>
      <c r="Q24" s="47"/>
      <c r="R24" s="48"/>
    </row>
    <row r="25" spans="1:18">
      <c r="A25" s="33"/>
      <c r="B25" s="34" t="s">
        <v>118</v>
      </c>
      <c r="C25" s="1600"/>
      <c r="D25" s="35"/>
      <c r="E25" s="36"/>
      <c r="F25" s="37"/>
      <c r="G25" s="38"/>
      <c r="H25" s="1597"/>
      <c r="I25" s="39"/>
      <c r="J25" s="40" t="s">
        <v>118</v>
      </c>
      <c r="K25" s="41">
        <v>81.400000000000006</v>
      </c>
      <c r="L25" s="42">
        <v>96.9</v>
      </c>
      <c r="M25" s="43">
        <v>103.8</v>
      </c>
      <c r="N25" s="44">
        <v>90.9</v>
      </c>
      <c r="O25" s="45">
        <v>111.7</v>
      </c>
      <c r="P25" s="46">
        <v>109.1</v>
      </c>
      <c r="Q25" s="47"/>
      <c r="R25" s="48"/>
    </row>
    <row r="26" spans="1:18">
      <c r="A26" s="33"/>
      <c r="B26" s="34" t="s">
        <v>119</v>
      </c>
      <c r="C26" s="1600"/>
      <c r="D26" s="35"/>
      <c r="E26" s="36"/>
      <c r="F26" s="37"/>
      <c r="G26" s="38"/>
      <c r="H26" s="1597"/>
      <c r="I26" s="39"/>
      <c r="J26" s="40" t="s">
        <v>119</v>
      </c>
      <c r="K26" s="41">
        <v>81.400000000000006</v>
      </c>
      <c r="L26" s="42">
        <v>96.2</v>
      </c>
      <c r="M26" s="43">
        <v>103.5</v>
      </c>
      <c r="N26" s="44">
        <v>90.9</v>
      </c>
      <c r="O26" s="45">
        <v>111</v>
      </c>
      <c r="P26" s="46">
        <v>108.8</v>
      </c>
      <c r="Q26" s="47"/>
      <c r="R26" s="48"/>
    </row>
    <row r="27" spans="1:18">
      <c r="A27" s="33"/>
      <c r="B27" s="34" t="s">
        <v>120</v>
      </c>
      <c r="C27" s="1600"/>
      <c r="D27" s="35"/>
      <c r="E27" s="36"/>
      <c r="F27" s="37"/>
      <c r="G27" s="38"/>
      <c r="H27" s="1597"/>
      <c r="I27" s="39"/>
      <c r="J27" s="40" t="s">
        <v>120</v>
      </c>
      <c r="K27" s="41">
        <v>80.3</v>
      </c>
      <c r="L27" s="42">
        <v>96.5</v>
      </c>
      <c r="M27" s="43">
        <v>103.7</v>
      </c>
      <c r="N27" s="44">
        <v>89.7</v>
      </c>
      <c r="O27" s="45">
        <v>111.4</v>
      </c>
      <c r="P27" s="46">
        <v>108.9</v>
      </c>
      <c r="Q27" s="47"/>
      <c r="R27" s="48"/>
    </row>
    <row r="28" spans="1:18">
      <c r="A28" s="49"/>
      <c r="B28" s="50" t="s">
        <v>121</v>
      </c>
      <c r="C28" s="1601"/>
      <c r="D28" s="51"/>
      <c r="E28" s="52"/>
      <c r="F28" s="53"/>
      <c r="G28" s="54"/>
      <c r="H28" s="1597"/>
      <c r="I28" s="55"/>
      <c r="J28" s="56" t="s">
        <v>121</v>
      </c>
      <c r="K28" s="41">
        <v>79.2</v>
      </c>
      <c r="L28" s="42">
        <v>94.8</v>
      </c>
      <c r="M28" s="43">
        <v>103</v>
      </c>
      <c r="N28" s="80">
        <v>88.5</v>
      </c>
      <c r="O28" s="81">
        <v>109.4</v>
      </c>
      <c r="P28" s="82">
        <v>108</v>
      </c>
      <c r="Q28" s="83"/>
      <c r="R28" s="60"/>
    </row>
    <row r="29" spans="1:18">
      <c r="A29" s="33" t="s">
        <v>124</v>
      </c>
      <c r="B29" s="34" t="s">
        <v>110</v>
      </c>
      <c r="C29" s="1600"/>
      <c r="D29" s="35"/>
      <c r="E29" s="36"/>
      <c r="F29" s="37"/>
      <c r="G29" s="38"/>
      <c r="H29" s="1597"/>
      <c r="I29" s="39" t="s">
        <v>124</v>
      </c>
      <c r="J29" s="40" t="s">
        <v>110</v>
      </c>
      <c r="K29" s="84">
        <v>78.900000000000006</v>
      </c>
      <c r="L29" s="85">
        <v>93.7</v>
      </c>
      <c r="M29" s="86">
        <v>102.3</v>
      </c>
      <c r="N29" s="44">
        <v>88.2</v>
      </c>
      <c r="O29" s="45">
        <v>108.1</v>
      </c>
      <c r="P29" s="46">
        <v>107.4</v>
      </c>
      <c r="Q29" s="47"/>
      <c r="R29" s="48"/>
    </row>
    <row r="30" spans="1:18">
      <c r="A30" s="33">
        <v>1992</v>
      </c>
      <c r="B30" s="34" t="s">
        <v>111</v>
      </c>
      <c r="C30" s="1600"/>
      <c r="D30" s="35"/>
      <c r="E30" s="36"/>
      <c r="F30" s="37"/>
      <c r="G30" s="38"/>
      <c r="H30" s="1597"/>
      <c r="I30" s="39">
        <v>1992</v>
      </c>
      <c r="J30" s="40" t="s">
        <v>111</v>
      </c>
      <c r="K30" s="41">
        <v>78.400000000000006</v>
      </c>
      <c r="L30" s="42">
        <v>93.3</v>
      </c>
      <c r="M30" s="43">
        <v>102.2</v>
      </c>
      <c r="N30" s="44">
        <v>87.6</v>
      </c>
      <c r="O30" s="45">
        <v>107.8</v>
      </c>
      <c r="P30" s="46">
        <v>107.3</v>
      </c>
      <c r="Q30" s="47"/>
      <c r="R30" s="48"/>
    </row>
    <row r="31" spans="1:18">
      <c r="A31" s="33"/>
      <c r="B31" s="34" t="s">
        <v>112</v>
      </c>
      <c r="C31" s="1600"/>
      <c r="D31" s="35"/>
      <c r="E31" s="36"/>
      <c r="F31" s="37"/>
      <c r="G31" s="38"/>
      <c r="H31" s="1597"/>
      <c r="I31" s="39"/>
      <c r="J31" s="40" t="s">
        <v>112</v>
      </c>
      <c r="K31" s="41">
        <v>77.900000000000006</v>
      </c>
      <c r="L31" s="42">
        <v>91.5</v>
      </c>
      <c r="M31" s="43">
        <v>101.1</v>
      </c>
      <c r="N31" s="44">
        <v>87</v>
      </c>
      <c r="O31" s="45">
        <v>105.7</v>
      </c>
      <c r="P31" s="46">
        <v>106</v>
      </c>
      <c r="Q31" s="47"/>
      <c r="R31" s="48"/>
    </row>
    <row r="32" spans="1:18">
      <c r="A32" s="33"/>
      <c r="B32" s="34" t="s">
        <v>113</v>
      </c>
      <c r="C32" s="1600"/>
      <c r="D32" s="35"/>
      <c r="E32" s="36"/>
      <c r="F32" s="37"/>
      <c r="G32" s="38"/>
      <c r="H32" s="1597"/>
      <c r="I32" s="39"/>
      <c r="J32" s="40" t="s">
        <v>113</v>
      </c>
      <c r="K32" s="41">
        <v>76.400000000000006</v>
      </c>
      <c r="L32" s="42">
        <v>90.2</v>
      </c>
      <c r="M32" s="43">
        <v>100.6</v>
      </c>
      <c r="N32" s="44">
        <v>85.5</v>
      </c>
      <c r="O32" s="45">
        <v>104.2</v>
      </c>
      <c r="P32" s="46">
        <v>105.5</v>
      </c>
      <c r="Q32" s="47"/>
      <c r="R32" s="48"/>
    </row>
    <row r="33" spans="1:18">
      <c r="A33" s="33"/>
      <c r="B33" s="34" t="s">
        <v>114</v>
      </c>
      <c r="C33" s="1600"/>
      <c r="D33" s="35"/>
      <c r="E33" s="36"/>
      <c r="F33" s="37"/>
      <c r="G33" s="38"/>
      <c r="H33" s="1597"/>
      <c r="I33" s="39"/>
      <c r="J33" s="40" t="s">
        <v>114</v>
      </c>
      <c r="K33" s="41">
        <v>76</v>
      </c>
      <c r="L33" s="42">
        <v>88.5</v>
      </c>
      <c r="M33" s="43">
        <v>100.1</v>
      </c>
      <c r="N33" s="44">
        <v>85.1</v>
      </c>
      <c r="O33" s="45">
        <v>102.4</v>
      </c>
      <c r="P33" s="46">
        <v>105</v>
      </c>
      <c r="Q33" s="47"/>
      <c r="R33" s="48"/>
    </row>
    <row r="34" spans="1:18">
      <c r="A34" s="33"/>
      <c r="B34" s="34" t="s">
        <v>115</v>
      </c>
      <c r="C34" s="1600"/>
      <c r="D34" s="35"/>
      <c r="E34" s="36"/>
      <c r="F34" s="37"/>
      <c r="G34" s="38"/>
      <c r="H34" s="1597"/>
      <c r="I34" s="39"/>
      <c r="J34" s="40" t="s">
        <v>115</v>
      </c>
      <c r="K34" s="41">
        <v>75.7</v>
      </c>
      <c r="L34" s="42">
        <v>88.7</v>
      </c>
      <c r="M34" s="43">
        <v>99.6</v>
      </c>
      <c r="N34" s="44">
        <v>84.8</v>
      </c>
      <c r="O34" s="45">
        <v>102.5</v>
      </c>
      <c r="P34" s="46">
        <v>104.4</v>
      </c>
      <c r="Q34" s="47"/>
      <c r="R34" s="48"/>
    </row>
    <row r="35" spans="1:18">
      <c r="A35" s="33"/>
      <c r="B35" s="34" t="s">
        <v>116</v>
      </c>
      <c r="C35" s="1600"/>
      <c r="D35" s="35"/>
      <c r="E35" s="36"/>
      <c r="F35" s="37"/>
      <c r="G35" s="38"/>
      <c r="H35" s="1597"/>
      <c r="I35" s="39"/>
      <c r="J35" s="40" t="s">
        <v>116</v>
      </c>
      <c r="K35" s="41">
        <v>75.2</v>
      </c>
      <c r="L35" s="42">
        <v>87.8</v>
      </c>
      <c r="M35" s="43">
        <v>98.8</v>
      </c>
      <c r="N35" s="44">
        <v>84.2</v>
      </c>
      <c r="O35" s="45">
        <v>101.6</v>
      </c>
      <c r="P35" s="46">
        <v>103.6</v>
      </c>
      <c r="Q35" s="47"/>
      <c r="R35" s="48"/>
    </row>
    <row r="36" spans="1:18">
      <c r="A36" s="33"/>
      <c r="B36" s="34" t="s">
        <v>117</v>
      </c>
      <c r="C36" s="1600"/>
      <c r="D36" s="35"/>
      <c r="E36" s="36"/>
      <c r="F36" s="37"/>
      <c r="G36" s="38"/>
      <c r="H36" s="1597"/>
      <c r="I36" s="39"/>
      <c r="J36" s="40" t="s">
        <v>117</v>
      </c>
      <c r="K36" s="41">
        <v>74.900000000000006</v>
      </c>
      <c r="L36" s="42">
        <v>86</v>
      </c>
      <c r="M36" s="43">
        <v>98.3</v>
      </c>
      <c r="N36" s="44">
        <v>83.8</v>
      </c>
      <c r="O36" s="45">
        <v>99.3</v>
      </c>
      <c r="P36" s="46">
        <v>103.1</v>
      </c>
      <c r="Q36" s="47"/>
      <c r="R36" s="48"/>
    </row>
    <row r="37" spans="1:18">
      <c r="A37" s="33"/>
      <c r="B37" s="34" t="s">
        <v>118</v>
      </c>
      <c r="C37" s="1600"/>
      <c r="D37" s="35"/>
      <c r="E37" s="36"/>
      <c r="F37" s="37"/>
      <c r="G37" s="38"/>
      <c r="H37" s="1597"/>
      <c r="I37" s="39"/>
      <c r="J37" s="40" t="s">
        <v>118</v>
      </c>
      <c r="K37" s="41">
        <v>75.400000000000006</v>
      </c>
      <c r="L37" s="42">
        <v>87.4</v>
      </c>
      <c r="M37" s="43">
        <v>97.8</v>
      </c>
      <c r="N37" s="44">
        <v>84.3</v>
      </c>
      <c r="O37" s="45">
        <v>101</v>
      </c>
      <c r="P37" s="46">
        <v>102.6</v>
      </c>
      <c r="Q37" s="47"/>
      <c r="R37" s="48"/>
    </row>
    <row r="38" spans="1:18">
      <c r="A38" s="33"/>
      <c r="B38" s="34" t="s">
        <v>119</v>
      </c>
      <c r="C38" s="1600"/>
      <c r="D38" s="35"/>
      <c r="E38" s="36"/>
      <c r="F38" s="37"/>
      <c r="G38" s="38"/>
      <c r="H38" s="1597"/>
      <c r="I38" s="39"/>
      <c r="J38" s="40" t="s">
        <v>119</v>
      </c>
      <c r="K38" s="41">
        <v>73.900000000000006</v>
      </c>
      <c r="L38" s="42">
        <v>85.1</v>
      </c>
      <c r="M38" s="43">
        <v>96.9</v>
      </c>
      <c r="N38" s="44">
        <v>82.8</v>
      </c>
      <c r="O38" s="45">
        <v>98.4</v>
      </c>
      <c r="P38" s="46">
        <v>101.6</v>
      </c>
      <c r="Q38" s="47"/>
      <c r="R38" s="48"/>
    </row>
    <row r="39" spans="1:18">
      <c r="A39" s="33"/>
      <c r="B39" s="34" t="s">
        <v>120</v>
      </c>
      <c r="C39" s="1600"/>
      <c r="D39" s="35"/>
      <c r="E39" s="36"/>
      <c r="F39" s="37"/>
      <c r="G39" s="38"/>
      <c r="H39" s="1597"/>
      <c r="I39" s="39"/>
      <c r="J39" s="40" t="s">
        <v>120</v>
      </c>
      <c r="K39" s="41">
        <v>73.8</v>
      </c>
      <c r="L39" s="42">
        <v>83.5</v>
      </c>
      <c r="M39" s="43">
        <v>96.1</v>
      </c>
      <c r="N39" s="44">
        <v>82.6</v>
      </c>
      <c r="O39" s="45">
        <v>96.5</v>
      </c>
      <c r="P39" s="46">
        <v>100.8</v>
      </c>
      <c r="Q39" s="47"/>
      <c r="R39" s="48"/>
    </row>
    <row r="40" spans="1:18" ht="13.5" thickBot="1">
      <c r="A40" s="33"/>
      <c r="B40" s="34" t="s">
        <v>121</v>
      </c>
      <c r="C40" s="1600"/>
      <c r="D40" s="35"/>
      <c r="E40" s="36"/>
      <c r="F40" s="37"/>
      <c r="G40" s="38"/>
      <c r="H40" s="1597"/>
      <c r="I40" s="39"/>
      <c r="J40" s="40" t="s">
        <v>121</v>
      </c>
      <c r="K40" s="57">
        <v>74.400000000000006</v>
      </c>
      <c r="L40" s="58">
        <v>82.8</v>
      </c>
      <c r="M40" s="59">
        <v>95.1</v>
      </c>
      <c r="N40" s="44">
        <v>83.3</v>
      </c>
      <c r="O40" s="45">
        <v>95.8</v>
      </c>
      <c r="P40" s="46">
        <v>99.8</v>
      </c>
      <c r="Q40" s="47"/>
      <c r="R40" s="48"/>
    </row>
    <row r="41" spans="1:18">
      <c r="A41" s="87" t="s">
        <v>125</v>
      </c>
      <c r="B41" s="88" t="s">
        <v>110</v>
      </c>
      <c r="C41" s="1604"/>
      <c r="D41" s="89"/>
      <c r="E41" s="90"/>
      <c r="F41" s="91"/>
      <c r="G41" s="92"/>
      <c r="H41" s="1597"/>
      <c r="I41" s="67" t="s">
        <v>125</v>
      </c>
      <c r="J41" s="68" t="s">
        <v>110</v>
      </c>
      <c r="K41" s="41">
        <v>74.5</v>
      </c>
      <c r="L41" s="42">
        <v>83.7</v>
      </c>
      <c r="M41" s="43">
        <v>95.1</v>
      </c>
      <c r="N41" s="69">
        <v>83.4</v>
      </c>
      <c r="O41" s="70">
        <v>96.7</v>
      </c>
      <c r="P41" s="71">
        <v>99.6</v>
      </c>
      <c r="Q41" s="72"/>
      <c r="R41" s="73"/>
    </row>
    <row r="42" spans="1:18">
      <c r="A42" s="33">
        <v>1993</v>
      </c>
      <c r="B42" s="34" t="s">
        <v>111</v>
      </c>
      <c r="C42" s="1600"/>
      <c r="D42" s="35"/>
      <c r="E42" s="36"/>
      <c r="F42" s="93"/>
      <c r="G42" s="38"/>
      <c r="H42" s="1597"/>
      <c r="I42" s="39">
        <v>1993</v>
      </c>
      <c r="J42" s="40" t="s">
        <v>111</v>
      </c>
      <c r="K42" s="41">
        <v>75.599999999999994</v>
      </c>
      <c r="L42" s="42">
        <v>83.8</v>
      </c>
      <c r="M42" s="43">
        <v>94.5</v>
      </c>
      <c r="N42" s="44">
        <v>84.4</v>
      </c>
      <c r="O42" s="45">
        <v>96.7</v>
      </c>
      <c r="P42" s="46">
        <v>99</v>
      </c>
      <c r="Q42" s="47"/>
      <c r="R42" s="48"/>
    </row>
    <row r="43" spans="1:18">
      <c r="A43" s="33"/>
      <c r="B43" s="34" t="s">
        <v>112</v>
      </c>
      <c r="C43" s="1600"/>
      <c r="D43" s="35"/>
      <c r="E43" s="36"/>
      <c r="F43" s="93"/>
      <c r="G43" s="38"/>
      <c r="H43" s="1597"/>
      <c r="I43" s="39"/>
      <c r="J43" s="40" t="s">
        <v>112</v>
      </c>
      <c r="K43" s="41">
        <v>75.3</v>
      </c>
      <c r="L43" s="42">
        <v>83.2</v>
      </c>
      <c r="M43" s="43">
        <v>93.3</v>
      </c>
      <c r="N43" s="44">
        <v>84.1</v>
      </c>
      <c r="O43" s="45">
        <v>96.2</v>
      </c>
      <c r="P43" s="46">
        <v>97.8</v>
      </c>
      <c r="Q43" s="47"/>
      <c r="R43" s="48"/>
    </row>
    <row r="44" spans="1:18">
      <c r="A44" s="33"/>
      <c r="B44" s="34" t="s">
        <v>113</v>
      </c>
      <c r="C44" s="1600"/>
      <c r="D44" s="35"/>
      <c r="E44" s="36"/>
      <c r="F44" s="93"/>
      <c r="G44" s="38"/>
      <c r="H44" s="1597"/>
      <c r="I44" s="39"/>
      <c r="J44" s="40" t="s">
        <v>113</v>
      </c>
      <c r="K44" s="41">
        <v>76.3</v>
      </c>
      <c r="L44" s="42">
        <v>83</v>
      </c>
      <c r="M44" s="43">
        <v>92.8</v>
      </c>
      <c r="N44" s="44">
        <v>85.2</v>
      </c>
      <c r="O44" s="45">
        <v>96</v>
      </c>
      <c r="P44" s="46">
        <v>97.2</v>
      </c>
      <c r="Q44" s="47"/>
      <c r="R44" s="48"/>
    </row>
    <row r="45" spans="1:18">
      <c r="A45" s="33"/>
      <c r="B45" s="34" t="s">
        <v>114</v>
      </c>
      <c r="C45" s="1600"/>
      <c r="D45" s="35"/>
      <c r="E45" s="36"/>
      <c r="F45" s="93"/>
      <c r="G45" s="38"/>
      <c r="H45" s="1597"/>
      <c r="I45" s="39"/>
      <c r="J45" s="40" t="s">
        <v>114</v>
      </c>
      <c r="K45" s="41">
        <v>77.400000000000006</v>
      </c>
      <c r="L45" s="42">
        <v>82.1</v>
      </c>
      <c r="M45" s="43">
        <v>91.7</v>
      </c>
      <c r="N45" s="44">
        <v>86.3</v>
      </c>
      <c r="O45" s="45">
        <v>94.8</v>
      </c>
      <c r="P45" s="46">
        <v>96.2</v>
      </c>
      <c r="Q45" s="47"/>
      <c r="R45" s="48"/>
    </row>
    <row r="46" spans="1:18">
      <c r="A46" s="33"/>
      <c r="B46" s="34" t="s">
        <v>115</v>
      </c>
      <c r="C46" s="1600"/>
      <c r="D46" s="35"/>
      <c r="E46" s="36"/>
      <c r="F46" s="93"/>
      <c r="G46" s="38"/>
      <c r="H46" s="1597"/>
      <c r="I46" s="39"/>
      <c r="J46" s="40" t="s">
        <v>115</v>
      </c>
      <c r="K46" s="41">
        <v>77.5</v>
      </c>
      <c r="L46" s="42">
        <v>81</v>
      </c>
      <c r="M46" s="43">
        <v>90.9</v>
      </c>
      <c r="N46" s="44">
        <v>86.4</v>
      </c>
      <c r="O46" s="45">
        <v>93.5</v>
      </c>
      <c r="P46" s="46">
        <v>95.3</v>
      </c>
      <c r="Q46" s="47"/>
      <c r="R46" s="48"/>
    </row>
    <row r="47" spans="1:18">
      <c r="A47" s="33"/>
      <c r="B47" s="34" t="s">
        <v>116</v>
      </c>
      <c r="C47" s="1600"/>
      <c r="D47" s="35" t="s">
        <v>126</v>
      </c>
      <c r="E47" s="36"/>
      <c r="F47" s="93"/>
      <c r="G47" s="38"/>
      <c r="H47" s="1597"/>
      <c r="I47" s="39"/>
      <c r="J47" s="40" t="s">
        <v>116</v>
      </c>
      <c r="K47" s="41">
        <v>77.8</v>
      </c>
      <c r="L47" s="42">
        <v>81.099999999999994</v>
      </c>
      <c r="M47" s="43">
        <v>90.8</v>
      </c>
      <c r="N47" s="44">
        <v>86.7</v>
      </c>
      <c r="O47" s="45">
        <v>93.7</v>
      </c>
      <c r="P47" s="46">
        <v>95.3</v>
      </c>
      <c r="Q47" s="47"/>
      <c r="R47" s="48"/>
    </row>
    <row r="48" spans="1:18">
      <c r="A48" s="33"/>
      <c r="B48" s="34" t="s">
        <v>117</v>
      </c>
      <c r="C48" s="1600"/>
      <c r="D48" s="35"/>
      <c r="E48" s="36"/>
      <c r="F48" s="93"/>
      <c r="G48" s="38"/>
      <c r="H48" s="1597"/>
      <c r="I48" s="39"/>
      <c r="J48" s="40" t="s">
        <v>117</v>
      </c>
      <c r="K48" s="41">
        <v>77.599999999999994</v>
      </c>
      <c r="L48" s="42">
        <v>80.7</v>
      </c>
      <c r="M48" s="43">
        <v>90.3</v>
      </c>
      <c r="N48" s="44">
        <v>86.4</v>
      </c>
      <c r="O48" s="45">
        <v>93.3</v>
      </c>
      <c r="P48" s="46">
        <v>94.7</v>
      </c>
      <c r="Q48" s="47"/>
      <c r="R48" s="48"/>
    </row>
    <row r="49" spans="1:18">
      <c r="A49" s="33"/>
      <c r="B49" s="34" t="s">
        <v>118</v>
      </c>
      <c r="C49" s="1600"/>
      <c r="D49" s="35"/>
      <c r="E49" s="36"/>
      <c r="F49" s="93"/>
      <c r="G49" s="38"/>
      <c r="H49" s="1597"/>
      <c r="I49" s="39"/>
      <c r="J49" s="40" t="s">
        <v>118</v>
      </c>
      <c r="K49" s="41">
        <v>77.599999999999994</v>
      </c>
      <c r="L49" s="42">
        <v>80.7</v>
      </c>
      <c r="M49" s="43">
        <v>89.4</v>
      </c>
      <c r="N49" s="44">
        <v>86.4</v>
      </c>
      <c r="O49" s="45">
        <v>93.3</v>
      </c>
      <c r="P49" s="46">
        <v>93.8</v>
      </c>
      <c r="Q49" s="47"/>
      <c r="R49" s="48"/>
    </row>
    <row r="50" spans="1:18">
      <c r="A50" s="74"/>
      <c r="B50" s="75" t="s">
        <v>119</v>
      </c>
      <c r="C50" s="1603"/>
      <c r="D50" s="76"/>
      <c r="E50" s="77"/>
      <c r="F50" s="94"/>
      <c r="G50" s="79" t="s">
        <v>127</v>
      </c>
      <c r="H50" s="1597"/>
      <c r="I50" s="39"/>
      <c r="J50" s="40" t="s">
        <v>119</v>
      </c>
      <c r="K50" s="41">
        <v>76.8</v>
      </c>
      <c r="L50" s="42">
        <v>79.5</v>
      </c>
      <c r="M50" s="43">
        <v>89.1</v>
      </c>
      <c r="N50" s="44">
        <v>85.6</v>
      </c>
      <c r="O50" s="45">
        <v>91.9</v>
      </c>
      <c r="P50" s="46">
        <v>93.5</v>
      </c>
      <c r="Q50" s="47"/>
      <c r="R50" s="48" t="s">
        <v>127</v>
      </c>
    </row>
    <row r="51" spans="1:18">
      <c r="A51" s="1677"/>
      <c r="B51" s="1678" t="s">
        <v>120</v>
      </c>
      <c r="C51" s="1600" t="s">
        <v>126</v>
      </c>
      <c r="D51" s="35"/>
      <c r="E51" s="36"/>
      <c r="F51" s="93"/>
      <c r="G51" s="38"/>
      <c r="H51" s="1597"/>
      <c r="I51" s="39"/>
      <c r="J51" s="40" t="s">
        <v>120</v>
      </c>
      <c r="K51" s="41">
        <v>76.400000000000006</v>
      </c>
      <c r="L51" s="42">
        <v>79.2</v>
      </c>
      <c r="M51" s="43">
        <v>88.7</v>
      </c>
      <c r="N51" s="44">
        <v>85.1</v>
      </c>
      <c r="O51" s="45">
        <v>91.6</v>
      </c>
      <c r="P51" s="46">
        <v>93</v>
      </c>
      <c r="Q51" s="47"/>
      <c r="R51" s="48"/>
    </row>
    <row r="52" spans="1:18">
      <c r="A52" s="1679"/>
      <c r="B52" s="1680" t="s">
        <v>121</v>
      </c>
      <c r="C52" s="1699">
        <v>96.59</v>
      </c>
      <c r="D52" s="1700">
        <v>99.76</v>
      </c>
      <c r="E52" s="1701">
        <v>81.03</v>
      </c>
      <c r="F52" s="95"/>
      <c r="G52" s="54"/>
      <c r="H52" s="1597"/>
      <c r="I52" s="55"/>
      <c r="J52" s="56" t="s">
        <v>121</v>
      </c>
      <c r="K52" s="41">
        <v>76.099999999999994</v>
      </c>
      <c r="L52" s="42">
        <v>78.8</v>
      </c>
      <c r="M52" s="43">
        <v>87.5</v>
      </c>
      <c r="N52" s="80">
        <v>84.7</v>
      </c>
      <c r="O52" s="81">
        <v>91.2</v>
      </c>
      <c r="P52" s="82">
        <v>91.7</v>
      </c>
      <c r="Q52" s="83"/>
      <c r="R52" s="60"/>
    </row>
    <row r="53" spans="1:18">
      <c r="A53" s="1677" t="s">
        <v>128</v>
      </c>
      <c r="B53" s="1678" t="s">
        <v>110</v>
      </c>
      <c r="C53" s="1702">
        <v>96.78</v>
      </c>
      <c r="D53" s="1703">
        <v>102.45</v>
      </c>
      <c r="E53" s="1704">
        <v>80.599999999999994</v>
      </c>
      <c r="F53" s="93"/>
      <c r="G53" s="38"/>
      <c r="H53" s="1597"/>
      <c r="I53" s="39" t="s">
        <v>128</v>
      </c>
      <c r="J53" s="40" t="s">
        <v>110</v>
      </c>
      <c r="K53" s="84">
        <v>77.400000000000006</v>
      </c>
      <c r="L53" s="85">
        <v>79.400000000000006</v>
      </c>
      <c r="M53" s="86">
        <v>88</v>
      </c>
      <c r="N53" s="44">
        <v>86.2</v>
      </c>
      <c r="O53" s="45">
        <v>91.9</v>
      </c>
      <c r="P53" s="46">
        <v>92.3</v>
      </c>
      <c r="Q53" s="47"/>
      <c r="R53" s="48"/>
    </row>
    <row r="54" spans="1:18">
      <c r="A54" s="1677">
        <v>1994</v>
      </c>
      <c r="B54" s="1678" t="s">
        <v>111</v>
      </c>
      <c r="C54" s="1702">
        <v>94.8</v>
      </c>
      <c r="D54" s="1703">
        <v>99.74</v>
      </c>
      <c r="E54" s="1704">
        <v>78.12</v>
      </c>
      <c r="F54" s="93"/>
      <c r="G54" s="38"/>
      <c r="H54" s="1597"/>
      <c r="I54" s="39">
        <v>1994</v>
      </c>
      <c r="J54" s="40" t="s">
        <v>111</v>
      </c>
      <c r="K54" s="41">
        <v>78.2</v>
      </c>
      <c r="L54" s="42">
        <v>79.099999999999994</v>
      </c>
      <c r="M54" s="43">
        <v>87.1</v>
      </c>
      <c r="N54" s="44">
        <v>87.1</v>
      </c>
      <c r="O54" s="45">
        <v>91.5</v>
      </c>
      <c r="P54" s="46">
        <v>91.3</v>
      </c>
      <c r="Q54" s="47"/>
      <c r="R54" s="48"/>
    </row>
    <row r="55" spans="1:18">
      <c r="A55" s="1677"/>
      <c r="B55" s="1678" t="s">
        <v>112</v>
      </c>
      <c r="C55" s="1702">
        <v>104.26</v>
      </c>
      <c r="D55" s="1703">
        <v>102.01</v>
      </c>
      <c r="E55" s="1704">
        <v>77.180000000000007</v>
      </c>
      <c r="F55" s="93"/>
      <c r="G55" s="38"/>
      <c r="H55" s="1597"/>
      <c r="I55" s="39"/>
      <c r="J55" s="40" t="s">
        <v>112</v>
      </c>
      <c r="K55" s="41">
        <v>80.400000000000006</v>
      </c>
      <c r="L55" s="42">
        <v>80.2</v>
      </c>
      <c r="M55" s="43">
        <v>86.9</v>
      </c>
      <c r="N55" s="44">
        <v>89.4</v>
      </c>
      <c r="O55" s="45">
        <v>92.8</v>
      </c>
      <c r="P55" s="46">
        <v>91.1</v>
      </c>
      <c r="Q55" s="47"/>
      <c r="R55" s="48"/>
    </row>
    <row r="56" spans="1:18">
      <c r="A56" s="1677"/>
      <c r="B56" s="1678" t="s">
        <v>113</v>
      </c>
      <c r="C56" s="1702">
        <v>100.12</v>
      </c>
      <c r="D56" s="1703">
        <v>97.55</v>
      </c>
      <c r="E56" s="1704">
        <v>73.069999999999993</v>
      </c>
      <c r="F56" s="93"/>
      <c r="G56" s="38"/>
      <c r="H56" s="1597"/>
      <c r="I56" s="39"/>
      <c r="J56" s="40" t="s">
        <v>113</v>
      </c>
      <c r="K56" s="41">
        <v>81.3</v>
      </c>
      <c r="L56" s="42">
        <v>80.5</v>
      </c>
      <c r="M56" s="43">
        <v>86.8</v>
      </c>
      <c r="N56" s="44">
        <v>90.4</v>
      </c>
      <c r="O56" s="45">
        <v>93.2</v>
      </c>
      <c r="P56" s="46">
        <v>91</v>
      </c>
      <c r="Q56" s="47"/>
      <c r="R56" s="48"/>
    </row>
    <row r="57" spans="1:18">
      <c r="A57" s="1677"/>
      <c r="B57" s="1678" t="s">
        <v>114</v>
      </c>
      <c r="C57" s="1702">
        <v>104.37</v>
      </c>
      <c r="D57" s="1703">
        <v>98.32</v>
      </c>
      <c r="E57" s="1704">
        <v>73.239999999999995</v>
      </c>
      <c r="F57" s="93"/>
      <c r="G57" s="38"/>
      <c r="H57" s="1597"/>
      <c r="I57" s="39"/>
      <c r="J57" s="40" t="s">
        <v>114</v>
      </c>
      <c r="K57" s="41">
        <v>81.8</v>
      </c>
      <c r="L57" s="42">
        <v>80.400000000000006</v>
      </c>
      <c r="M57" s="43">
        <v>85.9</v>
      </c>
      <c r="N57" s="44">
        <v>91</v>
      </c>
      <c r="O57" s="45">
        <v>93</v>
      </c>
      <c r="P57" s="46">
        <v>90.1</v>
      </c>
      <c r="Q57" s="47"/>
      <c r="R57" s="48"/>
    </row>
    <row r="58" spans="1:18">
      <c r="A58" s="1677"/>
      <c r="B58" s="1678" t="s">
        <v>115</v>
      </c>
      <c r="C58" s="1702">
        <v>104.31</v>
      </c>
      <c r="D58" s="1703">
        <v>101.5</v>
      </c>
      <c r="E58" s="1704">
        <v>72.52</v>
      </c>
      <c r="F58" s="93"/>
      <c r="G58" s="38"/>
      <c r="H58" s="1597"/>
      <c r="I58" s="39"/>
      <c r="J58" s="40" t="s">
        <v>115</v>
      </c>
      <c r="K58" s="41">
        <v>83</v>
      </c>
      <c r="L58" s="42">
        <v>81.7</v>
      </c>
      <c r="M58" s="43">
        <v>85.7</v>
      </c>
      <c r="N58" s="44">
        <v>92.3</v>
      </c>
      <c r="O58" s="45">
        <v>94.4</v>
      </c>
      <c r="P58" s="46">
        <v>90.1</v>
      </c>
      <c r="Q58" s="47"/>
      <c r="R58" s="48"/>
    </row>
    <row r="59" spans="1:18">
      <c r="A59" s="1677"/>
      <c r="B59" s="1678" t="s">
        <v>116</v>
      </c>
      <c r="C59" s="1702">
        <v>107.38</v>
      </c>
      <c r="D59" s="1703">
        <v>101.09</v>
      </c>
      <c r="E59" s="1704">
        <v>70.66</v>
      </c>
      <c r="F59" s="93"/>
      <c r="G59" s="38"/>
      <c r="H59" s="1597"/>
      <c r="I59" s="39"/>
      <c r="J59" s="40" t="s">
        <v>116</v>
      </c>
      <c r="K59" s="41">
        <v>83.7</v>
      </c>
      <c r="L59" s="42">
        <v>82.3</v>
      </c>
      <c r="M59" s="43">
        <v>85.9</v>
      </c>
      <c r="N59" s="44">
        <v>93</v>
      </c>
      <c r="O59" s="45">
        <v>95.1</v>
      </c>
      <c r="P59" s="46">
        <v>90.2</v>
      </c>
      <c r="Q59" s="47"/>
      <c r="R59" s="48"/>
    </row>
    <row r="60" spans="1:18">
      <c r="A60" s="1677"/>
      <c r="B60" s="1678" t="s">
        <v>117</v>
      </c>
      <c r="C60" s="1702">
        <v>115.25</v>
      </c>
      <c r="D60" s="1703">
        <v>104.94</v>
      </c>
      <c r="E60" s="1704">
        <v>71.09</v>
      </c>
      <c r="F60" s="93"/>
      <c r="G60" s="38"/>
      <c r="H60" s="1597"/>
      <c r="I60" s="39"/>
      <c r="J60" s="40" t="s">
        <v>117</v>
      </c>
      <c r="K60" s="41">
        <v>84.4</v>
      </c>
      <c r="L60" s="42">
        <v>83</v>
      </c>
      <c r="M60" s="43">
        <v>86.1</v>
      </c>
      <c r="N60" s="44">
        <v>93.8</v>
      </c>
      <c r="O60" s="45">
        <v>95.9</v>
      </c>
      <c r="P60" s="46">
        <v>90.5</v>
      </c>
      <c r="Q60" s="47"/>
      <c r="R60" s="48"/>
    </row>
    <row r="61" spans="1:18">
      <c r="A61" s="1677"/>
      <c r="B61" s="1678" t="s">
        <v>118</v>
      </c>
      <c r="C61" s="1705">
        <v>112.91</v>
      </c>
      <c r="D61" s="1697">
        <v>103.47</v>
      </c>
      <c r="E61" s="1698">
        <v>71.38</v>
      </c>
      <c r="F61" s="99"/>
      <c r="G61" s="38"/>
      <c r="H61" s="1597"/>
      <c r="I61" s="39"/>
      <c r="J61" s="40" t="s">
        <v>118</v>
      </c>
      <c r="K61" s="41">
        <v>84.8</v>
      </c>
      <c r="L61" s="42">
        <v>82.7</v>
      </c>
      <c r="M61" s="43">
        <v>86.4</v>
      </c>
      <c r="N61" s="44">
        <v>94.3</v>
      </c>
      <c r="O61" s="45">
        <v>95.6</v>
      </c>
      <c r="P61" s="46">
        <v>90.8</v>
      </c>
      <c r="Q61" s="47"/>
      <c r="R61" s="48"/>
    </row>
    <row r="62" spans="1:18">
      <c r="A62" s="1677"/>
      <c r="B62" s="1678" t="s">
        <v>119</v>
      </c>
      <c r="C62" s="1705">
        <v>112.5</v>
      </c>
      <c r="D62" s="1697">
        <v>102.71</v>
      </c>
      <c r="E62" s="1698">
        <v>71.09</v>
      </c>
      <c r="F62" s="99"/>
      <c r="G62" s="38"/>
      <c r="H62" s="1597"/>
      <c r="I62" s="39"/>
      <c r="J62" s="40" t="s">
        <v>119</v>
      </c>
      <c r="K62" s="41">
        <v>85</v>
      </c>
      <c r="L62" s="42">
        <v>83.3</v>
      </c>
      <c r="M62" s="43">
        <v>86.3</v>
      </c>
      <c r="N62" s="44">
        <v>94.5</v>
      </c>
      <c r="O62" s="45">
        <v>96.2</v>
      </c>
      <c r="P62" s="46">
        <v>90.6</v>
      </c>
      <c r="Q62" s="47"/>
      <c r="R62" s="48"/>
    </row>
    <row r="63" spans="1:18">
      <c r="A63" s="1677"/>
      <c r="B63" s="1678" t="s">
        <v>120</v>
      </c>
      <c r="C63" s="1705">
        <v>118.73</v>
      </c>
      <c r="D63" s="1697">
        <v>106.27</v>
      </c>
      <c r="E63" s="1698">
        <v>72.459999999999994</v>
      </c>
      <c r="F63" s="99"/>
      <c r="G63" s="38"/>
      <c r="H63" s="1597"/>
      <c r="I63" s="39"/>
      <c r="J63" s="40" t="s">
        <v>120</v>
      </c>
      <c r="K63" s="41">
        <v>86.3</v>
      </c>
      <c r="L63" s="42">
        <v>84.1</v>
      </c>
      <c r="M63" s="43">
        <v>86.2</v>
      </c>
      <c r="N63" s="44">
        <v>95.8</v>
      </c>
      <c r="O63" s="45">
        <v>97.2</v>
      </c>
      <c r="P63" s="46">
        <v>90.5</v>
      </c>
      <c r="Q63" s="47"/>
      <c r="R63" s="48"/>
    </row>
    <row r="64" spans="1:18">
      <c r="A64" s="1677"/>
      <c r="B64" s="1678" t="s">
        <v>121</v>
      </c>
      <c r="C64" s="1702">
        <v>110.76</v>
      </c>
      <c r="D64" s="1706">
        <v>103.13</v>
      </c>
      <c r="E64" s="1704">
        <v>72.97</v>
      </c>
      <c r="F64" s="93"/>
      <c r="G64" s="38"/>
      <c r="H64" s="1597"/>
      <c r="I64" s="39"/>
      <c r="J64" s="40" t="s">
        <v>121</v>
      </c>
      <c r="K64" s="57">
        <v>87</v>
      </c>
      <c r="L64" s="58">
        <v>84.4</v>
      </c>
      <c r="M64" s="59">
        <v>86.7</v>
      </c>
      <c r="N64" s="44">
        <v>96.7</v>
      </c>
      <c r="O64" s="45">
        <v>97.5</v>
      </c>
      <c r="P64" s="46">
        <v>91</v>
      </c>
      <c r="Q64" s="47"/>
      <c r="R64" s="48"/>
    </row>
    <row r="65" spans="1:18">
      <c r="A65" s="1681" t="s">
        <v>129</v>
      </c>
      <c r="B65" s="1682" t="s">
        <v>110</v>
      </c>
      <c r="C65" s="1707">
        <v>98.33</v>
      </c>
      <c r="D65" s="1708">
        <v>93.8</v>
      </c>
      <c r="E65" s="1709">
        <v>72.72</v>
      </c>
      <c r="F65" s="100"/>
      <c r="G65" s="66"/>
      <c r="H65" s="1597"/>
      <c r="I65" s="67" t="s">
        <v>129</v>
      </c>
      <c r="J65" s="68" t="s">
        <v>110</v>
      </c>
      <c r="K65" s="41">
        <v>86</v>
      </c>
      <c r="L65" s="42">
        <v>82.7</v>
      </c>
      <c r="M65" s="43">
        <v>86.1</v>
      </c>
      <c r="N65" s="69">
        <v>95.6</v>
      </c>
      <c r="O65" s="70">
        <v>95.6</v>
      </c>
      <c r="P65" s="71">
        <v>90.5</v>
      </c>
      <c r="Q65" s="72"/>
      <c r="R65" s="73"/>
    </row>
    <row r="66" spans="1:18">
      <c r="A66" s="1677">
        <v>1995</v>
      </c>
      <c r="B66" s="1678" t="s">
        <v>111</v>
      </c>
      <c r="C66" s="1702">
        <v>107.46</v>
      </c>
      <c r="D66" s="1706">
        <v>95.08</v>
      </c>
      <c r="E66" s="1704">
        <v>64.989999999999995</v>
      </c>
      <c r="F66" s="93"/>
      <c r="G66" s="38"/>
      <c r="H66" s="1597"/>
      <c r="I66" s="39">
        <v>1995</v>
      </c>
      <c r="J66" s="40" t="s">
        <v>111</v>
      </c>
      <c r="K66" s="41">
        <v>87.5</v>
      </c>
      <c r="L66" s="42">
        <v>84.3</v>
      </c>
      <c r="M66" s="43">
        <v>86.5</v>
      </c>
      <c r="N66" s="44">
        <v>97.2</v>
      </c>
      <c r="O66" s="45">
        <v>97.5</v>
      </c>
      <c r="P66" s="46">
        <v>91</v>
      </c>
      <c r="Q66" s="47"/>
      <c r="R66" s="48"/>
    </row>
    <row r="67" spans="1:18">
      <c r="A67" s="1677"/>
      <c r="B67" s="1678" t="s">
        <v>112</v>
      </c>
      <c r="C67" s="1702">
        <v>107.64</v>
      </c>
      <c r="D67" s="1706">
        <v>100.35</v>
      </c>
      <c r="E67" s="1704">
        <v>61.74</v>
      </c>
      <c r="F67" s="93"/>
      <c r="G67" s="38"/>
      <c r="H67" s="1597"/>
      <c r="I67" s="39"/>
      <c r="J67" s="40" t="s">
        <v>112</v>
      </c>
      <c r="K67" s="41">
        <v>86.1</v>
      </c>
      <c r="L67" s="42">
        <v>84.6</v>
      </c>
      <c r="M67" s="43">
        <v>87</v>
      </c>
      <c r="N67" s="44">
        <v>95.6</v>
      </c>
      <c r="O67" s="45">
        <v>97.8</v>
      </c>
      <c r="P67" s="46">
        <v>91.4</v>
      </c>
      <c r="Q67" s="47"/>
      <c r="R67" s="48"/>
    </row>
    <row r="68" spans="1:18">
      <c r="A68" s="1677"/>
      <c r="B68" s="1678" t="s">
        <v>113</v>
      </c>
      <c r="C68" s="1702">
        <v>107.16</v>
      </c>
      <c r="D68" s="1706">
        <v>105.67</v>
      </c>
      <c r="E68" s="1704">
        <v>63.06</v>
      </c>
      <c r="F68" s="93"/>
      <c r="G68" s="38"/>
      <c r="H68" s="1597"/>
      <c r="I68" s="39"/>
      <c r="J68" s="40" t="s">
        <v>113</v>
      </c>
      <c r="K68" s="41">
        <v>85.5</v>
      </c>
      <c r="L68" s="42">
        <v>85.1</v>
      </c>
      <c r="M68" s="43">
        <v>86.5</v>
      </c>
      <c r="N68" s="44">
        <v>95</v>
      </c>
      <c r="O68" s="45">
        <v>98.3</v>
      </c>
      <c r="P68" s="46">
        <v>90.9</v>
      </c>
      <c r="Q68" s="47"/>
      <c r="R68" s="48"/>
    </row>
    <row r="69" spans="1:18">
      <c r="A69" s="1677"/>
      <c r="B69" s="1678" t="s">
        <v>114</v>
      </c>
      <c r="C69" s="1702">
        <v>118.46</v>
      </c>
      <c r="D69" s="1706">
        <v>110.15</v>
      </c>
      <c r="E69" s="1704">
        <v>64.489999999999995</v>
      </c>
      <c r="F69" s="93"/>
      <c r="G69" s="38"/>
      <c r="H69" s="1597"/>
      <c r="I69" s="39"/>
      <c r="J69" s="40" t="s">
        <v>114</v>
      </c>
      <c r="K69" s="41">
        <v>85</v>
      </c>
      <c r="L69" s="42">
        <v>84.6</v>
      </c>
      <c r="M69" s="43">
        <v>86.7</v>
      </c>
      <c r="N69" s="44">
        <v>94.4</v>
      </c>
      <c r="O69" s="45">
        <v>97.7</v>
      </c>
      <c r="P69" s="46">
        <v>91.1</v>
      </c>
      <c r="Q69" s="47"/>
      <c r="R69" s="48"/>
    </row>
    <row r="70" spans="1:18">
      <c r="A70" s="1677"/>
      <c r="B70" s="1678" t="s">
        <v>115</v>
      </c>
      <c r="C70" s="1702">
        <v>117</v>
      </c>
      <c r="D70" s="1706">
        <v>109.97</v>
      </c>
      <c r="E70" s="1704">
        <v>66.23</v>
      </c>
      <c r="F70" s="93"/>
      <c r="G70" s="38"/>
      <c r="H70" s="1597"/>
      <c r="I70" s="39"/>
      <c r="J70" s="40" t="s">
        <v>115</v>
      </c>
      <c r="K70" s="41">
        <v>84.4</v>
      </c>
      <c r="L70" s="42">
        <v>84.7</v>
      </c>
      <c r="M70" s="43">
        <v>86.7</v>
      </c>
      <c r="N70" s="44">
        <v>93.7</v>
      </c>
      <c r="O70" s="45">
        <v>97.9</v>
      </c>
      <c r="P70" s="46">
        <v>91.1</v>
      </c>
      <c r="Q70" s="47"/>
      <c r="R70" s="48"/>
    </row>
    <row r="71" spans="1:18">
      <c r="A71" s="1677"/>
      <c r="B71" s="1678" t="s">
        <v>116</v>
      </c>
      <c r="C71" s="1702">
        <v>114.27</v>
      </c>
      <c r="D71" s="1706">
        <v>108.31</v>
      </c>
      <c r="E71" s="1704">
        <v>67.48</v>
      </c>
      <c r="F71" s="93"/>
      <c r="G71" s="38"/>
      <c r="H71" s="1597"/>
      <c r="I71" s="39"/>
      <c r="J71" s="40" t="s">
        <v>116</v>
      </c>
      <c r="K71" s="41">
        <v>83.7</v>
      </c>
      <c r="L71" s="42">
        <v>83.3</v>
      </c>
      <c r="M71" s="43">
        <v>86.6</v>
      </c>
      <c r="N71" s="44">
        <v>92.9</v>
      </c>
      <c r="O71" s="45">
        <v>96.3</v>
      </c>
      <c r="P71" s="46">
        <v>91</v>
      </c>
      <c r="Q71" s="47"/>
      <c r="R71" s="48"/>
    </row>
    <row r="72" spans="1:18">
      <c r="A72" s="1677"/>
      <c r="B72" s="1678" t="s">
        <v>117</v>
      </c>
      <c r="C72" s="1702">
        <v>118.13</v>
      </c>
      <c r="D72" s="1706">
        <v>112.39</v>
      </c>
      <c r="E72" s="1704">
        <v>67.67</v>
      </c>
      <c r="F72" s="93"/>
      <c r="G72" s="38"/>
      <c r="H72" s="1597"/>
      <c r="I72" s="39"/>
      <c r="J72" s="40" t="s">
        <v>117</v>
      </c>
      <c r="K72" s="41">
        <v>84.8</v>
      </c>
      <c r="L72" s="42">
        <v>84.5</v>
      </c>
      <c r="M72" s="43">
        <v>86.8</v>
      </c>
      <c r="N72" s="44">
        <v>94.2</v>
      </c>
      <c r="O72" s="45">
        <v>97.8</v>
      </c>
      <c r="P72" s="46">
        <v>91.2</v>
      </c>
      <c r="Q72" s="47"/>
      <c r="R72" s="48"/>
    </row>
    <row r="73" spans="1:18">
      <c r="A73" s="1677"/>
      <c r="B73" s="1678" t="s">
        <v>118</v>
      </c>
      <c r="C73" s="1702">
        <v>115.18</v>
      </c>
      <c r="D73" s="1706">
        <v>111.16</v>
      </c>
      <c r="E73" s="1704">
        <v>66.58</v>
      </c>
      <c r="F73" s="93"/>
      <c r="G73" s="38"/>
      <c r="H73" s="1597"/>
      <c r="I73" s="39"/>
      <c r="J73" s="40" t="s">
        <v>118</v>
      </c>
      <c r="K73" s="41">
        <v>85.4</v>
      </c>
      <c r="L73" s="42">
        <v>84.4</v>
      </c>
      <c r="M73" s="43">
        <v>87.5</v>
      </c>
      <c r="N73" s="44">
        <v>94.8</v>
      </c>
      <c r="O73" s="45">
        <v>97.8</v>
      </c>
      <c r="P73" s="46">
        <v>91.9</v>
      </c>
      <c r="Q73" s="47"/>
      <c r="R73" s="48"/>
    </row>
    <row r="74" spans="1:18">
      <c r="A74" s="1677"/>
      <c r="B74" s="1678" t="s">
        <v>119</v>
      </c>
      <c r="C74" s="1702">
        <v>117.51</v>
      </c>
      <c r="D74" s="1706">
        <v>113.27</v>
      </c>
      <c r="E74" s="1704">
        <v>66.349999999999994</v>
      </c>
      <c r="F74" s="93"/>
      <c r="G74" s="38"/>
      <c r="H74" s="1597"/>
      <c r="I74" s="39"/>
      <c r="J74" s="40" t="s">
        <v>119</v>
      </c>
      <c r="K74" s="41">
        <v>86.1</v>
      </c>
      <c r="L74" s="42">
        <v>84.7</v>
      </c>
      <c r="M74" s="43">
        <v>87.5</v>
      </c>
      <c r="N74" s="44">
        <v>95.7</v>
      </c>
      <c r="O74" s="45">
        <v>97.9</v>
      </c>
      <c r="P74" s="46">
        <v>91.9</v>
      </c>
      <c r="Q74" s="47"/>
      <c r="R74" s="48"/>
    </row>
    <row r="75" spans="1:18">
      <c r="A75" s="1677"/>
      <c r="B75" s="1678" t="s">
        <v>120</v>
      </c>
      <c r="C75" s="1702">
        <v>119.09</v>
      </c>
      <c r="D75" s="1706">
        <v>114.89</v>
      </c>
      <c r="E75" s="1704">
        <v>68.63</v>
      </c>
      <c r="F75" s="93"/>
      <c r="G75" s="38"/>
      <c r="H75" s="1597"/>
      <c r="I75" s="39"/>
      <c r="J75" s="40" t="s">
        <v>120</v>
      </c>
      <c r="K75" s="41">
        <v>88.4</v>
      </c>
      <c r="L75" s="42">
        <v>85.4</v>
      </c>
      <c r="M75" s="43">
        <v>87.7</v>
      </c>
      <c r="N75" s="44">
        <v>98.1</v>
      </c>
      <c r="O75" s="45">
        <v>98.6</v>
      </c>
      <c r="P75" s="46">
        <v>92.1</v>
      </c>
      <c r="Q75" s="47"/>
      <c r="R75" s="48"/>
    </row>
    <row r="76" spans="1:18">
      <c r="A76" s="1679"/>
      <c r="B76" s="1680" t="s">
        <v>121</v>
      </c>
      <c r="C76" s="1699">
        <v>121.71</v>
      </c>
      <c r="D76" s="1710">
        <v>116.52</v>
      </c>
      <c r="E76" s="1701">
        <v>68.39</v>
      </c>
      <c r="F76" s="95"/>
      <c r="G76" s="54"/>
      <c r="H76" s="1597"/>
      <c r="I76" s="55"/>
      <c r="J76" s="56" t="s">
        <v>121</v>
      </c>
      <c r="K76" s="41">
        <v>89.2</v>
      </c>
      <c r="L76" s="42">
        <v>86.3</v>
      </c>
      <c r="M76" s="43">
        <v>88.5</v>
      </c>
      <c r="N76" s="80">
        <v>98.9</v>
      </c>
      <c r="O76" s="81">
        <v>99.6</v>
      </c>
      <c r="P76" s="82">
        <v>93</v>
      </c>
      <c r="Q76" s="83"/>
      <c r="R76" s="60"/>
    </row>
    <row r="77" spans="1:18">
      <c r="A77" s="1677" t="s">
        <v>130</v>
      </c>
      <c r="B77" s="1678" t="s">
        <v>110</v>
      </c>
      <c r="C77" s="1702">
        <v>122.1</v>
      </c>
      <c r="D77" s="1706">
        <v>117.51</v>
      </c>
      <c r="E77" s="1704">
        <v>70.92</v>
      </c>
      <c r="F77" s="93"/>
      <c r="G77" s="38"/>
      <c r="H77" s="1597"/>
      <c r="I77" s="39" t="s">
        <v>130</v>
      </c>
      <c r="J77" s="40" t="s">
        <v>110</v>
      </c>
      <c r="K77" s="84">
        <v>89.1</v>
      </c>
      <c r="L77" s="85">
        <v>85.7</v>
      </c>
      <c r="M77" s="86">
        <v>88.2</v>
      </c>
      <c r="N77" s="44">
        <v>98.8</v>
      </c>
      <c r="O77" s="45">
        <v>98.9</v>
      </c>
      <c r="P77" s="46">
        <v>92.7</v>
      </c>
      <c r="Q77" s="47"/>
      <c r="R77" s="48"/>
    </row>
    <row r="78" spans="1:18">
      <c r="A78" s="1677">
        <v>1996</v>
      </c>
      <c r="B78" s="1678" t="s">
        <v>111</v>
      </c>
      <c r="C78" s="1702">
        <v>127.23</v>
      </c>
      <c r="D78" s="1706">
        <v>121.78</v>
      </c>
      <c r="E78" s="1704">
        <v>74.819999999999993</v>
      </c>
      <c r="F78" s="93"/>
      <c r="G78" s="38"/>
      <c r="H78" s="1597"/>
      <c r="I78" s="39">
        <v>1996</v>
      </c>
      <c r="J78" s="40" t="s">
        <v>111</v>
      </c>
      <c r="K78" s="41">
        <v>90</v>
      </c>
      <c r="L78" s="42">
        <v>86.7</v>
      </c>
      <c r="M78" s="43">
        <v>89.4</v>
      </c>
      <c r="N78" s="44">
        <v>99.8</v>
      </c>
      <c r="O78" s="45">
        <v>100.1</v>
      </c>
      <c r="P78" s="46">
        <v>93.9</v>
      </c>
      <c r="Q78" s="47"/>
      <c r="R78" s="48"/>
    </row>
    <row r="79" spans="1:18">
      <c r="A79" s="1677"/>
      <c r="B79" s="1678" t="s">
        <v>112</v>
      </c>
      <c r="C79" s="1702">
        <v>124.15</v>
      </c>
      <c r="D79" s="1706">
        <v>121.67</v>
      </c>
      <c r="E79" s="1704">
        <v>74.23</v>
      </c>
      <c r="F79" s="93"/>
      <c r="G79" s="38"/>
      <c r="H79" s="1597"/>
      <c r="I79" s="39"/>
      <c r="J79" s="40" t="s">
        <v>112</v>
      </c>
      <c r="K79" s="41">
        <v>90.1</v>
      </c>
      <c r="L79" s="42">
        <v>86.6</v>
      </c>
      <c r="M79" s="43">
        <v>89.5</v>
      </c>
      <c r="N79" s="44">
        <v>99.9</v>
      </c>
      <c r="O79" s="45">
        <v>99.8</v>
      </c>
      <c r="P79" s="46">
        <v>94</v>
      </c>
      <c r="Q79" s="47"/>
      <c r="R79" s="48"/>
    </row>
    <row r="80" spans="1:18">
      <c r="A80" s="1677"/>
      <c r="B80" s="1678" t="s">
        <v>113</v>
      </c>
      <c r="C80" s="1702">
        <v>125.3</v>
      </c>
      <c r="D80" s="1706">
        <v>120.66</v>
      </c>
      <c r="E80" s="1704">
        <v>76.39</v>
      </c>
      <c r="F80" s="93"/>
      <c r="G80" s="38"/>
      <c r="H80" s="1597"/>
      <c r="I80" s="39"/>
      <c r="J80" s="40" t="s">
        <v>113</v>
      </c>
      <c r="K80" s="41">
        <v>91.2</v>
      </c>
      <c r="L80" s="42">
        <v>87.4</v>
      </c>
      <c r="M80" s="43">
        <v>89.7</v>
      </c>
      <c r="N80" s="44">
        <v>101.1</v>
      </c>
      <c r="O80" s="45">
        <v>100.8</v>
      </c>
      <c r="P80" s="46">
        <v>94.2</v>
      </c>
      <c r="Q80" s="47"/>
      <c r="R80" s="48"/>
    </row>
    <row r="81" spans="1:18">
      <c r="A81" s="1677"/>
      <c r="B81" s="1678" t="s">
        <v>114</v>
      </c>
      <c r="C81" s="1705">
        <v>133.04</v>
      </c>
      <c r="D81" s="1703">
        <v>122.64</v>
      </c>
      <c r="E81" s="1698">
        <v>77.64</v>
      </c>
      <c r="F81" s="99"/>
      <c r="G81" s="38"/>
      <c r="H81" s="1597"/>
      <c r="I81" s="39"/>
      <c r="J81" s="40" t="s">
        <v>114</v>
      </c>
      <c r="K81" s="41">
        <v>92</v>
      </c>
      <c r="L81" s="42">
        <v>88</v>
      </c>
      <c r="M81" s="43">
        <v>90.2</v>
      </c>
      <c r="N81" s="44">
        <v>101.9</v>
      </c>
      <c r="O81" s="45">
        <v>101.9</v>
      </c>
      <c r="P81" s="46">
        <v>94.6</v>
      </c>
      <c r="Q81" s="47"/>
      <c r="R81" s="48"/>
    </row>
    <row r="82" spans="1:18">
      <c r="A82" s="1677"/>
      <c r="B82" s="1678" t="s">
        <v>115</v>
      </c>
      <c r="C82" s="1705">
        <v>130.80000000000001</v>
      </c>
      <c r="D82" s="1703">
        <v>122.46</v>
      </c>
      <c r="E82" s="1698">
        <v>77.81</v>
      </c>
      <c r="F82" s="99"/>
      <c r="G82" s="38"/>
      <c r="H82" s="1597"/>
      <c r="I82" s="39"/>
      <c r="J82" s="40" t="s">
        <v>115</v>
      </c>
      <c r="K82" s="41">
        <v>91.6</v>
      </c>
      <c r="L82" s="42">
        <v>87.8</v>
      </c>
      <c r="M82" s="43">
        <v>89.9</v>
      </c>
      <c r="N82" s="44">
        <v>101.5</v>
      </c>
      <c r="O82" s="45">
        <v>101.7</v>
      </c>
      <c r="P82" s="46">
        <v>94.5</v>
      </c>
      <c r="Q82" s="47"/>
      <c r="R82" s="48"/>
    </row>
    <row r="83" spans="1:18">
      <c r="A83" s="1677"/>
      <c r="B83" s="1678" t="s">
        <v>116</v>
      </c>
      <c r="C83" s="1705">
        <v>137.07</v>
      </c>
      <c r="D83" s="1703">
        <v>125.31</v>
      </c>
      <c r="E83" s="1698">
        <v>80.78</v>
      </c>
      <c r="F83" s="99"/>
      <c r="G83" s="38"/>
      <c r="H83" s="1597"/>
      <c r="I83" s="39"/>
      <c r="J83" s="40" t="s">
        <v>116</v>
      </c>
      <c r="K83" s="41">
        <v>92.8</v>
      </c>
      <c r="L83" s="42">
        <v>88.8</v>
      </c>
      <c r="M83" s="43">
        <v>90.8</v>
      </c>
      <c r="N83" s="44">
        <v>102.7</v>
      </c>
      <c r="O83" s="45">
        <v>102.7</v>
      </c>
      <c r="P83" s="46">
        <v>95.4</v>
      </c>
      <c r="Q83" s="47"/>
      <c r="R83" s="48"/>
    </row>
    <row r="84" spans="1:18">
      <c r="A84" s="1677"/>
      <c r="B84" s="1678" t="s">
        <v>117</v>
      </c>
      <c r="C84" s="1705">
        <v>129.71</v>
      </c>
      <c r="D84" s="1703">
        <v>123.23</v>
      </c>
      <c r="E84" s="1698">
        <v>82.04</v>
      </c>
      <c r="F84" s="99"/>
      <c r="G84" s="38"/>
      <c r="H84" s="1597"/>
      <c r="I84" s="39"/>
      <c r="J84" s="40" t="s">
        <v>117</v>
      </c>
      <c r="K84" s="41">
        <v>93</v>
      </c>
      <c r="L84" s="42">
        <v>88.7</v>
      </c>
      <c r="M84" s="43">
        <v>91.1</v>
      </c>
      <c r="N84" s="44">
        <v>103.1</v>
      </c>
      <c r="O84" s="45">
        <v>102.5</v>
      </c>
      <c r="P84" s="46">
        <v>95.7</v>
      </c>
      <c r="Q84" s="47"/>
      <c r="R84" s="48"/>
    </row>
    <row r="85" spans="1:18">
      <c r="A85" s="1677"/>
      <c r="B85" s="1678" t="s">
        <v>118</v>
      </c>
      <c r="C85" s="1705">
        <v>132.1</v>
      </c>
      <c r="D85" s="1703">
        <v>125.69</v>
      </c>
      <c r="E85" s="1698">
        <v>81.09</v>
      </c>
      <c r="F85" s="99"/>
      <c r="G85" s="38"/>
      <c r="H85" s="1597"/>
      <c r="I85" s="39"/>
      <c r="J85" s="40" t="s">
        <v>118</v>
      </c>
      <c r="K85" s="41">
        <v>93.1</v>
      </c>
      <c r="L85" s="42">
        <v>89.4</v>
      </c>
      <c r="M85" s="43">
        <v>90.9</v>
      </c>
      <c r="N85" s="44">
        <v>103.2</v>
      </c>
      <c r="O85" s="45">
        <v>103.1</v>
      </c>
      <c r="P85" s="46">
        <v>95.6</v>
      </c>
      <c r="Q85" s="47"/>
      <c r="R85" s="48"/>
    </row>
    <row r="86" spans="1:18">
      <c r="A86" s="1677"/>
      <c r="B86" s="1678" t="s">
        <v>119</v>
      </c>
      <c r="C86" s="1705">
        <v>135.19</v>
      </c>
      <c r="D86" s="1703">
        <v>130.01</v>
      </c>
      <c r="E86" s="1698">
        <v>83.74</v>
      </c>
      <c r="F86" s="99"/>
      <c r="G86" s="38"/>
      <c r="H86" s="1597"/>
      <c r="I86" s="39"/>
      <c r="J86" s="40" t="s">
        <v>119</v>
      </c>
      <c r="K86" s="41">
        <v>95.1</v>
      </c>
      <c r="L86" s="42">
        <v>90.4</v>
      </c>
      <c r="M86" s="43">
        <v>92</v>
      </c>
      <c r="N86" s="44">
        <v>105.3</v>
      </c>
      <c r="O86" s="45">
        <v>104.3</v>
      </c>
      <c r="P86" s="46">
        <v>96.8</v>
      </c>
      <c r="Q86" s="47"/>
      <c r="R86" s="48"/>
    </row>
    <row r="87" spans="1:18">
      <c r="A87" s="1677"/>
      <c r="B87" s="1678" t="s">
        <v>120</v>
      </c>
      <c r="C87" s="1705">
        <v>137.35</v>
      </c>
      <c r="D87" s="1703">
        <v>131.1</v>
      </c>
      <c r="E87" s="1698">
        <v>82.36</v>
      </c>
      <c r="F87" s="99"/>
      <c r="G87" s="38"/>
      <c r="H87" s="1597"/>
      <c r="I87" s="39"/>
      <c r="J87" s="40" t="s">
        <v>120</v>
      </c>
      <c r="K87" s="41">
        <v>94.7</v>
      </c>
      <c r="L87" s="42">
        <v>91.5</v>
      </c>
      <c r="M87" s="43">
        <v>92.7</v>
      </c>
      <c r="N87" s="44">
        <v>104.9</v>
      </c>
      <c r="O87" s="45">
        <v>105.6</v>
      </c>
      <c r="P87" s="46">
        <v>97.5</v>
      </c>
      <c r="Q87" s="47"/>
      <c r="R87" s="48"/>
    </row>
    <row r="88" spans="1:18">
      <c r="A88" s="1677"/>
      <c r="B88" s="1678" t="s">
        <v>121</v>
      </c>
      <c r="C88" s="1705">
        <v>132.5</v>
      </c>
      <c r="D88" s="1703">
        <v>131.83000000000001</v>
      </c>
      <c r="E88" s="1698">
        <v>83.73</v>
      </c>
      <c r="F88" s="99"/>
      <c r="G88" s="38"/>
      <c r="H88" s="1597"/>
      <c r="I88" s="39"/>
      <c r="J88" s="40" t="s">
        <v>121</v>
      </c>
      <c r="K88" s="57">
        <v>93.7</v>
      </c>
      <c r="L88" s="58">
        <v>91.7</v>
      </c>
      <c r="M88" s="59">
        <v>92.2</v>
      </c>
      <c r="N88" s="44">
        <v>103.8</v>
      </c>
      <c r="O88" s="45">
        <v>105.7</v>
      </c>
      <c r="P88" s="46">
        <v>96.9</v>
      </c>
      <c r="Q88" s="47"/>
      <c r="R88" s="48"/>
    </row>
    <row r="89" spans="1:18">
      <c r="A89" s="1681" t="s">
        <v>131</v>
      </c>
      <c r="B89" s="1682" t="s">
        <v>110</v>
      </c>
      <c r="C89" s="1711">
        <v>134.6</v>
      </c>
      <c r="D89" s="1712">
        <v>134.38</v>
      </c>
      <c r="E89" s="1695">
        <v>85.01</v>
      </c>
      <c r="F89" s="101"/>
      <c r="G89" s="66"/>
      <c r="H89" s="1597"/>
      <c r="I89" s="67" t="s">
        <v>131</v>
      </c>
      <c r="J89" s="68" t="s">
        <v>110</v>
      </c>
      <c r="K89" s="41">
        <v>94</v>
      </c>
      <c r="L89" s="42">
        <v>93.3</v>
      </c>
      <c r="M89" s="43">
        <v>93.3</v>
      </c>
      <c r="N89" s="69">
        <v>104.2</v>
      </c>
      <c r="O89" s="70">
        <v>107.2</v>
      </c>
      <c r="P89" s="71">
        <v>97.8</v>
      </c>
      <c r="Q89" s="72"/>
      <c r="R89" s="73"/>
    </row>
    <row r="90" spans="1:18">
      <c r="A90" s="1677">
        <v>1997</v>
      </c>
      <c r="B90" s="1678" t="s">
        <v>111</v>
      </c>
      <c r="C90" s="1705">
        <v>134.63999999999999</v>
      </c>
      <c r="D90" s="1703">
        <v>132.83000000000001</v>
      </c>
      <c r="E90" s="1698">
        <v>83.5</v>
      </c>
      <c r="F90" s="99"/>
      <c r="G90" s="38"/>
      <c r="H90" s="1597"/>
      <c r="I90" s="39">
        <v>1997</v>
      </c>
      <c r="J90" s="40" t="s">
        <v>111</v>
      </c>
      <c r="K90" s="41">
        <v>93.9</v>
      </c>
      <c r="L90" s="42">
        <v>93.3</v>
      </c>
      <c r="M90" s="43">
        <v>93.4</v>
      </c>
      <c r="N90" s="44">
        <v>104</v>
      </c>
      <c r="O90" s="45">
        <v>107.5</v>
      </c>
      <c r="P90" s="46">
        <v>98.1</v>
      </c>
      <c r="Q90" s="47"/>
      <c r="R90" s="48"/>
    </row>
    <row r="91" spans="1:18">
      <c r="A91" s="1677"/>
      <c r="B91" s="1678" t="s">
        <v>112</v>
      </c>
      <c r="C91" s="1705">
        <v>136.32</v>
      </c>
      <c r="D91" s="1703">
        <v>130.09</v>
      </c>
      <c r="E91" s="1698">
        <v>83.17</v>
      </c>
      <c r="F91" s="99"/>
      <c r="G91" s="38"/>
      <c r="H91" s="1597"/>
      <c r="I91" s="39"/>
      <c r="J91" s="40" t="s">
        <v>112</v>
      </c>
      <c r="K91" s="41">
        <v>92.5</v>
      </c>
      <c r="L91" s="42">
        <v>94.4</v>
      </c>
      <c r="M91" s="43">
        <v>94.5</v>
      </c>
      <c r="N91" s="44">
        <v>102.5</v>
      </c>
      <c r="O91" s="45">
        <v>108.7</v>
      </c>
      <c r="P91" s="46">
        <v>99.3</v>
      </c>
      <c r="Q91" s="47"/>
      <c r="R91" s="48"/>
    </row>
    <row r="92" spans="1:18">
      <c r="A92" s="1677"/>
      <c r="B92" s="1678" t="s">
        <v>113</v>
      </c>
      <c r="C92" s="1705">
        <v>127.39</v>
      </c>
      <c r="D92" s="1703">
        <v>131.57</v>
      </c>
      <c r="E92" s="1698">
        <v>85.04</v>
      </c>
      <c r="F92" s="102"/>
      <c r="G92" s="79" t="s">
        <v>123</v>
      </c>
      <c r="H92" s="1597"/>
      <c r="I92" s="39"/>
      <c r="J92" s="40" t="s">
        <v>113</v>
      </c>
      <c r="K92" s="41">
        <v>91.8</v>
      </c>
      <c r="L92" s="42">
        <v>92.6</v>
      </c>
      <c r="M92" s="43">
        <v>95.2</v>
      </c>
      <c r="N92" s="44">
        <v>101.8</v>
      </c>
      <c r="O92" s="45">
        <v>106.8</v>
      </c>
      <c r="P92" s="46">
        <v>100.2</v>
      </c>
      <c r="Q92" s="47"/>
      <c r="R92" s="48"/>
    </row>
    <row r="93" spans="1:18">
      <c r="A93" s="1677"/>
      <c r="B93" s="1678" t="s">
        <v>114</v>
      </c>
      <c r="C93" s="1705">
        <v>129.46</v>
      </c>
      <c r="D93" s="1703">
        <v>135.41999999999999</v>
      </c>
      <c r="E93" s="1698">
        <v>86.17</v>
      </c>
      <c r="F93" s="99"/>
      <c r="G93" s="38"/>
      <c r="H93" s="1597"/>
      <c r="I93" s="39"/>
      <c r="J93" s="40" t="s">
        <v>114</v>
      </c>
      <c r="K93" s="41">
        <v>93.2</v>
      </c>
      <c r="L93" s="42">
        <v>94.2</v>
      </c>
      <c r="M93" s="43">
        <v>95.9</v>
      </c>
      <c r="N93" s="44">
        <v>103.3</v>
      </c>
      <c r="O93" s="45">
        <v>108.2</v>
      </c>
      <c r="P93" s="46">
        <v>100.8</v>
      </c>
      <c r="Q93" s="47"/>
      <c r="R93" s="48" t="s">
        <v>123</v>
      </c>
    </row>
    <row r="94" spans="1:18">
      <c r="A94" s="1677"/>
      <c r="B94" s="1678" t="s">
        <v>115</v>
      </c>
      <c r="C94" s="1705">
        <v>127.27</v>
      </c>
      <c r="D94" s="1703">
        <v>132.55000000000001</v>
      </c>
      <c r="E94" s="1698">
        <v>87.82</v>
      </c>
      <c r="F94" s="99"/>
      <c r="G94" s="38"/>
      <c r="H94" s="1597"/>
      <c r="I94" s="39"/>
      <c r="J94" s="40" t="s">
        <v>115</v>
      </c>
      <c r="K94" s="41">
        <v>92</v>
      </c>
      <c r="L94" s="42">
        <v>94</v>
      </c>
      <c r="M94" s="43">
        <v>96.4</v>
      </c>
      <c r="N94" s="44">
        <v>102</v>
      </c>
      <c r="O94" s="45">
        <v>108.5</v>
      </c>
      <c r="P94" s="46">
        <v>101.6</v>
      </c>
      <c r="Q94" s="47"/>
      <c r="R94" s="48"/>
    </row>
    <row r="95" spans="1:18">
      <c r="A95" s="1677"/>
      <c r="B95" s="1678" t="s">
        <v>116</v>
      </c>
      <c r="C95" s="1705">
        <v>122.83</v>
      </c>
      <c r="D95" s="1703">
        <v>132.21</v>
      </c>
      <c r="E95" s="1698">
        <v>89.93</v>
      </c>
      <c r="F95" s="99"/>
      <c r="G95" s="38"/>
      <c r="H95" s="1597"/>
      <c r="I95" s="39"/>
      <c r="J95" s="40" t="s">
        <v>116</v>
      </c>
      <c r="K95" s="41">
        <v>91.8</v>
      </c>
      <c r="L95" s="42">
        <v>93.9</v>
      </c>
      <c r="M95" s="43">
        <v>96.6</v>
      </c>
      <c r="N95" s="44">
        <v>101.9</v>
      </c>
      <c r="O95" s="45">
        <v>108.3</v>
      </c>
      <c r="P95" s="46">
        <v>101.6</v>
      </c>
      <c r="Q95" s="47"/>
      <c r="R95" s="48"/>
    </row>
    <row r="96" spans="1:18">
      <c r="A96" s="1677"/>
      <c r="B96" s="1678" t="s">
        <v>117</v>
      </c>
      <c r="C96" s="1705">
        <v>121.34</v>
      </c>
      <c r="D96" s="1703">
        <v>132.97999999999999</v>
      </c>
      <c r="E96" s="1698">
        <v>90.06</v>
      </c>
      <c r="F96" s="99"/>
      <c r="G96" s="38"/>
      <c r="H96" s="1597"/>
      <c r="I96" s="39"/>
      <c r="J96" s="40" t="s">
        <v>117</v>
      </c>
      <c r="K96" s="41">
        <v>91.2</v>
      </c>
      <c r="L96" s="42">
        <v>93.6</v>
      </c>
      <c r="M96" s="43">
        <v>96.7</v>
      </c>
      <c r="N96" s="44">
        <v>101.3</v>
      </c>
      <c r="O96" s="45">
        <v>107.8</v>
      </c>
      <c r="P96" s="46">
        <v>101.5</v>
      </c>
      <c r="Q96" s="47"/>
      <c r="R96" s="48"/>
    </row>
    <row r="97" spans="1:18">
      <c r="A97" s="1677"/>
      <c r="B97" s="1678" t="s">
        <v>118</v>
      </c>
      <c r="C97" s="1705">
        <v>124.66</v>
      </c>
      <c r="D97" s="1703">
        <v>135.5</v>
      </c>
      <c r="E97" s="1698">
        <v>91.93</v>
      </c>
      <c r="F97" s="99"/>
      <c r="G97" s="38"/>
      <c r="H97" s="1597"/>
      <c r="I97" s="39"/>
      <c r="J97" s="40" t="s">
        <v>118</v>
      </c>
      <c r="K97" s="41">
        <v>90.5</v>
      </c>
      <c r="L97" s="42">
        <v>92.7</v>
      </c>
      <c r="M97" s="43">
        <v>97.4</v>
      </c>
      <c r="N97" s="44">
        <v>100.6</v>
      </c>
      <c r="O97" s="45">
        <v>106.8</v>
      </c>
      <c r="P97" s="46">
        <v>102.1</v>
      </c>
      <c r="Q97" s="47"/>
      <c r="R97" s="48"/>
    </row>
    <row r="98" spans="1:18">
      <c r="A98" s="1677"/>
      <c r="B98" s="1678" t="s">
        <v>119</v>
      </c>
      <c r="C98" s="1705">
        <v>118.95</v>
      </c>
      <c r="D98" s="1703">
        <v>129.08000000000001</v>
      </c>
      <c r="E98" s="1698">
        <v>92.25</v>
      </c>
      <c r="F98" s="99"/>
      <c r="G98" s="38"/>
      <c r="H98" s="1597"/>
      <c r="I98" s="39"/>
      <c r="J98" s="40" t="s">
        <v>119</v>
      </c>
      <c r="K98" s="41">
        <v>89.1</v>
      </c>
      <c r="L98" s="42">
        <v>92.6</v>
      </c>
      <c r="M98" s="43">
        <v>97.2</v>
      </c>
      <c r="N98" s="44">
        <v>99</v>
      </c>
      <c r="O98" s="45">
        <v>106.4</v>
      </c>
      <c r="P98" s="46">
        <v>101.9</v>
      </c>
      <c r="Q98" s="47"/>
      <c r="R98" s="48"/>
    </row>
    <row r="99" spans="1:18">
      <c r="A99" s="1677"/>
      <c r="B99" s="1678" t="s">
        <v>120</v>
      </c>
      <c r="C99" s="1705">
        <v>114.59</v>
      </c>
      <c r="D99" s="1703">
        <v>128.49</v>
      </c>
      <c r="E99" s="1698">
        <v>91.7</v>
      </c>
      <c r="F99" s="99"/>
      <c r="G99" s="38"/>
      <c r="H99" s="1597"/>
      <c r="I99" s="39"/>
      <c r="J99" s="40" t="s">
        <v>120</v>
      </c>
      <c r="K99" s="41">
        <v>86.6</v>
      </c>
      <c r="L99" s="42">
        <v>90.6</v>
      </c>
      <c r="M99" s="43">
        <v>96.9</v>
      </c>
      <c r="N99" s="44">
        <v>96.3</v>
      </c>
      <c r="O99" s="45">
        <v>104.5</v>
      </c>
      <c r="P99" s="46">
        <v>101.7</v>
      </c>
      <c r="Q99" s="47"/>
      <c r="R99" s="48"/>
    </row>
    <row r="100" spans="1:18">
      <c r="A100" s="1679"/>
      <c r="B100" s="1680" t="s">
        <v>121</v>
      </c>
      <c r="C100" s="1713">
        <v>113.68</v>
      </c>
      <c r="D100" s="1700">
        <v>126.46</v>
      </c>
      <c r="E100" s="1714">
        <v>90.38</v>
      </c>
      <c r="F100" s="103"/>
      <c r="G100" s="54"/>
      <c r="H100" s="1597"/>
      <c r="I100" s="55"/>
      <c r="J100" s="56" t="s">
        <v>121</v>
      </c>
      <c r="K100" s="41">
        <v>85.5</v>
      </c>
      <c r="L100" s="42">
        <v>90.4</v>
      </c>
      <c r="M100" s="43">
        <v>96.9</v>
      </c>
      <c r="N100" s="80">
        <v>94.9</v>
      </c>
      <c r="O100" s="81">
        <v>104.2</v>
      </c>
      <c r="P100" s="82">
        <v>101.6</v>
      </c>
      <c r="Q100" s="83"/>
      <c r="R100" s="60"/>
    </row>
    <row r="101" spans="1:18">
      <c r="A101" s="1677" t="s">
        <v>132</v>
      </c>
      <c r="B101" s="1678" t="s">
        <v>110</v>
      </c>
      <c r="C101" s="1705">
        <v>110.06</v>
      </c>
      <c r="D101" s="1703">
        <v>126.75</v>
      </c>
      <c r="E101" s="1698">
        <v>91.48</v>
      </c>
      <c r="F101" s="99"/>
      <c r="G101" s="38"/>
      <c r="H101" s="1597"/>
      <c r="I101" s="67" t="s">
        <v>132</v>
      </c>
      <c r="J101" s="68" t="s">
        <v>110</v>
      </c>
      <c r="K101" s="84">
        <v>85.1</v>
      </c>
      <c r="L101" s="85">
        <v>90</v>
      </c>
      <c r="M101" s="86">
        <v>96</v>
      </c>
      <c r="N101" s="69">
        <v>94.5</v>
      </c>
      <c r="O101" s="70">
        <v>103.5</v>
      </c>
      <c r="P101" s="71">
        <v>100.5</v>
      </c>
      <c r="Q101" s="72"/>
      <c r="R101" s="73"/>
    </row>
    <row r="102" spans="1:18">
      <c r="A102" s="1677">
        <v>1998</v>
      </c>
      <c r="B102" s="1678" t="s">
        <v>111</v>
      </c>
      <c r="C102" s="1705">
        <v>105.31</v>
      </c>
      <c r="D102" s="1703">
        <v>123.12</v>
      </c>
      <c r="E102" s="1698">
        <v>92.12</v>
      </c>
      <c r="F102" s="99"/>
      <c r="G102" s="38"/>
      <c r="H102" s="1597"/>
      <c r="I102" s="39">
        <v>1998</v>
      </c>
      <c r="J102" s="40" t="s">
        <v>111</v>
      </c>
      <c r="K102" s="41">
        <v>84.5</v>
      </c>
      <c r="L102" s="42">
        <v>88.2</v>
      </c>
      <c r="M102" s="43">
        <v>95</v>
      </c>
      <c r="N102" s="44">
        <v>93.8</v>
      </c>
      <c r="O102" s="45">
        <v>101.8</v>
      </c>
      <c r="P102" s="46">
        <v>99.5</v>
      </c>
      <c r="Q102" s="47"/>
      <c r="R102" s="48"/>
    </row>
    <row r="103" spans="1:18">
      <c r="A103" s="1677"/>
      <c r="B103" s="1678" t="s">
        <v>112</v>
      </c>
      <c r="C103" s="1705">
        <v>107.84</v>
      </c>
      <c r="D103" s="1703">
        <v>120.3</v>
      </c>
      <c r="E103" s="1698">
        <v>92.66</v>
      </c>
      <c r="F103" s="99"/>
      <c r="G103" s="38"/>
      <c r="H103" s="1597"/>
      <c r="I103" s="39"/>
      <c r="J103" s="40" t="s">
        <v>112</v>
      </c>
      <c r="K103" s="41">
        <v>83.2</v>
      </c>
      <c r="L103" s="42">
        <v>85.8</v>
      </c>
      <c r="M103" s="43">
        <v>93.7</v>
      </c>
      <c r="N103" s="44">
        <v>92.6</v>
      </c>
      <c r="O103" s="45">
        <v>99</v>
      </c>
      <c r="P103" s="46">
        <v>98.1</v>
      </c>
      <c r="Q103" s="47"/>
      <c r="R103" s="48"/>
    </row>
    <row r="104" spans="1:18">
      <c r="A104" s="1677"/>
      <c r="B104" s="1678" t="s">
        <v>113</v>
      </c>
      <c r="C104" s="1705">
        <v>101.94</v>
      </c>
      <c r="D104" s="1703">
        <v>122.21</v>
      </c>
      <c r="E104" s="1698">
        <v>93.53</v>
      </c>
      <c r="F104" s="99"/>
      <c r="G104" s="38"/>
      <c r="H104" s="1597"/>
      <c r="I104" s="39"/>
      <c r="J104" s="40" t="s">
        <v>113</v>
      </c>
      <c r="K104" s="41">
        <v>82</v>
      </c>
      <c r="L104" s="42">
        <v>86.4</v>
      </c>
      <c r="M104" s="43">
        <v>92.9</v>
      </c>
      <c r="N104" s="44">
        <v>91.2</v>
      </c>
      <c r="O104" s="45">
        <v>99.6</v>
      </c>
      <c r="P104" s="46">
        <v>97.4</v>
      </c>
      <c r="Q104" s="47"/>
      <c r="R104" s="48"/>
    </row>
    <row r="105" spans="1:18">
      <c r="A105" s="1677"/>
      <c r="B105" s="1678" t="s">
        <v>114</v>
      </c>
      <c r="C105" s="1705">
        <v>102.33</v>
      </c>
      <c r="D105" s="1703">
        <v>119.81</v>
      </c>
      <c r="E105" s="1698">
        <v>91.51</v>
      </c>
      <c r="F105" s="99"/>
      <c r="G105" s="38"/>
      <c r="H105" s="1597"/>
      <c r="I105" s="39"/>
      <c r="J105" s="40" t="s">
        <v>114</v>
      </c>
      <c r="K105" s="41">
        <v>82.6</v>
      </c>
      <c r="L105" s="42">
        <v>85.5</v>
      </c>
      <c r="M105" s="43">
        <v>92.3</v>
      </c>
      <c r="N105" s="44">
        <v>91.9</v>
      </c>
      <c r="O105" s="45">
        <v>98.6</v>
      </c>
      <c r="P105" s="46">
        <v>96.8</v>
      </c>
      <c r="Q105" s="47"/>
      <c r="R105" s="48"/>
    </row>
    <row r="106" spans="1:18">
      <c r="A106" s="1677"/>
      <c r="B106" s="1678" t="s">
        <v>115</v>
      </c>
      <c r="C106" s="1705">
        <v>104.16</v>
      </c>
      <c r="D106" s="1703">
        <v>119.83</v>
      </c>
      <c r="E106" s="1698">
        <v>90.86</v>
      </c>
      <c r="F106" s="99"/>
      <c r="G106" s="38"/>
      <c r="H106" s="1597"/>
      <c r="I106" s="39"/>
      <c r="J106" s="40" t="s">
        <v>115</v>
      </c>
      <c r="K106" s="41">
        <v>81.5</v>
      </c>
      <c r="L106" s="42">
        <v>84.9</v>
      </c>
      <c r="M106" s="43">
        <v>92.1</v>
      </c>
      <c r="N106" s="44">
        <v>90.6</v>
      </c>
      <c r="O106" s="45">
        <v>97.9</v>
      </c>
      <c r="P106" s="46">
        <v>96.5</v>
      </c>
      <c r="Q106" s="47"/>
      <c r="R106" s="48"/>
    </row>
    <row r="107" spans="1:18">
      <c r="A107" s="1677"/>
      <c r="B107" s="1678" t="s">
        <v>116</v>
      </c>
      <c r="C107" s="1705">
        <v>101.41</v>
      </c>
      <c r="D107" s="1703">
        <v>115.52</v>
      </c>
      <c r="E107" s="1698">
        <v>89.82</v>
      </c>
      <c r="F107" s="99"/>
      <c r="G107" s="38"/>
      <c r="H107" s="1597"/>
      <c r="I107" s="39"/>
      <c r="J107" s="40" t="s">
        <v>116</v>
      </c>
      <c r="K107" s="41">
        <v>81.3</v>
      </c>
      <c r="L107" s="42">
        <v>85.2</v>
      </c>
      <c r="M107" s="43">
        <v>91.6</v>
      </c>
      <c r="N107" s="44">
        <v>90.4</v>
      </c>
      <c r="O107" s="45">
        <v>98.3</v>
      </c>
      <c r="P107" s="46">
        <v>96</v>
      </c>
      <c r="Q107" s="47"/>
      <c r="R107" s="48"/>
    </row>
    <row r="108" spans="1:18">
      <c r="A108" s="1677"/>
      <c r="B108" s="1678" t="s">
        <v>117</v>
      </c>
      <c r="C108" s="1705">
        <v>99.7</v>
      </c>
      <c r="D108" s="1703">
        <v>115.21</v>
      </c>
      <c r="E108" s="1698">
        <v>90.23</v>
      </c>
      <c r="F108" s="99"/>
      <c r="G108" s="38"/>
      <c r="H108" s="1597"/>
      <c r="I108" s="39"/>
      <c r="J108" s="40" t="s">
        <v>117</v>
      </c>
      <c r="K108" s="41">
        <v>81.2</v>
      </c>
      <c r="L108" s="42">
        <v>83.9</v>
      </c>
      <c r="M108" s="43">
        <v>91.1</v>
      </c>
      <c r="N108" s="44">
        <v>90.4</v>
      </c>
      <c r="O108" s="45">
        <v>97</v>
      </c>
      <c r="P108" s="46">
        <v>95.4</v>
      </c>
      <c r="Q108" s="47"/>
      <c r="R108" s="48"/>
    </row>
    <row r="109" spans="1:18">
      <c r="A109" s="1677"/>
      <c r="B109" s="1678" t="s">
        <v>118</v>
      </c>
      <c r="C109" s="1705">
        <v>100.75</v>
      </c>
      <c r="D109" s="1703">
        <v>113.81</v>
      </c>
      <c r="E109" s="1698">
        <v>90.34</v>
      </c>
      <c r="F109" s="99"/>
      <c r="G109" s="38"/>
      <c r="H109" s="1597"/>
      <c r="I109" s="39"/>
      <c r="J109" s="40" t="s">
        <v>118</v>
      </c>
      <c r="K109" s="41">
        <v>81.099999999999994</v>
      </c>
      <c r="L109" s="42">
        <v>84.7</v>
      </c>
      <c r="M109" s="43">
        <v>90.7</v>
      </c>
      <c r="N109" s="44">
        <v>90.3</v>
      </c>
      <c r="O109" s="45">
        <v>97.9</v>
      </c>
      <c r="P109" s="46">
        <v>95.1</v>
      </c>
      <c r="Q109" s="47"/>
      <c r="R109" s="48"/>
    </row>
    <row r="110" spans="1:18">
      <c r="A110" s="1677"/>
      <c r="B110" s="1678" t="s">
        <v>119</v>
      </c>
      <c r="C110" s="1705">
        <v>97.98</v>
      </c>
      <c r="D110" s="1703">
        <v>114.21</v>
      </c>
      <c r="E110" s="1698">
        <v>89.86</v>
      </c>
      <c r="F110" s="99"/>
      <c r="G110" s="38"/>
      <c r="H110" s="1597"/>
      <c r="I110" s="39"/>
      <c r="J110" s="40" t="s">
        <v>119</v>
      </c>
      <c r="K110" s="41">
        <v>79.599999999999994</v>
      </c>
      <c r="L110" s="42">
        <v>84.1</v>
      </c>
      <c r="M110" s="43">
        <v>90.3</v>
      </c>
      <c r="N110" s="44">
        <v>88.7</v>
      </c>
      <c r="O110" s="45">
        <v>97</v>
      </c>
      <c r="P110" s="46">
        <v>94.5</v>
      </c>
      <c r="Q110" s="47"/>
      <c r="R110" s="48"/>
    </row>
    <row r="111" spans="1:18">
      <c r="A111" s="1677"/>
      <c r="B111" s="1678" t="s">
        <v>120</v>
      </c>
      <c r="C111" s="1705">
        <v>95.95</v>
      </c>
      <c r="D111" s="1703">
        <v>111.3</v>
      </c>
      <c r="E111" s="1698">
        <v>88.93</v>
      </c>
      <c r="F111" s="99"/>
      <c r="G111" s="38"/>
      <c r="H111" s="1597"/>
      <c r="I111" s="39"/>
      <c r="J111" s="40" t="s">
        <v>120</v>
      </c>
      <c r="K111" s="41">
        <v>81.099999999999994</v>
      </c>
      <c r="L111" s="42">
        <v>84</v>
      </c>
      <c r="M111" s="43">
        <v>89.6</v>
      </c>
      <c r="N111" s="44">
        <v>90.3</v>
      </c>
      <c r="O111" s="45">
        <v>97.1</v>
      </c>
      <c r="P111" s="46">
        <v>93.9</v>
      </c>
      <c r="Q111" s="47"/>
      <c r="R111" s="48"/>
    </row>
    <row r="112" spans="1:18">
      <c r="A112" s="1677"/>
      <c r="B112" s="1678" t="s">
        <v>121</v>
      </c>
      <c r="C112" s="1705">
        <v>98.45</v>
      </c>
      <c r="D112" s="1703">
        <v>110.77</v>
      </c>
      <c r="E112" s="1698">
        <v>86.94</v>
      </c>
      <c r="F112" s="99"/>
      <c r="G112" s="38"/>
      <c r="H112" s="1597"/>
      <c r="I112" s="55"/>
      <c r="J112" s="56" t="s">
        <v>121</v>
      </c>
      <c r="K112" s="57">
        <v>80.8</v>
      </c>
      <c r="L112" s="58">
        <v>83.7</v>
      </c>
      <c r="M112" s="59">
        <v>89.1</v>
      </c>
      <c r="N112" s="80">
        <v>90</v>
      </c>
      <c r="O112" s="81">
        <v>96.6</v>
      </c>
      <c r="P112" s="82">
        <v>93.4</v>
      </c>
      <c r="Q112" s="83"/>
      <c r="R112" s="60"/>
    </row>
    <row r="113" spans="1:18">
      <c r="A113" s="1681" t="s">
        <v>133</v>
      </c>
      <c r="B113" s="1682" t="s">
        <v>110</v>
      </c>
      <c r="C113" s="1711">
        <v>99.06</v>
      </c>
      <c r="D113" s="1712">
        <v>114.08</v>
      </c>
      <c r="E113" s="1695">
        <v>86.28</v>
      </c>
      <c r="F113" s="101"/>
      <c r="G113" s="66"/>
      <c r="H113" s="1597"/>
      <c r="I113" s="39" t="s">
        <v>133</v>
      </c>
      <c r="J113" s="40" t="s">
        <v>110</v>
      </c>
      <c r="K113" s="41">
        <v>80.8</v>
      </c>
      <c r="L113" s="42">
        <v>84.5</v>
      </c>
      <c r="M113" s="43">
        <v>89.2</v>
      </c>
      <c r="N113" s="44">
        <v>90.1</v>
      </c>
      <c r="O113" s="45">
        <v>97.6</v>
      </c>
      <c r="P113" s="46">
        <v>93.4</v>
      </c>
      <c r="Q113" s="47"/>
      <c r="R113" s="48" t="s">
        <v>127</v>
      </c>
    </row>
    <row r="114" spans="1:18">
      <c r="A114" s="1677">
        <v>1999</v>
      </c>
      <c r="B114" s="1678" t="s">
        <v>111</v>
      </c>
      <c r="C114" s="1705">
        <v>98.34</v>
      </c>
      <c r="D114" s="1703">
        <v>110.6</v>
      </c>
      <c r="E114" s="1698">
        <v>86.08</v>
      </c>
      <c r="F114" s="99"/>
      <c r="G114" s="38"/>
      <c r="H114" s="1597"/>
      <c r="I114" s="39">
        <v>1999</v>
      </c>
      <c r="J114" s="40" t="s">
        <v>111</v>
      </c>
      <c r="K114" s="41">
        <v>81.5</v>
      </c>
      <c r="L114" s="42">
        <v>84.1</v>
      </c>
      <c r="M114" s="43">
        <v>88.4</v>
      </c>
      <c r="N114" s="44">
        <v>90.8</v>
      </c>
      <c r="O114" s="45">
        <v>97.2</v>
      </c>
      <c r="P114" s="46">
        <v>92.6</v>
      </c>
      <c r="Q114" s="47"/>
      <c r="R114" s="48"/>
    </row>
    <row r="115" spans="1:18">
      <c r="A115" s="1677"/>
      <c r="B115" s="1678" t="s">
        <v>112</v>
      </c>
      <c r="C115" s="1705">
        <v>101.75</v>
      </c>
      <c r="D115" s="1703">
        <v>113.22</v>
      </c>
      <c r="E115" s="1698">
        <v>86.78</v>
      </c>
      <c r="F115" s="99"/>
      <c r="G115" s="38"/>
      <c r="H115" s="1597"/>
      <c r="I115" s="39"/>
      <c r="J115" s="40" t="s">
        <v>112</v>
      </c>
      <c r="K115" s="41">
        <v>83.8</v>
      </c>
      <c r="L115" s="42">
        <v>85.4</v>
      </c>
      <c r="M115" s="43">
        <v>87.9</v>
      </c>
      <c r="N115" s="44">
        <v>93.2</v>
      </c>
      <c r="O115" s="45">
        <v>98.7</v>
      </c>
      <c r="P115" s="46">
        <v>92.2</v>
      </c>
      <c r="Q115" s="47"/>
      <c r="R115" s="48"/>
    </row>
    <row r="116" spans="1:18">
      <c r="A116" s="1677"/>
      <c r="B116" s="1678" t="s">
        <v>113</v>
      </c>
      <c r="C116" s="1705">
        <v>102.32</v>
      </c>
      <c r="D116" s="1703">
        <v>110.42</v>
      </c>
      <c r="E116" s="1698">
        <v>88.23</v>
      </c>
      <c r="F116" s="99"/>
      <c r="G116" s="38"/>
      <c r="H116" s="1597"/>
      <c r="I116" s="39"/>
      <c r="J116" s="40" t="s">
        <v>113</v>
      </c>
      <c r="K116" s="41">
        <v>85.4</v>
      </c>
      <c r="L116" s="42">
        <v>84.9</v>
      </c>
      <c r="M116" s="43">
        <v>87.7</v>
      </c>
      <c r="N116" s="44">
        <v>95</v>
      </c>
      <c r="O116" s="45">
        <v>98</v>
      </c>
      <c r="P116" s="46">
        <v>91.8</v>
      </c>
      <c r="Q116" s="47"/>
      <c r="R116" s="48"/>
    </row>
    <row r="117" spans="1:18">
      <c r="A117" s="1677"/>
      <c r="B117" s="1678" t="s">
        <v>114</v>
      </c>
      <c r="C117" s="1705">
        <v>99.89</v>
      </c>
      <c r="D117" s="1703">
        <v>110.69</v>
      </c>
      <c r="E117" s="1698">
        <v>90.55</v>
      </c>
      <c r="F117" s="102"/>
      <c r="G117" s="79" t="s">
        <v>127</v>
      </c>
      <c r="H117" s="1597"/>
      <c r="I117" s="39"/>
      <c r="J117" s="40" t="s">
        <v>114</v>
      </c>
      <c r="K117" s="41">
        <v>85</v>
      </c>
      <c r="L117" s="42">
        <v>85.3</v>
      </c>
      <c r="M117" s="43">
        <v>87.4</v>
      </c>
      <c r="N117" s="44">
        <v>94.6</v>
      </c>
      <c r="O117" s="45">
        <v>98.6</v>
      </c>
      <c r="P117" s="46">
        <v>91.7</v>
      </c>
      <c r="Q117" s="47"/>
      <c r="R117" s="48"/>
    </row>
    <row r="118" spans="1:18">
      <c r="A118" s="1677"/>
      <c r="B118" s="1678" t="s">
        <v>115</v>
      </c>
      <c r="C118" s="1705">
        <v>103.93</v>
      </c>
      <c r="D118" s="1703">
        <v>111.76</v>
      </c>
      <c r="E118" s="1698">
        <v>88.63</v>
      </c>
      <c r="F118" s="99"/>
      <c r="G118" s="38"/>
      <c r="H118" s="1597"/>
      <c r="I118" s="39"/>
      <c r="J118" s="40" t="s">
        <v>115</v>
      </c>
      <c r="K118" s="41">
        <v>86.5</v>
      </c>
      <c r="L118" s="42">
        <v>85.6</v>
      </c>
      <c r="M118" s="43">
        <v>87.1</v>
      </c>
      <c r="N118" s="44">
        <v>96.2</v>
      </c>
      <c r="O118" s="45">
        <v>98.6</v>
      </c>
      <c r="P118" s="46">
        <v>91.3</v>
      </c>
      <c r="Q118" s="47"/>
      <c r="R118" s="48"/>
    </row>
    <row r="119" spans="1:18">
      <c r="A119" s="1677"/>
      <c r="B119" s="1678" t="s">
        <v>116</v>
      </c>
      <c r="C119" s="1705">
        <v>106.26</v>
      </c>
      <c r="D119" s="1703">
        <v>112.45</v>
      </c>
      <c r="E119" s="1698">
        <v>89.91</v>
      </c>
      <c r="F119" s="99"/>
      <c r="G119" s="38"/>
      <c r="H119" s="1597"/>
      <c r="I119" s="39"/>
      <c r="J119" s="40" t="s">
        <v>116</v>
      </c>
      <c r="K119" s="41">
        <v>87.5</v>
      </c>
      <c r="L119" s="42">
        <v>86.3</v>
      </c>
      <c r="M119" s="43">
        <v>87.2</v>
      </c>
      <c r="N119" s="44">
        <v>97.3</v>
      </c>
      <c r="O119" s="45">
        <v>99.5</v>
      </c>
      <c r="P119" s="46">
        <v>91.4</v>
      </c>
      <c r="Q119" s="47"/>
      <c r="R119" s="48"/>
    </row>
    <row r="120" spans="1:18">
      <c r="A120" s="1677"/>
      <c r="B120" s="1678" t="s">
        <v>117</v>
      </c>
      <c r="C120" s="1705">
        <v>106.96</v>
      </c>
      <c r="D120" s="1703">
        <v>113.31</v>
      </c>
      <c r="E120" s="1698">
        <v>90.6</v>
      </c>
      <c r="F120" s="99"/>
      <c r="G120" s="38"/>
      <c r="H120" s="1597"/>
      <c r="I120" s="39"/>
      <c r="J120" s="40" t="s">
        <v>117</v>
      </c>
      <c r="K120" s="41">
        <v>87.4</v>
      </c>
      <c r="L120" s="42">
        <v>87.4</v>
      </c>
      <c r="M120" s="43">
        <v>87.4</v>
      </c>
      <c r="N120" s="44">
        <v>97.2</v>
      </c>
      <c r="O120" s="45">
        <v>100.9</v>
      </c>
      <c r="P120" s="46">
        <v>91.6</v>
      </c>
      <c r="Q120" s="47"/>
      <c r="R120" s="48"/>
    </row>
    <row r="121" spans="1:18">
      <c r="A121" s="1677"/>
      <c r="B121" s="1678" t="s">
        <v>118</v>
      </c>
      <c r="C121" s="1705">
        <v>113.32</v>
      </c>
      <c r="D121" s="1703">
        <v>116.81</v>
      </c>
      <c r="E121" s="1698">
        <v>90.86</v>
      </c>
      <c r="F121" s="99"/>
      <c r="G121" s="38"/>
      <c r="H121" s="1597"/>
      <c r="I121" s="39"/>
      <c r="J121" s="40" t="s">
        <v>118</v>
      </c>
      <c r="K121" s="41">
        <v>88.2</v>
      </c>
      <c r="L121" s="42">
        <v>88.2</v>
      </c>
      <c r="M121" s="43">
        <v>87.7</v>
      </c>
      <c r="N121" s="44">
        <v>98.1</v>
      </c>
      <c r="O121" s="45">
        <v>101.8</v>
      </c>
      <c r="P121" s="46">
        <v>91.9</v>
      </c>
      <c r="Q121" s="47"/>
      <c r="R121" s="48"/>
    </row>
    <row r="122" spans="1:18">
      <c r="A122" s="1677"/>
      <c r="B122" s="1678" t="s">
        <v>119</v>
      </c>
      <c r="C122" s="1705">
        <v>109.73</v>
      </c>
      <c r="D122" s="1703">
        <v>112.75</v>
      </c>
      <c r="E122" s="1698">
        <v>89.77</v>
      </c>
      <c r="F122" s="99"/>
      <c r="G122" s="38"/>
      <c r="H122" s="1597"/>
      <c r="I122" s="39"/>
      <c r="J122" s="40" t="s">
        <v>119</v>
      </c>
      <c r="K122" s="41">
        <v>89.1</v>
      </c>
      <c r="L122" s="42">
        <v>88.4</v>
      </c>
      <c r="M122" s="43">
        <v>87.3</v>
      </c>
      <c r="N122" s="44">
        <v>99.1</v>
      </c>
      <c r="O122" s="45">
        <v>102</v>
      </c>
      <c r="P122" s="46">
        <v>91.5</v>
      </c>
      <c r="Q122" s="47"/>
      <c r="R122" s="48"/>
    </row>
    <row r="123" spans="1:18">
      <c r="A123" s="1677"/>
      <c r="B123" s="1678" t="s">
        <v>120</v>
      </c>
      <c r="C123" s="1705">
        <v>114.13</v>
      </c>
      <c r="D123" s="1703">
        <v>112.9</v>
      </c>
      <c r="E123" s="1698">
        <v>87.84</v>
      </c>
      <c r="F123" s="99"/>
      <c r="G123" s="38"/>
      <c r="H123" s="1597"/>
      <c r="I123" s="39"/>
      <c r="J123" s="40" t="s">
        <v>120</v>
      </c>
      <c r="K123" s="41">
        <v>89.3</v>
      </c>
      <c r="L123" s="42">
        <v>89.2</v>
      </c>
      <c r="M123" s="43">
        <v>87.9</v>
      </c>
      <c r="N123" s="44">
        <v>99.3</v>
      </c>
      <c r="O123" s="45">
        <v>102.8</v>
      </c>
      <c r="P123" s="46">
        <v>92.1</v>
      </c>
      <c r="Q123" s="47"/>
      <c r="R123" s="48"/>
    </row>
    <row r="124" spans="1:18">
      <c r="A124" s="1679"/>
      <c r="B124" s="1680" t="s">
        <v>121</v>
      </c>
      <c r="C124" s="1713">
        <v>111.88</v>
      </c>
      <c r="D124" s="1700">
        <v>113.5</v>
      </c>
      <c r="E124" s="1714">
        <v>90.91</v>
      </c>
      <c r="F124" s="103"/>
      <c r="G124" s="54"/>
      <c r="H124" s="1597"/>
      <c r="I124" s="39"/>
      <c r="J124" s="40" t="s">
        <v>121</v>
      </c>
      <c r="K124" s="41">
        <v>90.2</v>
      </c>
      <c r="L124" s="42">
        <v>89.3</v>
      </c>
      <c r="M124" s="43">
        <v>87.9</v>
      </c>
      <c r="N124" s="44">
        <v>100.3</v>
      </c>
      <c r="O124" s="45">
        <v>102.8</v>
      </c>
      <c r="P124" s="46">
        <v>92.1</v>
      </c>
      <c r="Q124" s="47"/>
      <c r="R124" s="48"/>
    </row>
    <row r="125" spans="1:18">
      <c r="A125" s="1677" t="s">
        <v>134</v>
      </c>
      <c r="B125" s="1678" t="s">
        <v>110</v>
      </c>
      <c r="C125" s="1705">
        <v>118.72</v>
      </c>
      <c r="D125" s="1703">
        <v>114.45</v>
      </c>
      <c r="E125" s="1698">
        <v>88.66</v>
      </c>
      <c r="F125" s="99"/>
      <c r="G125" s="38"/>
      <c r="H125" s="1597"/>
      <c r="I125" s="67" t="s">
        <v>134</v>
      </c>
      <c r="J125" s="68" t="s">
        <v>110</v>
      </c>
      <c r="K125" s="84">
        <v>91.7</v>
      </c>
      <c r="L125" s="85">
        <v>89.9</v>
      </c>
      <c r="M125" s="86">
        <v>87.9</v>
      </c>
      <c r="N125" s="69">
        <v>101.9</v>
      </c>
      <c r="O125" s="70">
        <v>103.5</v>
      </c>
      <c r="P125" s="71">
        <v>92.1</v>
      </c>
      <c r="Q125" s="72"/>
      <c r="R125" s="73"/>
    </row>
    <row r="126" spans="1:18">
      <c r="A126" s="1677">
        <v>2000</v>
      </c>
      <c r="B126" s="1678" t="s">
        <v>111</v>
      </c>
      <c r="C126" s="1705">
        <v>118.52</v>
      </c>
      <c r="D126" s="1703">
        <v>119.47</v>
      </c>
      <c r="E126" s="1698">
        <v>94.42</v>
      </c>
      <c r="F126" s="99"/>
      <c r="G126" s="38"/>
      <c r="H126" s="1597"/>
      <c r="I126" s="39">
        <v>2000</v>
      </c>
      <c r="J126" s="40" t="s">
        <v>111</v>
      </c>
      <c r="K126" s="41">
        <v>91.8</v>
      </c>
      <c r="L126" s="42">
        <v>90.7</v>
      </c>
      <c r="M126" s="43">
        <v>88.3</v>
      </c>
      <c r="N126" s="44">
        <v>102.1</v>
      </c>
      <c r="O126" s="45">
        <v>104.5</v>
      </c>
      <c r="P126" s="46">
        <v>92.5</v>
      </c>
      <c r="Q126" s="47"/>
      <c r="R126" s="48"/>
    </row>
    <row r="127" spans="1:18">
      <c r="A127" s="1677"/>
      <c r="B127" s="1678" t="s">
        <v>112</v>
      </c>
      <c r="C127" s="1705">
        <v>117.5</v>
      </c>
      <c r="D127" s="1703">
        <v>118.51</v>
      </c>
      <c r="E127" s="1698">
        <v>93.35</v>
      </c>
      <c r="F127" s="99"/>
      <c r="G127" s="38"/>
      <c r="H127" s="1597"/>
      <c r="I127" s="39"/>
      <c r="J127" s="40" t="s">
        <v>112</v>
      </c>
      <c r="K127" s="41">
        <v>91.1</v>
      </c>
      <c r="L127" s="42">
        <v>91.5</v>
      </c>
      <c r="M127" s="43">
        <v>89.2</v>
      </c>
      <c r="N127" s="44">
        <v>101.3</v>
      </c>
      <c r="O127" s="45">
        <v>105.4</v>
      </c>
      <c r="P127" s="46">
        <v>93.5</v>
      </c>
      <c r="Q127" s="47"/>
      <c r="R127" s="48"/>
    </row>
    <row r="128" spans="1:18">
      <c r="A128" s="1677"/>
      <c r="B128" s="1678" t="s">
        <v>113</v>
      </c>
      <c r="C128" s="1705">
        <v>122.88</v>
      </c>
      <c r="D128" s="1703">
        <v>120.09</v>
      </c>
      <c r="E128" s="1698">
        <v>91.23</v>
      </c>
      <c r="F128" s="99"/>
      <c r="G128" s="38"/>
      <c r="H128" s="1597"/>
      <c r="I128" s="39"/>
      <c r="J128" s="40" t="s">
        <v>113</v>
      </c>
      <c r="K128" s="41">
        <v>92.3</v>
      </c>
      <c r="L128" s="42">
        <v>92.3</v>
      </c>
      <c r="M128" s="43">
        <v>88.9</v>
      </c>
      <c r="N128" s="44">
        <v>102.6</v>
      </c>
      <c r="O128" s="45">
        <v>106.4</v>
      </c>
      <c r="P128" s="46">
        <v>93.2</v>
      </c>
      <c r="Q128" s="47"/>
      <c r="R128" s="48"/>
    </row>
    <row r="129" spans="1:18">
      <c r="A129" s="1677"/>
      <c r="B129" s="1678" t="s">
        <v>114</v>
      </c>
      <c r="C129" s="1705">
        <v>122.75</v>
      </c>
      <c r="D129" s="1703">
        <v>117.02</v>
      </c>
      <c r="E129" s="1698">
        <v>91.95</v>
      </c>
      <c r="F129" s="99"/>
      <c r="G129" s="38"/>
      <c r="H129" s="1597"/>
      <c r="I129" s="39"/>
      <c r="J129" s="40" t="s">
        <v>114</v>
      </c>
      <c r="K129" s="41">
        <v>92.2</v>
      </c>
      <c r="L129" s="42">
        <v>92.3</v>
      </c>
      <c r="M129" s="43">
        <v>89</v>
      </c>
      <c r="N129" s="44">
        <v>102.6</v>
      </c>
      <c r="O129" s="45">
        <v>106.5</v>
      </c>
      <c r="P129" s="46">
        <v>93.2</v>
      </c>
      <c r="Q129" s="47"/>
      <c r="R129" s="48"/>
    </row>
    <row r="130" spans="1:18">
      <c r="A130" s="1677"/>
      <c r="B130" s="1678" t="s">
        <v>115</v>
      </c>
      <c r="C130" s="1705">
        <v>121.65</v>
      </c>
      <c r="D130" s="1703">
        <v>119.4</v>
      </c>
      <c r="E130" s="1698">
        <v>91.92</v>
      </c>
      <c r="F130" s="99"/>
      <c r="G130" s="38"/>
      <c r="H130" s="1597"/>
      <c r="I130" s="39"/>
      <c r="J130" s="40" t="s">
        <v>115</v>
      </c>
      <c r="K130" s="41">
        <v>92.9</v>
      </c>
      <c r="L130" s="42">
        <v>93.7</v>
      </c>
      <c r="M130" s="43">
        <v>88.8</v>
      </c>
      <c r="N130" s="44">
        <v>103.3</v>
      </c>
      <c r="O130" s="45">
        <v>107.7</v>
      </c>
      <c r="P130" s="46">
        <v>93</v>
      </c>
      <c r="Q130" s="47"/>
      <c r="R130" s="48"/>
    </row>
    <row r="131" spans="1:18">
      <c r="A131" s="1677"/>
      <c r="B131" s="1678" t="s">
        <v>116</v>
      </c>
      <c r="C131" s="1705">
        <v>124.21</v>
      </c>
      <c r="D131" s="1703">
        <v>117.86</v>
      </c>
      <c r="E131" s="1698">
        <v>90.43</v>
      </c>
      <c r="F131" s="102"/>
      <c r="G131" s="79" t="s">
        <v>123</v>
      </c>
      <c r="H131" s="1597"/>
      <c r="I131" s="39"/>
      <c r="J131" s="40" t="s">
        <v>116</v>
      </c>
      <c r="K131" s="41">
        <v>93.1</v>
      </c>
      <c r="L131" s="42">
        <v>93.1</v>
      </c>
      <c r="M131" s="43">
        <v>88.8</v>
      </c>
      <c r="N131" s="44">
        <v>103.6</v>
      </c>
      <c r="O131" s="45">
        <v>107.5</v>
      </c>
      <c r="P131" s="46">
        <v>93.1</v>
      </c>
      <c r="Q131" s="47"/>
      <c r="R131" s="48"/>
    </row>
    <row r="132" spans="1:18">
      <c r="A132" s="1677"/>
      <c r="B132" s="1678" t="s">
        <v>117</v>
      </c>
      <c r="C132" s="1705">
        <v>123.64</v>
      </c>
      <c r="D132" s="1703">
        <v>119.78</v>
      </c>
      <c r="E132" s="1698">
        <v>92.34</v>
      </c>
      <c r="F132" s="99"/>
      <c r="G132" s="38"/>
      <c r="H132" s="1597"/>
      <c r="I132" s="39"/>
      <c r="J132" s="40" t="s">
        <v>117</v>
      </c>
      <c r="K132" s="41">
        <v>93.7</v>
      </c>
      <c r="L132" s="42">
        <v>94.6</v>
      </c>
      <c r="M132" s="43">
        <v>89.1</v>
      </c>
      <c r="N132" s="44">
        <v>104.2</v>
      </c>
      <c r="O132" s="45">
        <v>108.9</v>
      </c>
      <c r="P132" s="46">
        <v>93.3</v>
      </c>
      <c r="Q132" s="47"/>
      <c r="R132" s="48"/>
    </row>
    <row r="133" spans="1:18">
      <c r="A133" s="1677"/>
      <c r="B133" s="1678" t="s">
        <v>118</v>
      </c>
      <c r="C133" s="1705">
        <v>122.17</v>
      </c>
      <c r="D133" s="1703">
        <v>119.93</v>
      </c>
      <c r="E133" s="1698">
        <v>92.44</v>
      </c>
      <c r="F133" s="99"/>
      <c r="G133" s="38"/>
      <c r="H133" s="1597"/>
      <c r="I133" s="39"/>
      <c r="J133" s="40" t="s">
        <v>118</v>
      </c>
      <c r="K133" s="41">
        <v>94</v>
      </c>
      <c r="L133" s="42">
        <v>93.7</v>
      </c>
      <c r="M133" s="43">
        <v>88.7</v>
      </c>
      <c r="N133" s="44">
        <v>104.5</v>
      </c>
      <c r="O133" s="45">
        <v>107.8</v>
      </c>
      <c r="P133" s="46">
        <v>92.9</v>
      </c>
      <c r="Q133" s="47"/>
      <c r="R133" s="48"/>
    </row>
    <row r="134" spans="1:18">
      <c r="A134" s="1677"/>
      <c r="B134" s="1678" t="s">
        <v>119</v>
      </c>
      <c r="C134" s="1705">
        <v>124.76</v>
      </c>
      <c r="D134" s="1703">
        <v>119.68</v>
      </c>
      <c r="E134" s="1698">
        <v>93.51</v>
      </c>
      <c r="F134" s="99"/>
      <c r="G134" s="38"/>
      <c r="H134" s="1597"/>
      <c r="I134" s="39"/>
      <c r="J134" s="40" t="s">
        <v>119</v>
      </c>
      <c r="K134" s="41">
        <v>93.9</v>
      </c>
      <c r="L134" s="42">
        <v>94.9</v>
      </c>
      <c r="M134" s="43">
        <v>89.6</v>
      </c>
      <c r="N134" s="44">
        <v>104.5</v>
      </c>
      <c r="O134" s="45">
        <v>109.5</v>
      </c>
      <c r="P134" s="46">
        <v>93.9</v>
      </c>
      <c r="Q134" s="47"/>
      <c r="R134" s="48"/>
    </row>
    <row r="135" spans="1:18">
      <c r="A135" s="1677"/>
      <c r="B135" s="1678" t="s">
        <v>120</v>
      </c>
      <c r="C135" s="1705">
        <v>121.85</v>
      </c>
      <c r="D135" s="1703">
        <v>120.02</v>
      </c>
      <c r="E135" s="1698">
        <v>95.13</v>
      </c>
      <c r="F135" s="99"/>
      <c r="G135" s="38"/>
      <c r="H135" s="1597"/>
      <c r="I135" s="39"/>
      <c r="J135" s="40" t="s">
        <v>120</v>
      </c>
      <c r="K135" s="41">
        <v>94</v>
      </c>
      <c r="L135" s="42">
        <v>95.2</v>
      </c>
      <c r="M135" s="43">
        <v>89.9</v>
      </c>
      <c r="N135" s="44">
        <v>104.5</v>
      </c>
      <c r="O135" s="45">
        <v>109.7</v>
      </c>
      <c r="P135" s="46">
        <v>94.2</v>
      </c>
      <c r="Q135" s="47"/>
      <c r="R135" s="48" t="s">
        <v>123</v>
      </c>
    </row>
    <row r="136" spans="1:18">
      <c r="A136" s="1677"/>
      <c r="B136" s="1678" t="s">
        <v>121</v>
      </c>
      <c r="C136" s="1705">
        <v>126.94</v>
      </c>
      <c r="D136" s="1703">
        <v>120</v>
      </c>
      <c r="E136" s="1698">
        <v>94.91</v>
      </c>
      <c r="F136" s="99"/>
      <c r="G136" s="38"/>
      <c r="H136" s="1597"/>
      <c r="I136" s="55"/>
      <c r="J136" s="56" t="s">
        <v>121</v>
      </c>
      <c r="K136" s="57">
        <v>94.3</v>
      </c>
      <c r="L136" s="58">
        <v>96.1</v>
      </c>
      <c r="M136" s="59">
        <v>90.3</v>
      </c>
      <c r="N136" s="80">
        <v>104.9</v>
      </c>
      <c r="O136" s="81">
        <v>110.7</v>
      </c>
      <c r="P136" s="82">
        <v>94.5</v>
      </c>
      <c r="Q136" s="83"/>
      <c r="R136" s="60"/>
    </row>
    <row r="137" spans="1:18">
      <c r="A137" s="1683" t="s">
        <v>135</v>
      </c>
      <c r="B137" s="1682" t="s">
        <v>110</v>
      </c>
      <c r="C137" s="1711">
        <v>119.76</v>
      </c>
      <c r="D137" s="1712">
        <v>119.5</v>
      </c>
      <c r="E137" s="1695">
        <v>96.8</v>
      </c>
      <c r="F137" s="101"/>
      <c r="G137" s="66"/>
      <c r="H137" s="1597"/>
      <c r="I137" s="105" t="s">
        <v>135</v>
      </c>
      <c r="J137" s="40" t="s">
        <v>110</v>
      </c>
      <c r="K137" s="41">
        <v>91.4</v>
      </c>
      <c r="L137" s="42">
        <v>93.7</v>
      </c>
      <c r="M137" s="43">
        <v>90.1</v>
      </c>
      <c r="N137" s="44">
        <v>101.8</v>
      </c>
      <c r="O137" s="45">
        <v>108</v>
      </c>
      <c r="P137" s="46">
        <v>94.2</v>
      </c>
      <c r="Q137" s="47"/>
      <c r="R137" s="48"/>
    </row>
    <row r="138" spans="1:18">
      <c r="A138" s="1677">
        <v>2001</v>
      </c>
      <c r="B138" s="1678" t="s">
        <v>111</v>
      </c>
      <c r="C138" s="1705">
        <v>119.62</v>
      </c>
      <c r="D138" s="1703">
        <v>117.31</v>
      </c>
      <c r="E138" s="1698">
        <v>95.32</v>
      </c>
      <c r="F138" s="99"/>
      <c r="G138" s="38"/>
      <c r="H138" s="1597"/>
      <c r="I138" s="39">
        <v>2001</v>
      </c>
      <c r="J138" s="40" t="s">
        <v>111</v>
      </c>
      <c r="K138" s="41">
        <v>91</v>
      </c>
      <c r="L138" s="42">
        <v>93.5</v>
      </c>
      <c r="M138" s="43">
        <v>90.6</v>
      </c>
      <c r="N138" s="44">
        <v>101.3</v>
      </c>
      <c r="O138" s="45">
        <v>107.9</v>
      </c>
      <c r="P138" s="46">
        <v>94.8</v>
      </c>
      <c r="Q138" s="47"/>
      <c r="R138" s="48"/>
    </row>
    <row r="139" spans="1:18">
      <c r="A139" s="1677"/>
      <c r="B139" s="1678" t="s">
        <v>112</v>
      </c>
      <c r="C139" s="1705">
        <v>117.09</v>
      </c>
      <c r="D139" s="1703">
        <v>114.63</v>
      </c>
      <c r="E139" s="1698">
        <v>92.79</v>
      </c>
      <c r="F139" s="99"/>
      <c r="G139" s="38"/>
      <c r="H139" s="1597"/>
      <c r="I139" s="39"/>
      <c r="J139" s="40" t="s">
        <v>112</v>
      </c>
      <c r="K139" s="41">
        <v>89.7</v>
      </c>
      <c r="L139" s="42">
        <v>92.3</v>
      </c>
      <c r="M139" s="43">
        <v>90.1</v>
      </c>
      <c r="N139" s="44">
        <v>99.9</v>
      </c>
      <c r="O139" s="45">
        <v>106.4</v>
      </c>
      <c r="P139" s="46">
        <v>94.2</v>
      </c>
      <c r="Q139" s="47"/>
      <c r="R139" s="48"/>
    </row>
    <row r="140" spans="1:18">
      <c r="A140" s="1677"/>
      <c r="B140" s="1678" t="s">
        <v>113</v>
      </c>
      <c r="C140" s="1705">
        <v>117.45</v>
      </c>
      <c r="D140" s="1703">
        <v>114.78</v>
      </c>
      <c r="E140" s="1698">
        <v>91.67</v>
      </c>
      <c r="F140" s="99"/>
      <c r="G140" s="38"/>
      <c r="H140" s="1597"/>
      <c r="I140" s="39"/>
      <c r="J140" s="40" t="s">
        <v>113</v>
      </c>
      <c r="K140" s="41">
        <v>88.7</v>
      </c>
      <c r="L140" s="42">
        <v>91.3</v>
      </c>
      <c r="M140" s="43">
        <v>89.9</v>
      </c>
      <c r="N140" s="44">
        <v>98.8</v>
      </c>
      <c r="O140" s="45">
        <v>105.4</v>
      </c>
      <c r="P140" s="46">
        <v>94</v>
      </c>
      <c r="Q140" s="47"/>
      <c r="R140" s="48"/>
    </row>
    <row r="141" spans="1:18">
      <c r="A141" s="1677"/>
      <c r="B141" s="1678" t="s">
        <v>114</v>
      </c>
      <c r="C141" s="1705">
        <v>114.5</v>
      </c>
      <c r="D141" s="1703">
        <v>113.93</v>
      </c>
      <c r="E141" s="1698">
        <v>91.3</v>
      </c>
      <c r="F141" s="99"/>
      <c r="G141" s="38"/>
      <c r="H141" s="1597"/>
      <c r="I141" s="39"/>
      <c r="J141" s="40" t="s">
        <v>114</v>
      </c>
      <c r="K141" s="41">
        <v>88.8</v>
      </c>
      <c r="L141" s="42">
        <v>90.1</v>
      </c>
      <c r="M141" s="43">
        <v>90</v>
      </c>
      <c r="N141" s="44">
        <v>99</v>
      </c>
      <c r="O141" s="45">
        <v>104</v>
      </c>
      <c r="P141" s="46">
        <v>94.1</v>
      </c>
      <c r="Q141" s="47"/>
      <c r="R141" s="48"/>
    </row>
    <row r="142" spans="1:18">
      <c r="A142" s="1677"/>
      <c r="B142" s="1678" t="s">
        <v>115</v>
      </c>
      <c r="C142" s="1705">
        <v>115.28</v>
      </c>
      <c r="D142" s="1703">
        <v>113.03</v>
      </c>
      <c r="E142" s="1698">
        <v>90.86</v>
      </c>
      <c r="F142" s="99"/>
      <c r="G142" s="38"/>
      <c r="H142" s="1597"/>
      <c r="I142" s="39"/>
      <c r="J142" s="40" t="s">
        <v>115</v>
      </c>
      <c r="K142" s="41">
        <v>87.6</v>
      </c>
      <c r="L142" s="42">
        <v>89.6</v>
      </c>
      <c r="M142" s="43">
        <v>89.6</v>
      </c>
      <c r="N142" s="44">
        <v>97.6</v>
      </c>
      <c r="O142" s="45">
        <v>103.6</v>
      </c>
      <c r="P142" s="46">
        <v>93.7</v>
      </c>
      <c r="Q142" s="47"/>
      <c r="R142" s="48"/>
    </row>
    <row r="143" spans="1:18">
      <c r="A143" s="1677"/>
      <c r="B143" s="1678" t="s">
        <v>116</v>
      </c>
      <c r="C143" s="1705">
        <v>113.95</v>
      </c>
      <c r="D143" s="1703">
        <v>112.39</v>
      </c>
      <c r="E143" s="1698">
        <v>90.41</v>
      </c>
      <c r="F143" s="99"/>
      <c r="G143" s="38"/>
      <c r="H143" s="1597"/>
      <c r="I143" s="39"/>
      <c r="J143" s="40" t="s">
        <v>116</v>
      </c>
      <c r="K143" s="41">
        <v>86.3</v>
      </c>
      <c r="L143" s="42">
        <v>88.3</v>
      </c>
      <c r="M143" s="43">
        <v>89.5</v>
      </c>
      <c r="N143" s="44">
        <v>96.2</v>
      </c>
      <c r="O143" s="45">
        <v>102.2</v>
      </c>
      <c r="P143" s="46">
        <v>93.6</v>
      </c>
      <c r="Q143" s="47"/>
      <c r="R143" s="48"/>
    </row>
    <row r="144" spans="1:18">
      <c r="A144" s="1677"/>
      <c r="B144" s="1678" t="s">
        <v>117</v>
      </c>
      <c r="C144" s="1705">
        <v>107.45</v>
      </c>
      <c r="D144" s="1703">
        <v>108.31</v>
      </c>
      <c r="E144" s="1698">
        <v>87.87</v>
      </c>
      <c r="F144" s="99"/>
      <c r="G144" s="38"/>
      <c r="H144" s="1597"/>
      <c r="I144" s="39"/>
      <c r="J144" s="40" t="s">
        <v>117</v>
      </c>
      <c r="K144" s="41">
        <v>85.5</v>
      </c>
      <c r="L144" s="42">
        <v>87</v>
      </c>
      <c r="M144" s="43">
        <v>89.6</v>
      </c>
      <c r="N144" s="44">
        <v>95.2</v>
      </c>
      <c r="O144" s="45">
        <v>100.4</v>
      </c>
      <c r="P144" s="46">
        <v>93.7</v>
      </c>
      <c r="Q144" s="47"/>
      <c r="R144" s="48"/>
    </row>
    <row r="145" spans="1:18">
      <c r="A145" s="1677"/>
      <c r="B145" s="1678" t="s">
        <v>118</v>
      </c>
      <c r="C145" s="1705">
        <v>109.08</v>
      </c>
      <c r="D145" s="1703">
        <v>108.21</v>
      </c>
      <c r="E145" s="1698">
        <v>87.52</v>
      </c>
      <c r="F145" s="99"/>
      <c r="G145" s="38"/>
      <c r="H145" s="1597"/>
      <c r="I145" s="39"/>
      <c r="J145" s="40" t="s">
        <v>118</v>
      </c>
      <c r="K145" s="41">
        <v>83.2</v>
      </c>
      <c r="L145" s="42">
        <v>85.7</v>
      </c>
      <c r="M145" s="43">
        <v>89.2</v>
      </c>
      <c r="N145" s="44">
        <v>92.8</v>
      </c>
      <c r="O145" s="45">
        <v>99</v>
      </c>
      <c r="P145" s="46">
        <v>93.2</v>
      </c>
      <c r="Q145" s="47"/>
      <c r="R145" s="48"/>
    </row>
    <row r="146" spans="1:18">
      <c r="A146" s="1677"/>
      <c r="B146" s="1678" t="s">
        <v>119</v>
      </c>
      <c r="C146" s="1705">
        <v>105.1</v>
      </c>
      <c r="D146" s="1703">
        <v>107.39</v>
      </c>
      <c r="E146" s="1698">
        <v>86.97</v>
      </c>
      <c r="F146" s="99"/>
      <c r="G146" s="38"/>
      <c r="H146" s="1597"/>
      <c r="I146" s="39"/>
      <c r="J146" s="40" t="s">
        <v>119</v>
      </c>
      <c r="K146" s="41">
        <v>82.3</v>
      </c>
      <c r="L146" s="42">
        <v>85.2</v>
      </c>
      <c r="M146" s="43">
        <v>89.1</v>
      </c>
      <c r="N146" s="44">
        <v>91.8</v>
      </c>
      <c r="O146" s="45">
        <v>98.4</v>
      </c>
      <c r="P146" s="46">
        <v>93.2</v>
      </c>
      <c r="Q146" s="47"/>
      <c r="R146" s="48"/>
    </row>
    <row r="147" spans="1:18">
      <c r="A147" s="1677"/>
      <c r="B147" s="1678" t="s">
        <v>120</v>
      </c>
      <c r="C147" s="1705">
        <v>105.19</v>
      </c>
      <c r="D147" s="1703">
        <v>108.09</v>
      </c>
      <c r="E147" s="1698">
        <v>85.21</v>
      </c>
      <c r="F147" s="99"/>
      <c r="G147" s="38"/>
      <c r="H147" s="1597"/>
      <c r="I147" s="39"/>
      <c r="J147" s="40" t="s">
        <v>120</v>
      </c>
      <c r="K147" s="41">
        <v>82.9</v>
      </c>
      <c r="L147" s="42">
        <v>84.4</v>
      </c>
      <c r="M147" s="43">
        <v>88.5</v>
      </c>
      <c r="N147" s="44">
        <v>92.4</v>
      </c>
      <c r="O147" s="45">
        <v>97.5</v>
      </c>
      <c r="P147" s="46">
        <v>92.5</v>
      </c>
      <c r="Q147" s="47"/>
      <c r="R147" s="48"/>
    </row>
    <row r="148" spans="1:18">
      <c r="A148" s="1679"/>
      <c r="B148" s="1680" t="s">
        <v>121</v>
      </c>
      <c r="C148" s="1713">
        <v>109.44</v>
      </c>
      <c r="D148" s="1700">
        <v>106.61</v>
      </c>
      <c r="E148" s="1714">
        <v>83.74</v>
      </c>
      <c r="F148" s="106"/>
      <c r="G148" s="107" t="s">
        <v>127</v>
      </c>
      <c r="H148" s="1597"/>
      <c r="I148" s="55"/>
      <c r="J148" s="40" t="s">
        <v>121</v>
      </c>
      <c r="K148" s="41">
        <v>82.7</v>
      </c>
      <c r="L148" s="42">
        <v>83.8</v>
      </c>
      <c r="M148" s="43">
        <v>87.3</v>
      </c>
      <c r="N148" s="44">
        <v>92.2</v>
      </c>
      <c r="O148" s="45">
        <v>97.2</v>
      </c>
      <c r="P148" s="46">
        <v>91.3</v>
      </c>
      <c r="Q148" s="47"/>
      <c r="R148" s="48"/>
    </row>
    <row r="149" spans="1:18">
      <c r="A149" s="1684" t="s">
        <v>136</v>
      </c>
      <c r="B149" s="1678" t="s">
        <v>110</v>
      </c>
      <c r="C149" s="1705">
        <v>108</v>
      </c>
      <c r="D149" s="1703">
        <v>106.54</v>
      </c>
      <c r="E149" s="1698">
        <v>83.67</v>
      </c>
      <c r="F149" s="99"/>
      <c r="G149" s="38"/>
      <c r="H149" s="1597"/>
      <c r="I149" s="105" t="s">
        <v>136</v>
      </c>
      <c r="J149" s="68" t="s">
        <v>110</v>
      </c>
      <c r="K149" s="84">
        <v>84.1</v>
      </c>
      <c r="L149" s="85">
        <v>84.2</v>
      </c>
      <c r="M149" s="86">
        <v>87.9</v>
      </c>
      <c r="N149" s="69">
        <v>93.8</v>
      </c>
      <c r="O149" s="70">
        <v>97.3</v>
      </c>
      <c r="P149" s="71">
        <v>91.9</v>
      </c>
      <c r="Q149" s="72"/>
      <c r="R149" s="73" t="s">
        <v>127</v>
      </c>
    </row>
    <row r="150" spans="1:18">
      <c r="A150" s="1677">
        <v>2002</v>
      </c>
      <c r="B150" s="1678" t="s">
        <v>111</v>
      </c>
      <c r="C150" s="1705">
        <v>109.62</v>
      </c>
      <c r="D150" s="1703">
        <v>106.9</v>
      </c>
      <c r="E150" s="1698">
        <v>83.96</v>
      </c>
      <c r="F150" s="99"/>
      <c r="G150" s="38"/>
      <c r="H150" s="1597"/>
      <c r="I150" s="39">
        <v>2002</v>
      </c>
      <c r="J150" s="40" t="s">
        <v>111</v>
      </c>
      <c r="K150" s="41">
        <v>84.7</v>
      </c>
      <c r="L150" s="42">
        <v>85</v>
      </c>
      <c r="M150" s="43">
        <v>87.5</v>
      </c>
      <c r="N150" s="44">
        <v>94.3</v>
      </c>
      <c r="O150" s="45">
        <v>98.3</v>
      </c>
      <c r="P150" s="46">
        <v>91.4</v>
      </c>
      <c r="Q150" s="47"/>
      <c r="R150" s="48"/>
    </row>
    <row r="151" spans="1:18">
      <c r="A151" s="1677"/>
      <c r="B151" s="1678" t="s">
        <v>112</v>
      </c>
      <c r="C151" s="1705">
        <v>109.93</v>
      </c>
      <c r="D151" s="1703">
        <v>107.45</v>
      </c>
      <c r="E151" s="1698">
        <v>85.16</v>
      </c>
      <c r="F151" s="99"/>
      <c r="G151" s="38"/>
      <c r="H151" s="1597"/>
      <c r="I151" s="39"/>
      <c r="J151" s="40" t="s">
        <v>112</v>
      </c>
      <c r="K151" s="41">
        <v>86.8</v>
      </c>
      <c r="L151" s="42">
        <v>85.6</v>
      </c>
      <c r="M151" s="43">
        <v>87.2</v>
      </c>
      <c r="N151" s="44">
        <v>96.7</v>
      </c>
      <c r="O151" s="45">
        <v>99</v>
      </c>
      <c r="P151" s="46">
        <v>91.1</v>
      </c>
      <c r="Q151" s="47"/>
      <c r="R151" s="48"/>
    </row>
    <row r="152" spans="1:18">
      <c r="A152" s="1677"/>
      <c r="B152" s="1678" t="s">
        <v>113</v>
      </c>
      <c r="C152" s="1705">
        <v>113.3</v>
      </c>
      <c r="D152" s="1703">
        <v>108.41</v>
      </c>
      <c r="E152" s="1698">
        <v>85.19</v>
      </c>
      <c r="F152" s="99"/>
      <c r="G152" s="38"/>
      <c r="H152" s="1597"/>
      <c r="I152" s="39"/>
      <c r="J152" s="40" t="s">
        <v>113</v>
      </c>
      <c r="K152" s="41">
        <v>88.3</v>
      </c>
      <c r="L152" s="42">
        <v>86.1</v>
      </c>
      <c r="M152" s="43">
        <v>87.1</v>
      </c>
      <c r="N152" s="44">
        <v>98.3</v>
      </c>
      <c r="O152" s="45">
        <v>99.6</v>
      </c>
      <c r="P152" s="46">
        <v>91.1</v>
      </c>
      <c r="Q152" s="47"/>
      <c r="R152" s="48"/>
    </row>
    <row r="153" spans="1:18">
      <c r="A153" s="1677"/>
      <c r="B153" s="1678" t="s">
        <v>114</v>
      </c>
      <c r="C153" s="1705">
        <v>116.66</v>
      </c>
      <c r="D153" s="1703">
        <v>108.73</v>
      </c>
      <c r="E153" s="1698">
        <v>83.38</v>
      </c>
      <c r="F153" s="99"/>
      <c r="G153" s="38"/>
      <c r="H153" s="1597"/>
      <c r="I153" s="39"/>
      <c r="J153" s="40" t="s">
        <v>114</v>
      </c>
      <c r="K153" s="41">
        <v>90.4</v>
      </c>
      <c r="L153" s="42">
        <v>88.6</v>
      </c>
      <c r="M153" s="43">
        <v>86.6</v>
      </c>
      <c r="N153" s="44">
        <v>100.5</v>
      </c>
      <c r="O153" s="45">
        <v>102.2</v>
      </c>
      <c r="P153" s="46">
        <v>90.5</v>
      </c>
      <c r="Q153" s="47"/>
      <c r="R153" s="48"/>
    </row>
    <row r="154" spans="1:18">
      <c r="A154" s="1677"/>
      <c r="B154" s="1678" t="s">
        <v>115</v>
      </c>
      <c r="C154" s="1705">
        <v>117.92</v>
      </c>
      <c r="D154" s="1703">
        <v>109.36</v>
      </c>
      <c r="E154" s="1698">
        <v>85.53</v>
      </c>
      <c r="F154" s="99"/>
      <c r="G154" s="38"/>
      <c r="H154" s="1597"/>
      <c r="I154" s="39"/>
      <c r="J154" s="40" t="s">
        <v>115</v>
      </c>
      <c r="K154" s="41">
        <v>89.8</v>
      </c>
      <c r="L154" s="42">
        <v>87.7</v>
      </c>
      <c r="M154" s="43">
        <v>86.5</v>
      </c>
      <c r="N154" s="44">
        <v>99.9</v>
      </c>
      <c r="O154" s="45">
        <v>101.6</v>
      </c>
      <c r="P154" s="46">
        <v>90.4</v>
      </c>
      <c r="Q154" s="47"/>
      <c r="R154" s="48"/>
    </row>
    <row r="155" spans="1:18">
      <c r="A155" s="1677"/>
      <c r="B155" s="1678" t="s">
        <v>116</v>
      </c>
      <c r="C155" s="1705">
        <v>117.98</v>
      </c>
      <c r="D155" s="1703">
        <v>110.9</v>
      </c>
      <c r="E155" s="1698">
        <v>85.29</v>
      </c>
      <c r="F155" s="99"/>
      <c r="G155" s="38"/>
      <c r="H155" s="1597"/>
      <c r="I155" s="39"/>
      <c r="J155" s="40" t="s">
        <v>116</v>
      </c>
      <c r="K155" s="41">
        <v>90</v>
      </c>
      <c r="L155" s="42">
        <v>88.4</v>
      </c>
      <c r="M155" s="43">
        <v>86.8</v>
      </c>
      <c r="N155" s="44">
        <v>100.1</v>
      </c>
      <c r="O155" s="45">
        <v>102.1</v>
      </c>
      <c r="P155" s="46">
        <v>90.8</v>
      </c>
      <c r="Q155" s="47"/>
      <c r="R155" s="48"/>
    </row>
    <row r="156" spans="1:18">
      <c r="A156" s="1677"/>
      <c r="B156" s="1678" t="s">
        <v>117</v>
      </c>
      <c r="C156" s="1705">
        <v>121.86</v>
      </c>
      <c r="D156" s="1703">
        <v>111.21</v>
      </c>
      <c r="E156" s="1698">
        <v>85.34</v>
      </c>
      <c r="F156" s="99"/>
      <c r="G156" s="38"/>
      <c r="H156" s="1597"/>
      <c r="I156" s="39"/>
      <c r="J156" s="40" t="s">
        <v>117</v>
      </c>
      <c r="K156" s="41">
        <v>90.3</v>
      </c>
      <c r="L156" s="42">
        <v>89.4</v>
      </c>
      <c r="M156" s="43">
        <v>86.5</v>
      </c>
      <c r="N156" s="44">
        <v>100.5</v>
      </c>
      <c r="O156" s="45">
        <v>103.2</v>
      </c>
      <c r="P156" s="46">
        <v>90.5</v>
      </c>
      <c r="Q156" s="47"/>
      <c r="R156" s="48"/>
    </row>
    <row r="157" spans="1:18">
      <c r="A157" s="1677"/>
      <c r="B157" s="1678" t="s">
        <v>118</v>
      </c>
      <c r="C157" s="1705">
        <v>124.15</v>
      </c>
      <c r="D157" s="1703">
        <v>109.24</v>
      </c>
      <c r="E157" s="1698">
        <v>84.63</v>
      </c>
      <c r="F157" s="99"/>
      <c r="G157" s="38"/>
      <c r="H157" s="1597"/>
      <c r="I157" s="39"/>
      <c r="J157" s="40" t="s">
        <v>118</v>
      </c>
      <c r="K157" s="41">
        <v>89.4</v>
      </c>
      <c r="L157" s="42">
        <v>89.7</v>
      </c>
      <c r="M157" s="43">
        <v>87.2</v>
      </c>
      <c r="N157" s="44">
        <v>99.4</v>
      </c>
      <c r="O157" s="45">
        <v>103.7</v>
      </c>
      <c r="P157" s="46">
        <v>91.3</v>
      </c>
      <c r="Q157" s="47"/>
      <c r="R157" s="48"/>
    </row>
    <row r="158" spans="1:18">
      <c r="A158" s="1677"/>
      <c r="B158" s="1678" t="s">
        <v>119</v>
      </c>
      <c r="C158" s="1705">
        <v>127.41</v>
      </c>
      <c r="D158" s="1703">
        <v>114.53</v>
      </c>
      <c r="E158" s="1698">
        <v>85.22</v>
      </c>
      <c r="F158" s="99"/>
      <c r="G158" s="38"/>
      <c r="H158" s="1597"/>
      <c r="I158" s="39"/>
      <c r="J158" s="40" t="s">
        <v>119</v>
      </c>
      <c r="K158" s="41">
        <v>90.1</v>
      </c>
      <c r="L158" s="42">
        <v>89.8</v>
      </c>
      <c r="M158" s="43">
        <v>87.4</v>
      </c>
      <c r="N158" s="44">
        <v>100.2</v>
      </c>
      <c r="O158" s="45">
        <v>103.6</v>
      </c>
      <c r="P158" s="46">
        <v>91.5</v>
      </c>
      <c r="Q158" s="47"/>
      <c r="R158" s="48"/>
    </row>
    <row r="159" spans="1:18">
      <c r="A159" s="1677"/>
      <c r="B159" s="1678" t="s">
        <v>120</v>
      </c>
      <c r="C159" s="1705">
        <v>125.42</v>
      </c>
      <c r="D159" s="1703">
        <v>113.8</v>
      </c>
      <c r="E159" s="1698">
        <v>86.28</v>
      </c>
      <c r="F159" s="99"/>
      <c r="G159" s="38"/>
      <c r="H159" s="1597"/>
      <c r="I159" s="39"/>
      <c r="J159" s="40" t="s">
        <v>120</v>
      </c>
      <c r="K159" s="41">
        <v>90.2</v>
      </c>
      <c r="L159" s="42">
        <v>90.5</v>
      </c>
      <c r="M159" s="43">
        <v>87.7</v>
      </c>
      <c r="N159" s="44">
        <v>100.3</v>
      </c>
      <c r="O159" s="45">
        <v>104.3</v>
      </c>
      <c r="P159" s="46">
        <v>91.8</v>
      </c>
      <c r="Q159" s="47"/>
      <c r="R159" s="48"/>
    </row>
    <row r="160" spans="1:18">
      <c r="A160" s="1677"/>
      <c r="B160" s="1678" t="s">
        <v>121</v>
      </c>
      <c r="C160" s="1705">
        <v>128.54</v>
      </c>
      <c r="D160" s="1703">
        <v>113.72</v>
      </c>
      <c r="E160" s="1698">
        <v>88</v>
      </c>
      <c r="F160" s="99"/>
      <c r="G160" s="38"/>
      <c r="H160" s="1597"/>
      <c r="I160" s="39"/>
      <c r="J160" s="56" t="s">
        <v>121</v>
      </c>
      <c r="K160" s="57">
        <v>89.2</v>
      </c>
      <c r="L160" s="58">
        <v>89.5</v>
      </c>
      <c r="M160" s="59">
        <v>88.2</v>
      </c>
      <c r="N160" s="80">
        <v>99.3</v>
      </c>
      <c r="O160" s="81">
        <v>103.5</v>
      </c>
      <c r="P160" s="82">
        <v>92.5</v>
      </c>
      <c r="Q160" s="83"/>
      <c r="R160" s="60"/>
    </row>
    <row r="161" spans="1:18">
      <c r="A161" s="1683" t="s">
        <v>137</v>
      </c>
      <c r="B161" s="1682" t="s">
        <v>110</v>
      </c>
      <c r="C161" s="1711">
        <v>124.51</v>
      </c>
      <c r="D161" s="1712">
        <v>115.01</v>
      </c>
      <c r="E161" s="1695">
        <v>90.13</v>
      </c>
      <c r="F161" s="101"/>
      <c r="G161" s="66"/>
      <c r="H161" s="1597"/>
      <c r="I161" s="104" t="s">
        <v>137</v>
      </c>
      <c r="J161" s="40" t="s">
        <v>110</v>
      </c>
      <c r="K161" s="41">
        <v>89.8</v>
      </c>
      <c r="L161" s="42">
        <v>90.3</v>
      </c>
      <c r="M161" s="43">
        <v>88.5</v>
      </c>
      <c r="N161" s="44">
        <v>99.9</v>
      </c>
      <c r="O161" s="45">
        <v>104.1</v>
      </c>
      <c r="P161" s="46">
        <v>92.6</v>
      </c>
      <c r="Q161" s="47"/>
      <c r="R161" s="48"/>
    </row>
    <row r="162" spans="1:18">
      <c r="A162" s="1677">
        <v>2003</v>
      </c>
      <c r="B162" s="1678" t="s">
        <v>111</v>
      </c>
      <c r="C162" s="1705">
        <v>128.66</v>
      </c>
      <c r="D162" s="1703">
        <v>115.65</v>
      </c>
      <c r="E162" s="1698">
        <v>91.34</v>
      </c>
      <c r="F162" s="99"/>
      <c r="G162" s="38"/>
      <c r="H162" s="1597"/>
      <c r="I162" s="39">
        <v>2003</v>
      </c>
      <c r="J162" s="40" t="s">
        <v>111</v>
      </c>
      <c r="K162" s="41">
        <v>90.1</v>
      </c>
      <c r="L162" s="42">
        <v>91</v>
      </c>
      <c r="M162" s="43">
        <v>88.9</v>
      </c>
      <c r="N162" s="44">
        <v>100.3</v>
      </c>
      <c r="O162" s="45">
        <v>105.1</v>
      </c>
      <c r="P162" s="46">
        <v>93</v>
      </c>
      <c r="Q162" s="47"/>
      <c r="R162" s="48"/>
    </row>
    <row r="163" spans="1:18">
      <c r="A163" s="1677"/>
      <c r="B163" s="1678" t="s">
        <v>112</v>
      </c>
      <c r="C163" s="1705">
        <v>130.81</v>
      </c>
      <c r="D163" s="1703">
        <v>114.68</v>
      </c>
      <c r="E163" s="1698">
        <v>91.61</v>
      </c>
      <c r="F163" s="99"/>
      <c r="G163" s="38"/>
      <c r="H163" s="1597"/>
      <c r="I163" s="39"/>
      <c r="J163" s="40" t="s">
        <v>112</v>
      </c>
      <c r="K163" s="41">
        <v>89.9</v>
      </c>
      <c r="L163" s="42">
        <v>90.8</v>
      </c>
      <c r="M163" s="43">
        <v>89.4</v>
      </c>
      <c r="N163" s="44">
        <v>100.1</v>
      </c>
      <c r="O163" s="45">
        <v>105.1</v>
      </c>
      <c r="P163" s="46">
        <v>93.6</v>
      </c>
      <c r="Q163" s="47"/>
      <c r="R163" s="48"/>
    </row>
    <row r="164" spans="1:18">
      <c r="A164" s="1677"/>
      <c r="B164" s="1678" t="s">
        <v>113</v>
      </c>
      <c r="C164" s="1705">
        <v>122.79</v>
      </c>
      <c r="D164" s="1703">
        <v>114.67</v>
      </c>
      <c r="E164" s="1698">
        <v>90.98</v>
      </c>
      <c r="F164" s="99"/>
      <c r="G164" s="38"/>
      <c r="H164" s="1597"/>
      <c r="I164" s="39"/>
      <c r="J164" s="40" t="s">
        <v>113</v>
      </c>
      <c r="K164" s="41">
        <v>89.8</v>
      </c>
      <c r="L164" s="42">
        <v>90.3</v>
      </c>
      <c r="M164" s="43">
        <v>89.3</v>
      </c>
      <c r="N164" s="44">
        <v>100</v>
      </c>
      <c r="O164" s="45">
        <v>104.3</v>
      </c>
      <c r="P164" s="46">
        <v>93.4</v>
      </c>
      <c r="Q164" s="47"/>
      <c r="R164" s="48"/>
    </row>
    <row r="165" spans="1:18">
      <c r="A165" s="1677"/>
      <c r="B165" s="1678" t="s">
        <v>114</v>
      </c>
      <c r="C165" s="1705">
        <v>126.45</v>
      </c>
      <c r="D165" s="1703">
        <v>116.11</v>
      </c>
      <c r="E165" s="1698">
        <v>91.17</v>
      </c>
      <c r="F165" s="99"/>
      <c r="G165" s="38"/>
      <c r="H165" s="1597"/>
      <c r="I165" s="39"/>
      <c r="J165" s="40" t="s">
        <v>114</v>
      </c>
      <c r="K165" s="41">
        <v>90.7</v>
      </c>
      <c r="L165" s="42">
        <v>91.1</v>
      </c>
      <c r="M165" s="43">
        <v>90.1</v>
      </c>
      <c r="N165" s="44">
        <v>101</v>
      </c>
      <c r="O165" s="45">
        <v>104.9</v>
      </c>
      <c r="P165" s="46">
        <v>94.3</v>
      </c>
      <c r="Q165" s="47"/>
      <c r="R165" s="48"/>
    </row>
    <row r="166" spans="1:18">
      <c r="A166" s="1677"/>
      <c r="B166" s="1678" t="s">
        <v>115</v>
      </c>
      <c r="C166" s="1705">
        <v>123.06</v>
      </c>
      <c r="D166" s="1703">
        <v>114.59</v>
      </c>
      <c r="E166" s="1698">
        <v>89.96</v>
      </c>
      <c r="F166" s="99"/>
      <c r="G166" s="38"/>
      <c r="H166" s="1597"/>
      <c r="I166" s="39"/>
      <c r="J166" s="40" t="s">
        <v>115</v>
      </c>
      <c r="K166" s="41">
        <v>91.3</v>
      </c>
      <c r="L166" s="42">
        <v>91</v>
      </c>
      <c r="M166" s="43">
        <v>90.6</v>
      </c>
      <c r="N166" s="44">
        <v>101.6</v>
      </c>
      <c r="O166" s="45">
        <v>105.2</v>
      </c>
      <c r="P166" s="46">
        <v>95</v>
      </c>
      <c r="Q166" s="47"/>
      <c r="R166" s="48"/>
    </row>
    <row r="167" spans="1:18">
      <c r="A167" s="1677"/>
      <c r="B167" s="1678" t="s">
        <v>116</v>
      </c>
      <c r="C167" s="1705">
        <v>127.73</v>
      </c>
      <c r="D167" s="1703">
        <v>114.25</v>
      </c>
      <c r="E167" s="1698">
        <v>92.55</v>
      </c>
      <c r="F167" s="99"/>
      <c r="G167" s="38"/>
      <c r="H167" s="1597"/>
      <c r="I167" s="39"/>
      <c r="J167" s="40" t="s">
        <v>116</v>
      </c>
      <c r="K167" s="41">
        <v>92.3</v>
      </c>
      <c r="L167" s="42">
        <v>91.5</v>
      </c>
      <c r="M167" s="43">
        <v>91.4</v>
      </c>
      <c r="N167" s="44">
        <v>102.8</v>
      </c>
      <c r="O167" s="45">
        <v>105.7</v>
      </c>
      <c r="P167" s="46">
        <v>95.8</v>
      </c>
      <c r="Q167" s="47"/>
      <c r="R167" s="48"/>
    </row>
    <row r="168" spans="1:18">
      <c r="A168" s="1677"/>
      <c r="B168" s="1678" t="s">
        <v>117</v>
      </c>
      <c r="C168" s="1705">
        <v>122.78</v>
      </c>
      <c r="D168" s="1703">
        <v>113.27</v>
      </c>
      <c r="E168" s="1698">
        <v>90.52</v>
      </c>
      <c r="F168" s="99"/>
      <c r="G168" s="38"/>
      <c r="H168" s="1597"/>
      <c r="I168" s="39"/>
      <c r="J168" s="40" t="s">
        <v>117</v>
      </c>
      <c r="K168" s="41">
        <v>92.2</v>
      </c>
      <c r="L168" s="42">
        <v>91.6</v>
      </c>
      <c r="M168" s="43">
        <v>92.1</v>
      </c>
      <c r="N168" s="44">
        <v>102.7</v>
      </c>
      <c r="O168" s="45">
        <v>105.9</v>
      </c>
      <c r="P168" s="46">
        <v>96.4</v>
      </c>
      <c r="Q168" s="47"/>
      <c r="R168" s="48"/>
    </row>
    <row r="169" spans="1:18">
      <c r="A169" s="1677"/>
      <c r="B169" s="1678" t="s">
        <v>118</v>
      </c>
      <c r="C169" s="1705">
        <v>125.38</v>
      </c>
      <c r="D169" s="1703">
        <v>115.73</v>
      </c>
      <c r="E169" s="1698">
        <v>92.35</v>
      </c>
      <c r="F169" s="99"/>
      <c r="G169" s="38"/>
      <c r="H169" s="1597"/>
      <c r="I169" s="39"/>
      <c r="J169" s="40" t="s">
        <v>118</v>
      </c>
      <c r="K169" s="41">
        <v>94.3</v>
      </c>
      <c r="L169" s="42">
        <v>93.4</v>
      </c>
      <c r="M169" s="43">
        <v>92.1</v>
      </c>
      <c r="N169" s="44">
        <v>104.8</v>
      </c>
      <c r="O169" s="45">
        <v>107.8</v>
      </c>
      <c r="P169" s="46">
        <v>96.5</v>
      </c>
      <c r="Q169" s="47"/>
      <c r="R169" s="48"/>
    </row>
    <row r="170" spans="1:18">
      <c r="A170" s="1677"/>
      <c r="B170" s="1678" t="s">
        <v>119</v>
      </c>
      <c r="C170" s="1705">
        <v>132.36000000000001</v>
      </c>
      <c r="D170" s="1703">
        <v>121.75</v>
      </c>
      <c r="E170" s="1698">
        <v>94.63</v>
      </c>
      <c r="F170" s="99"/>
      <c r="G170" s="38"/>
      <c r="H170" s="1597"/>
      <c r="I170" s="39"/>
      <c r="J170" s="40" t="s">
        <v>119</v>
      </c>
      <c r="K170" s="41">
        <v>96</v>
      </c>
      <c r="L170" s="42">
        <v>95.5</v>
      </c>
      <c r="M170" s="43">
        <v>93.1</v>
      </c>
      <c r="N170" s="44">
        <v>106.7</v>
      </c>
      <c r="O170" s="45">
        <v>110</v>
      </c>
      <c r="P170" s="46">
        <v>97.5</v>
      </c>
      <c r="Q170" s="47"/>
      <c r="R170" s="48"/>
    </row>
    <row r="171" spans="1:18">
      <c r="A171" s="1677"/>
      <c r="B171" s="1678" t="s">
        <v>120</v>
      </c>
      <c r="C171" s="1705">
        <v>127.32</v>
      </c>
      <c r="D171" s="1703">
        <v>117.83</v>
      </c>
      <c r="E171" s="1698">
        <v>92.84</v>
      </c>
      <c r="F171" s="99"/>
      <c r="G171" s="38"/>
      <c r="H171" s="1597"/>
      <c r="I171" s="39"/>
      <c r="J171" s="40" t="s">
        <v>120</v>
      </c>
      <c r="K171" s="41">
        <v>94.4</v>
      </c>
      <c r="L171" s="42">
        <v>94.6</v>
      </c>
      <c r="M171" s="43">
        <v>93.3</v>
      </c>
      <c r="N171" s="44">
        <v>105.1</v>
      </c>
      <c r="O171" s="45">
        <v>109.4</v>
      </c>
      <c r="P171" s="46">
        <v>97.8</v>
      </c>
      <c r="Q171" s="47"/>
      <c r="R171" s="48"/>
    </row>
    <row r="172" spans="1:18">
      <c r="A172" s="1679"/>
      <c r="B172" s="1680" t="s">
        <v>121</v>
      </c>
      <c r="C172" s="1713">
        <v>130.46</v>
      </c>
      <c r="D172" s="1700">
        <v>120.55</v>
      </c>
      <c r="E172" s="1714">
        <v>92.94</v>
      </c>
      <c r="F172" s="103"/>
      <c r="G172" s="54"/>
      <c r="H172" s="1597"/>
      <c r="I172" s="39"/>
      <c r="J172" s="40" t="s">
        <v>121</v>
      </c>
      <c r="K172" s="41">
        <v>95.6</v>
      </c>
      <c r="L172" s="42">
        <v>96.6</v>
      </c>
      <c r="M172" s="43">
        <v>94.2</v>
      </c>
      <c r="N172" s="44">
        <v>106.2</v>
      </c>
      <c r="O172" s="45">
        <v>111.4</v>
      </c>
      <c r="P172" s="46">
        <v>98.7</v>
      </c>
      <c r="Q172" s="47"/>
      <c r="R172" s="48"/>
    </row>
    <row r="173" spans="1:18">
      <c r="A173" s="1684" t="s">
        <v>138</v>
      </c>
      <c r="B173" s="1678" t="s">
        <v>110</v>
      </c>
      <c r="C173" s="1705">
        <v>131.41999999999999</v>
      </c>
      <c r="D173" s="1703">
        <v>123.96</v>
      </c>
      <c r="E173" s="1698">
        <v>97.51</v>
      </c>
      <c r="F173" s="99"/>
      <c r="G173" s="38"/>
      <c r="H173" s="1597"/>
      <c r="I173" s="104" t="s">
        <v>138</v>
      </c>
      <c r="J173" s="68" t="s">
        <v>110</v>
      </c>
      <c r="K173" s="84">
        <v>97.2</v>
      </c>
      <c r="L173" s="85">
        <v>98</v>
      </c>
      <c r="M173" s="86">
        <v>95.4</v>
      </c>
      <c r="N173" s="69">
        <v>108</v>
      </c>
      <c r="O173" s="70">
        <v>112.9</v>
      </c>
      <c r="P173" s="71">
        <v>99.9</v>
      </c>
      <c r="Q173" s="72"/>
      <c r="R173" s="73"/>
    </row>
    <row r="174" spans="1:18">
      <c r="A174" s="1677">
        <v>2004</v>
      </c>
      <c r="B174" s="1678" t="s">
        <v>111</v>
      </c>
      <c r="C174" s="1705">
        <v>128.65</v>
      </c>
      <c r="D174" s="1703">
        <v>123.7</v>
      </c>
      <c r="E174" s="1698">
        <v>99.33</v>
      </c>
      <c r="F174" s="99"/>
      <c r="G174" s="38"/>
      <c r="H174" s="1597"/>
      <c r="I174" s="39">
        <v>2004</v>
      </c>
      <c r="J174" s="40" t="s">
        <v>111</v>
      </c>
      <c r="K174" s="41">
        <v>97.3</v>
      </c>
      <c r="L174" s="42">
        <v>97.7</v>
      </c>
      <c r="M174" s="43">
        <v>95.4</v>
      </c>
      <c r="N174" s="44">
        <v>108.1</v>
      </c>
      <c r="O174" s="45">
        <v>112.7</v>
      </c>
      <c r="P174" s="46">
        <v>100.1</v>
      </c>
      <c r="Q174" s="47"/>
      <c r="R174" s="48"/>
    </row>
    <row r="175" spans="1:18">
      <c r="A175" s="1677"/>
      <c r="B175" s="1678" t="s">
        <v>112</v>
      </c>
      <c r="C175" s="1705">
        <v>133.56</v>
      </c>
      <c r="D175" s="1703">
        <v>123.01</v>
      </c>
      <c r="E175" s="1698">
        <v>96.91</v>
      </c>
      <c r="F175" s="99"/>
      <c r="G175" s="38"/>
      <c r="H175" s="1597"/>
      <c r="I175" s="39"/>
      <c r="J175" s="40" t="s">
        <v>112</v>
      </c>
      <c r="K175" s="41">
        <v>99</v>
      </c>
      <c r="L175" s="42">
        <v>97.8</v>
      </c>
      <c r="M175" s="43">
        <v>95.8</v>
      </c>
      <c r="N175" s="44">
        <v>110</v>
      </c>
      <c r="O175" s="45">
        <v>112.8</v>
      </c>
      <c r="P175" s="46">
        <v>100.2</v>
      </c>
      <c r="Q175" s="47"/>
      <c r="R175" s="48"/>
    </row>
    <row r="176" spans="1:18">
      <c r="A176" s="1677"/>
      <c r="B176" s="1678" t="s">
        <v>113</v>
      </c>
      <c r="C176" s="1705">
        <v>131.13</v>
      </c>
      <c r="D176" s="1703">
        <v>123.44</v>
      </c>
      <c r="E176" s="1698">
        <v>97.51</v>
      </c>
      <c r="F176" s="99"/>
      <c r="G176" s="38"/>
      <c r="H176" s="1597"/>
      <c r="I176" s="39"/>
      <c r="J176" s="40" t="s">
        <v>113</v>
      </c>
      <c r="K176" s="41">
        <v>99.6</v>
      </c>
      <c r="L176" s="42">
        <v>98.8</v>
      </c>
      <c r="M176" s="43">
        <v>97.1</v>
      </c>
      <c r="N176" s="44">
        <v>110.6</v>
      </c>
      <c r="O176" s="45">
        <v>114</v>
      </c>
      <c r="P176" s="46">
        <v>101.7</v>
      </c>
      <c r="Q176" s="47"/>
      <c r="R176" s="48"/>
    </row>
    <row r="177" spans="1:18">
      <c r="A177" s="1677"/>
      <c r="B177" s="1678" t="s">
        <v>114</v>
      </c>
      <c r="C177" s="1705">
        <v>137.5</v>
      </c>
      <c r="D177" s="1703">
        <v>125.16</v>
      </c>
      <c r="E177" s="1698">
        <v>99.59</v>
      </c>
      <c r="F177" s="99"/>
      <c r="G177" s="38"/>
      <c r="H177" s="1597"/>
      <c r="I177" s="39"/>
      <c r="J177" s="40" t="s">
        <v>114</v>
      </c>
      <c r="K177" s="41">
        <v>100.4</v>
      </c>
      <c r="L177" s="42">
        <v>98.7</v>
      </c>
      <c r="M177" s="43">
        <v>97.8</v>
      </c>
      <c r="N177" s="44">
        <v>111.5</v>
      </c>
      <c r="O177" s="45">
        <v>113.9</v>
      </c>
      <c r="P177" s="46">
        <v>102.5</v>
      </c>
      <c r="Q177" s="47"/>
      <c r="R177" s="48"/>
    </row>
    <row r="178" spans="1:18">
      <c r="A178" s="1677"/>
      <c r="B178" s="1678" t="s">
        <v>115</v>
      </c>
      <c r="C178" s="1705">
        <v>138.71</v>
      </c>
      <c r="D178" s="1703">
        <v>125.81</v>
      </c>
      <c r="E178" s="1698">
        <v>96.05</v>
      </c>
      <c r="F178" s="99"/>
      <c r="G178" s="38"/>
      <c r="H178" s="1597"/>
      <c r="I178" s="39"/>
      <c r="J178" s="40" t="s">
        <v>115</v>
      </c>
      <c r="K178" s="41">
        <v>99.9</v>
      </c>
      <c r="L178" s="42">
        <v>99.6</v>
      </c>
      <c r="M178" s="43">
        <v>97.6</v>
      </c>
      <c r="N178" s="44">
        <v>111</v>
      </c>
      <c r="O178" s="45">
        <v>114.6</v>
      </c>
      <c r="P178" s="46">
        <v>102.3</v>
      </c>
      <c r="Q178" s="47"/>
      <c r="R178" s="48"/>
    </row>
    <row r="179" spans="1:18">
      <c r="A179" s="1677"/>
      <c r="B179" s="1678" t="s">
        <v>116</v>
      </c>
      <c r="C179" s="1705">
        <v>135.29</v>
      </c>
      <c r="D179" s="1703">
        <v>128.13999999999999</v>
      </c>
      <c r="E179" s="1698">
        <v>100.09</v>
      </c>
      <c r="F179" s="99"/>
      <c r="G179" s="38"/>
      <c r="H179" s="1597"/>
      <c r="I179" s="39"/>
      <c r="J179" s="40" t="s">
        <v>116</v>
      </c>
      <c r="K179" s="41">
        <v>101.8</v>
      </c>
      <c r="L179" s="42">
        <v>100.7</v>
      </c>
      <c r="M179" s="43">
        <v>97.8</v>
      </c>
      <c r="N179" s="44">
        <v>113</v>
      </c>
      <c r="O179" s="45">
        <v>116</v>
      </c>
      <c r="P179" s="46">
        <v>102.6</v>
      </c>
      <c r="Q179" s="47"/>
      <c r="R179" s="48"/>
    </row>
    <row r="180" spans="1:18">
      <c r="A180" s="1677"/>
      <c r="B180" s="1678" t="s">
        <v>117</v>
      </c>
      <c r="C180" s="1705">
        <v>136.63999999999999</v>
      </c>
      <c r="D180" s="1703">
        <v>125.63</v>
      </c>
      <c r="E180" s="1698">
        <v>98.54</v>
      </c>
      <c r="F180" s="99"/>
      <c r="G180" s="38"/>
      <c r="H180" s="1597"/>
      <c r="I180" s="39"/>
      <c r="J180" s="40" t="s">
        <v>117</v>
      </c>
      <c r="K180" s="41">
        <v>100.8</v>
      </c>
      <c r="L180" s="42">
        <v>99.6</v>
      </c>
      <c r="M180" s="43">
        <v>98.1</v>
      </c>
      <c r="N180" s="44">
        <v>112</v>
      </c>
      <c r="O180" s="45">
        <v>114.9</v>
      </c>
      <c r="P180" s="46">
        <v>102.8</v>
      </c>
      <c r="Q180" s="47"/>
      <c r="R180" s="48"/>
    </row>
    <row r="181" spans="1:18">
      <c r="A181" s="1677"/>
      <c r="B181" s="1678" t="s">
        <v>118</v>
      </c>
      <c r="C181" s="1705">
        <v>139.36000000000001</v>
      </c>
      <c r="D181" s="1703">
        <v>126.44</v>
      </c>
      <c r="E181" s="1698">
        <v>99.35</v>
      </c>
      <c r="F181" s="99"/>
      <c r="G181" s="38"/>
      <c r="H181" s="1597"/>
      <c r="I181" s="39"/>
      <c r="J181" s="40" t="s">
        <v>118</v>
      </c>
      <c r="K181" s="41">
        <v>101.2</v>
      </c>
      <c r="L181" s="42">
        <v>99.8</v>
      </c>
      <c r="M181" s="43">
        <v>99</v>
      </c>
      <c r="N181" s="44">
        <v>112.4</v>
      </c>
      <c r="O181" s="45">
        <v>115</v>
      </c>
      <c r="P181" s="46">
        <v>103.7</v>
      </c>
      <c r="Q181" s="47"/>
      <c r="R181" s="48"/>
    </row>
    <row r="182" spans="1:18">
      <c r="A182" s="1677"/>
      <c r="B182" s="1678" t="s">
        <v>119</v>
      </c>
      <c r="C182" s="1705">
        <v>139.43</v>
      </c>
      <c r="D182" s="1703">
        <v>127.36</v>
      </c>
      <c r="E182" s="1698">
        <v>102.4</v>
      </c>
      <c r="F182" s="99"/>
      <c r="G182" s="38"/>
      <c r="H182" s="1597"/>
      <c r="I182" s="39"/>
      <c r="J182" s="40" t="s">
        <v>119</v>
      </c>
      <c r="K182" s="41">
        <v>101.4</v>
      </c>
      <c r="L182" s="42">
        <v>99.3</v>
      </c>
      <c r="M182" s="43">
        <v>98.6</v>
      </c>
      <c r="N182" s="44">
        <v>112.6</v>
      </c>
      <c r="O182" s="45">
        <v>114.4</v>
      </c>
      <c r="P182" s="46">
        <v>103.2</v>
      </c>
      <c r="Q182" s="47"/>
      <c r="R182" s="48"/>
    </row>
    <row r="183" spans="1:18">
      <c r="A183" s="1677"/>
      <c r="B183" s="1678" t="s">
        <v>120</v>
      </c>
      <c r="C183" s="1705">
        <v>142.35</v>
      </c>
      <c r="D183" s="1703">
        <v>129.47999999999999</v>
      </c>
      <c r="E183" s="1698">
        <v>104.5</v>
      </c>
      <c r="F183" s="99"/>
      <c r="G183" s="38"/>
      <c r="H183" s="1597"/>
      <c r="I183" s="39"/>
      <c r="J183" s="40" t="s">
        <v>120</v>
      </c>
      <c r="K183" s="41">
        <v>101.6</v>
      </c>
      <c r="L183" s="42">
        <v>100.5</v>
      </c>
      <c r="M183" s="43">
        <v>98.9</v>
      </c>
      <c r="N183" s="44">
        <v>112.8</v>
      </c>
      <c r="O183" s="45">
        <v>115.8</v>
      </c>
      <c r="P183" s="46">
        <v>103.5</v>
      </c>
      <c r="Q183" s="47"/>
      <c r="R183" s="48"/>
    </row>
    <row r="184" spans="1:18">
      <c r="A184" s="1677"/>
      <c r="B184" s="1678" t="s">
        <v>121</v>
      </c>
      <c r="C184" s="1705">
        <v>144.02000000000001</v>
      </c>
      <c r="D184" s="1703">
        <v>130.38999999999999</v>
      </c>
      <c r="E184" s="1698">
        <v>104.5</v>
      </c>
      <c r="F184" s="99"/>
      <c r="G184" s="38"/>
      <c r="H184" s="1597"/>
      <c r="I184" s="39"/>
      <c r="J184" s="40" t="s">
        <v>121</v>
      </c>
      <c r="K184" s="57">
        <v>102</v>
      </c>
      <c r="L184" s="58">
        <v>99.6</v>
      </c>
      <c r="M184" s="59">
        <v>98.8</v>
      </c>
      <c r="N184" s="44">
        <v>113.3</v>
      </c>
      <c r="O184" s="45">
        <v>114.6</v>
      </c>
      <c r="P184" s="46">
        <v>103.4</v>
      </c>
      <c r="Q184" s="47"/>
      <c r="R184" s="48"/>
    </row>
    <row r="185" spans="1:18">
      <c r="A185" s="1683" t="s">
        <v>139</v>
      </c>
      <c r="B185" s="1682" t="s">
        <v>110</v>
      </c>
      <c r="C185" s="1711">
        <v>137.41</v>
      </c>
      <c r="D185" s="1712">
        <v>131.61000000000001</v>
      </c>
      <c r="E185" s="1695">
        <v>103.01</v>
      </c>
      <c r="F185" s="101"/>
      <c r="G185" s="66"/>
      <c r="H185" s="1597"/>
      <c r="I185" s="104" t="s">
        <v>139</v>
      </c>
      <c r="J185" s="68" t="s">
        <v>110</v>
      </c>
      <c r="K185" s="41">
        <v>101.6</v>
      </c>
      <c r="L185" s="42">
        <v>100.3</v>
      </c>
      <c r="M185" s="43">
        <v>99.1</v>
      </c>
      <c r="N185" s="69">
        <v>112.8</v>
      </c>
      <c r="O185" s="70">
        <v>115.6</v>
      </c>
      <c r="P185" s="71">
        <v>103.7</v>
      </c>
      <c r="Q185" s="72"/>
      <c r="R185" s="73"/>
    </row>
    <row r="186" spans="1:18">
      <c r="A186" s="1677">
        <v>2005</v>
      </c>
      <c r="B186" s="1678" t="s">
        <v>111</v>
      </c>
      <c r="C186" s="1705">
        <v>132.72</v>
      </c>
      <c r="D186" s="1703">
        <v>128.32</v>
      </c>
      <c r="E186" s="1698">
        <v>104.95</v>
      </c>
      <c r="F186" s="99"/>
      <c r="G186" s="38"/>
      <c r="H186" s="1597"/>
      <c r="I186" s="39">
        <v>2005</v>
      </c>
      <c r="J186" s="40" t="s">
        <v>111</v>
      </c>
      <c r="K186" s="41">
        <v>101</v>
      </c>
      <c r="L186" s="42">
        <v>99.4</v>
      </c>
      <c r="M186" s="43">
        <v>98.8</v>
      </c>
      <c r="N186" s="44">
        <v>112.2</v>
      </c>
      <c r="O186" s="45">
        <v>114.5</v>
      </c>
      <c r="P186" s="46">
        <v>103.3</v>
      </c>
      <c r="Q186" s="47"/>
      <c r="R186" s="48"/>
    </row>
    <row r="187" spans="1:18">
      <c r="A187" s="1677"/>
      <c r="B187" s="1678" t="s">
        <v>112</v>
      </c>
      <c r="C187" s="1705">
        <v>131.91</v>
      </c>
      <c r="D187" s="1703">
        <v>130.15</v>
      </c>
      <c r="E187" s="1698">
        <v>105.01</v>
      </c>
      <c r="F187" s="99"/>
      <c r="G187" s="38"/>
      <c r="H187" s="1597"/>
      <c r="I187" s="39"/>
      <c r="J187" s="40" t="s">
        <v>112</v>
      </c>
      <c r="K187" s="41">
        <v>102.2</v>
      </c>
      <c r="L187" s="42">
        <v>100.4</v>
      </c>
      <c r="M187" s="43">
        <v>99.9</v>
      </c>
      <c r="N187" s="44">
        <v>113.5</v>
      </c>
      <c r="O187" s="45">
        <v>115.7</v>
      </c>
      <c r="P187" s="46">
        <v>104.5</v>
      </c>
      <c r="Q187" s="47"/>
      <c r="R187" s="48"/>
    </row>
    <row r="188" spans="1:18">
      <c r="A188" s="1677"/>
      <c r="B188" s="1678" t="s">
        <v>113</v>
      </c>
      <c r="C188" s="1705">
        <v>133.55000000000001</v>
      </c>
      <c r="D188" s="1703">
        <v>135.79</v>
      </c>
      <c r="E188" s="1698">
        <v>106.84</v>
      </c>
      <c r="F188" s="99"/>
      <c r="G188" s="38"/>
      <c r="H188" s="1597"/>
      <c r="I188" s="39"/>
      <c r="J188" s="40" t="s">
        <v>113</v>
      </c>
      <c r="K188" s="41">
        <v>102.8</v>
      </c>
      <c r="L188" s="42">
        <v>101.6</v>
      </c>
      <c r="M188" s="43">
        <v>99.8</v>
      </c>
      <c r="N188" s="44">
        <v>114.1</v>
      </c>
      <c r="O188" s="45">
        <v>117.1</v>
      </c>
      <c r="P188" s="46">
        <v>104.4</v>
      </c>
      <c r="Q188" s="47"/>
      <c r="R188" s="48"/>
    </row>
    <row r="189" spans="1:18">
      <c r="A189" s="1677"/>
      <c r="B189" s="1678" t="s">
        <v>114</v>
      </c>
      <c r="C189" s="1705">
        <v>131.19</v>
      </c>
      <c r="D189" s="1703">
        <v>128.62</v>
      </c>
      <c r="E189" s="1698">
        <v>109.11</v>
      </c>
      <c r="F189" s="99"/>
      <c r="G189" s="38"/>
      <c r="H189" s="1597"/>
      <c r="I189" s="39"/>
      <c r="J189" s="40" t="s">
        <v>114</v>
      </c>
      <c r="K189" s="41">
        <v>101.7</v>
      </c>
      <c r="L189" s="42">
        <v>100.5</v>
      </c>
      <c r="M189" s="43">
        <v>99.9</v>
      </c>
      <c r="N189" s="44">
        <v>112.9</v>
      </c>
      <c r="O189" s="45">
        <v>115.9</v>
      </c>
      <c r="P189" s="46">
        <v>104.6</v>
      </c>
      <c r="Q189" s="47"/>
      <c r="R189" s="48"/>
    </row>
    <row r="190" spans="1:18">
      <c r="A190" s="1677"/>
      <c r="B190" s="1678" t="s">
        <v>115</v>
      </c>
      <c r="C190" s="1705">
        <v>130.85</v>
      </c>
      <c r="D190" s="1703">
        <v>132.87</v>
      </c>
      <c r="E190" s="1698">
        <v>106.41</v>
      </c>
      <c r="F190" s="99"/>
      <c r="G190" s="38"/>
      <c r="H190" s="1597"/>
      <c r="I190" s="39"/>
      <c r="J190" s="40" t="s">
        <v>115</v>
      </c>
      <c r="K190" s="41">
        <v>102</v>
      </c>
      <c r="L190" s="42">
        <v>101.1</v>
      </c>
      <c r="M190" s="43">
        <v>100.7</v>
      </c>
      <c r="N190" s="44">
        <v>113.3</v>
      </c>
      <c r="O190" s="45">
        <v>116.4</v>
      </c>
      <c r="P190" s="46">
        <v>105.3</v>
      </c>
      <c r="Q190" s="47"/>
      <c r="R190" s="48"/>
    </row>
    <row r="191" spans="1:18">
      <c r="A191" s="1677"/>
      <c r="B191" s="1678" t="s">
        <v>116</v>
      </c>
      <c r="C191" s="1705">
        <v>129.19999999999999</v>
      </c>
      <c r="D191" s="1703">
        <v>130.03</v>
      </c>
      <c r="E191" s="1698">
        <v>105.19</v>
      </c>
      <c r="F191" s="99"/>
      <c r="G191" s="38"/>
      <c r="H191" s="1597"/>
      <c r="I191" s="39"/>
      <c r="J191" s="40" t="s">
        <v>116</v>
      </c>
      <c r="K191" s="41">
        <v>103</v>
      </c>
      <c r="L191" s="42">
        <v>100.4</v>
      </c>
      <c r="M191" s="43">
        <v>99.9</v>
      </c>
      <c r="N191" s="44">
        <v>114.4</v>
      </c>
      <c r="O191" s="45">
        <v>115.8</v>
      </c>
      <c r="P191" s="46">
        <v>104.5</v>
      </c>
      <c r="Q191" s="47"/>
      <c r="R191" s="48"/>
    </row>
    <row r="192" spans="1:18">
      <c r="A192" s="1677"/>
      <c r="B192" s="1678" t="s">
        <v>117</v>
      </c>
      <c r="C192" s="1705">
        <v>129.12</v>
      </c>
      <c r="D192" s="1703">
        <v>135.69999999999999</v>
      </c>
      <c r="E192" s="1698">
        <v>108.64</v>
      </c>
      <c r="F192" s="99"/>
      <c r="G192" s="38"/>
      <c r="H192" s="1597"/>
      <c r="I192" s="39"/>
      <c r="J192" s="40" t="s">
        <v>117</v>
      </c>
      <c r="K192" s="41">
        <v>103.4</v>
      </c>
      <c r="L192" s="42">
        <v>101.2</v>
      </c>
      <c r="M192" s="43">
        <v>101.1</v>
      </c>
      <c r="N192" s="44">
        <v>114.9</v>
      </c>
      <c r="O192" s="45">
        <v>116.6</v>
      </c>
      <c r="P192" s="46">
        <v>105.7</v>
      </c>
      <c r="Q192" s="47"/>
      <c r="R192" s="48"/>
    </row>
    <row r="193" spans="1:18">
      <c r="A193" s="1677"/>
      <c r="B193" s="1678" t="s">
        <v>118</v>
      </c>
      <c r="C193" s="1705">
        <v>125.94</v>
      </c>
      <c r="D193" s="1703">
        <v>133.13999999999999</v>
      </c>
      <c r="E193" s="1698">
        <v>106.36</v>
      </c>
      <c r="F193" s="99"/>
      <c r="G193" s="38"/>
      <c r="H193" s="1597"/>
      <c r="I193" s="39"/>
      <c r="J193" s="40" t="s">
        <v>118</v>
      </c>
      <c r="K193" s="41">
        <v>103.1</v>
      </c>
      <c r="L193" s="42">
        <v>101.4</v>
      </c>
      <c r="M193" s="43">
        <v>101.4</v>
      </c>
      <c r="N193" s="44">
        <v>114.5</v>
      </c>
      <c r="O193" s="45">
        <v>116.9</v>
      </c>
      <c r="P193" s="46">
        <v>106.1</v>
      </c>
      <c r="Q193" s="47"/>
      <c r="R193" s="48"/>
    </row>
    <row r="194" spans="1:18">
      <c r="A194" s="1677"/>
      <c r="B194" s="1678" t="s">
        <v>119</v>
      </c>
      <c r="C194" s="1705">
        <v>125.4</v>
      </c>
      <c r="D194" s="1703">
        <v>131.57</v>
      </c>
      <c r="E194" s="1698">
        <v>106.75</v>
      </c>
      <c r="F194" s="99"/>
      <c r="G194" s="38"/>
      <c r="H194" s="1597"/>
      <c r="I194" s="39"/>
      <c r="J194" s="40" t="s">
        <v>119</v>
      </c>
      <c r="K194" s="41">
        <v>104.7</v>
      </c>
      <c r="L194" s="42">
        <v>101.7</v>
      </c>
      <c r="M194" s="43">
        <v>100.6</v>
      </c>
      <c r="N194" s="44">
        <v>116.2</v>
      </c>
      <c r="O194" s="45">
        <v>117.3</v>
      </c>
      <c r="P194" s="46">
        <v>105.3</v>
      </c>
      <c r="Q194" s="47"/>
      <c r="R194" s="48"/>
    </row>
    <row r="195" spans="1:18">
      <c r="A195" s="1677"/>
      <c r="B195" s="1678" t="s">
        <v>120</v>
      </c>
      <c r="C195" s="1705">
        <v>130.96</v>
      </c>
      <c r="D195" s="1703">
        <v>133.75</v>
      </c>
      <c r="E195" s="1698">
        <v>107.47</v>
      </c>
      <c r="F195" s="99"/>
      <c r="G195" s="38"/>
      <c r="H195" s="1597"/>
      <c r="I195" s="39"/>
      <c r="J195" s="40" t="s">
        <v>120</v>
      </c>
      <c r="K195" s="41">
        <v>105.9</v>
      </c>
      <c r="L195" s="42">
        <v>102.6</v>
      </c>
      <c r="M195" s="43">
        <v>101</v>
      </c>
      <c r="N195" s="44">
        <v>117.5</v>
      </c>
      <c r="O195" s="45">
        <v>118.2</v>
      </c>
      <c r="P195" s="46">
        <v>105.6</v>
      </c>
      <c r="Q195" s="47"/>
      <c r="R195" s="48"/>
    </row>
    <row r="196" spans="1:18">
      <c r="A196" s="1679"/>
      <c r="B196" s="1680" t="s">
        <v>121</v>
      </c>
      <c r="C196" s="1713">
        <v>127.99</v>
      </c>
      <c r="D196" s="1700">
        <v>133.79</v>
      </c>
      <c r="E196" s="1714">
        <v>107.37</v>
      </c>
      <c r="F196" s="103"/>
      <c r="G196" s="54"/>
      <c r="H196" s="1597"/>
      <c r="I196" s="55"/>
      <c r="J196" s="56" t="s">
        <v>121</v>
      </c>
      <c r="K196" s="41">
        <v>105.9</v>
      </c>
      <c r="L196" s="42">
        <v>103.2</v>
      </c>
      <c r="M196" s="43">
        <v>101.5</v>
      </c>
      <c r="N196" s="80">
        <v>117.5</v>
      </c>
      <c r="O196" s="81">
        <v>118.9</v>
      </c>
      <c r="P196" s="82">
        <v>105.9</v>
      </c>
      <c r="Q196" s="83"/>
      <c r="R196" s="60"/>
    </row>
    <row r="197" spans="1:18">
      <c r="A197" s="1684" t="s">
        <v>140</v>
      </c>
      <c r="B197" s="1678" t="s">
        <v>110</v>
      </c>
      <c r="C197" s="1715">
        <v>136.30000000000001</v>
      </c>
      <c r="D197" s="1706">
        <v>136.84</v>
      </c>
      <c r="E197" s="1716">
        <v>105.51</v>
      </c>
      <c r="F197" s="108"/>
      <c r="G197" s="38"/>
      <c r="H197" s="1597"/>
      <c r="I197" s="105" t="s">
        <v>140</v>
      </c>
      <c r="J197" s="40" t="s">
        <v>110</v>
      </c>
      <c r="K197" s="84">
        <v>106.5</v>
      </c>
      <c r="L197" s="85">
        <v>103.6</v>
      </c>
      <c r="M197" s="86">
        <v>101.3</v>
      </c>
      <c r="N197" s="44">
        <v>118.2</v>
      </c>
      <c r="O197" s="45">
        <v>119.5</v>
      </c>
      <c r="P197" s="46">
        <v>105.8</v>
      </c>
      <c r="Q197" s="47"/>
      <c r="R197" s="48"/>
    </row>
    <row r="198" spans="1:18">
      <c r="A198" s="1677">
        <v>2006</v>
      </c>
      <c r="B198" s="1678" t="s">
        <v>111</v>
      </c>
      <c r="C198" s="1715">
        <v>138.08000000000001</v>
      </c>
      <c r="D198" s="1706">
        <v>138.97</v>
      </c>
      <c r="E198" s="1716">
        <v>107.28</v>
      </c>
      <c r="F198" s="108"/>
      <c r="G198" s="38"/>
      <c r="H198" s="1597"/>
      <c r="I198" s="39">
        <v>2006</v>
      </c>
      <c r="J198" s="40" t="s">
        <v>111</v>
      </c>
      <c r="K198" s="41">
        <v>107.2</v>
      </c>
      <c r="L198" s="42">
        <v>104.2</v>
      </c>
      <c r="M198" s="43">
        <v>102.6</v>
      </c>
      <c r="N198" s="44">
        <v>119</v>
      </c>
      <c r="O198" s="45">
        <v>119.9</v>
      </c>
      <c r="P198" s="46">
        <v>107.2</v>
      </c>
      <c r="Q198" s="47"/>
      <c r="R198" s="48"/>
    </row>
    <row r="199" spans="1:18">
      <c r="A199" s="1677"/>
      <c r="B199" s="1678" t="s">
        <v>112</v>
      </c>
      <c r="C199" s="1715">
        <v>135.77000000000001</v>
      </c>
      <c r="D199" s="1706">
        <v>139.63</v>
      </c>
      <c r="E199" s="1716">
        <v>107.14</v>
      </c>
      <c r="F199" s="108"/>
      <c r="G199" s="38"/>
      <c r="H199" s="1597"/>
      <c r="I199" s="39"/>
      <c r="J199" s="40" t="s">
        <v>112</v>
      </c>
      <c r="K199" s="41">
        <v>105.5</v>
      </c>
      <c r="L199" s="42">
        <v>104.5</v>
      </c>
      <c r="M199" s="43">
        <v>102.6</v>
      </c>
      <c r="N199" s="44">
        <v>117</v>
      </c>
      <c r="O199" s="45">
        <v>120.3</v>
      </c>
      <c r="P199" s="46">
        <v>107.3</v>
      </c>
      <c r="Q199" s="47"/>
      <c r="R199" s="48"/>
    </row>
    <row r="200" spans="1:18">
      <c r="A200" s="1677"/>
      <c r="B200" s="1678" t="s">
        <v>113</v>
      </c>
      <c r="C200" s="1715">
        <v>138.32</v>
      </c>
      <c r="D200" s="1706">
        <v>141.74</v>
      </c>
      <c r="E200" s="1716">
        <v>110.99</v>
      </c>
      <c r="F200" s="108"/>
      <c r="G200" s="38"/>
      <c r="H200" s="1597"/>
      <c r="I200" s="39"/>
      <c r="J200" s="40" t="s">
        <v>113</v>
      </c>
      <c r="K200" s="41">
        <v>107.5</v>
      </c>
      <c r="L200" s="42">
        <v>104.9</v>
      </c>
      <c r="M200" s="43">
        <v>103.5</v>
      </c>
      <c r="N200" s="44">
        <v>119.2</v>
      </c>
      <c r="O200" s="45">
        <v>120.8</v>
      </c>
      <c r="P200" s="46">
        <v>108.1</v>
      </c>
      <c r="Q200" s="47"/>
      <c r="R200" s="48"/>
    </row>
    <row r="201" spans="1:18">
      <c r="A201" s="1677"/>
      <c r="B201" s="1678" t="s">
        <v>114</v>
      </c>
      <c r="C201" s="1702">
        <v>141.71</v>
      </c>
      <c r="D201" s="1703">
        <v>143.16999999999999</v>
      </c>
      <c r="E201" s="1704">
        <v>112.08</v>
      </c>
      <c r="F201" s="93"/>
      <c r="G201" s="38"/>
      <c r="H201" s="1597"/>
      <c r="I201" s="39"/>
      <c r="J201" s="40" t="s">
        <v>114</v>
      </c>
      <c r="K201" s="41">
        <v>107.2</v>
      </c>
      <c r="L201" s="42">
        <v>105.1</v>
      </c>
      <c r="M201" s="43">
        <v>103.9</v>
      </c>
      <c r="N201" s="44">
        <v>118.8</v>
      </c>
      <c r="O201" s="45">
        <v>121.1</v>
      </c>
      <c r="P201" s="46">
        <v>108.5</v>
      </c>
      <c r="Q201" s="47"/>
      <c r="R201" s="48"/>
    </row>
    <row r="202" spans="1:18">
      <c r="A202" s="1677"/>
      <c r="B202" s="1678" t="s">
        <v>115</v>
      </c>
      <c r="C202" s="1702">
        <v>142.87</v>
      </c>
      <c r="D202" s="1703">
        <v>147.25</v>
      </c>
      <c r="E202" s="1704">
        <v>115.07</v>
      </c>
      <c r="F202" s="93"/>
      <c r="G202" s="38"/>
      <c r="H202" s="1597"/>
      <c r="I202" s="39"/>
      <c r="J202" s="40" t="s">
        <v>115</v>
      </c>
      <c r="K202" s="41">
        <v>105.6</v>
      </c>
      <c r="L202" s="42">
        <v>105.4</v>
      </c>
      <c r="M202" s="43">
        <v>104.3</v>
      </c>
      <c r="N202" s="44">
        <v>117</v>
      </c>
      <c r="O202" s="45">
        <v>121.3</v>
      </c>
      <c r="P202" s="46">
        <v>109</v>
      </c>
      <c r="Q202" s="47"/>
      <c r="R202" s="48"/>
    </row>
    <row r="203" spans="1:18">
      <c r="A203" s="1677"/>
      <c r="B203" s="1678" t="s">
        <v>116</v>
      </c>
      <c r="C203" s="1702">
        <v>138.44999999999999</v>
      </c>
      <c r="D203" s="1703">
        <v>143.76</v>
      </c>
      <c r="E203" s="1704">
        <v>113.72</v>
      </c>
      <c r="F203" s="93"/>
      <c r="G203" s="38"/>
      <c r="H203" s="1597"/>
      <c r="I203" s="39"/>
      <c r="J203" s="40" t="s">
        <v>116</v>
      </c>
      <c r="K203" s="41">
        <v>104.9</v>
      </c>
      <c r="L203" s="42">
        <v>105.5</v>
      </c>
      <c r="M203" s="43">
        <v>105.1</v>
      </c>
      <c r="N203" s="44">
        <v>116.3</v>
      </c>
      <c r="O203" s="45">
        <v>121.7</v>
      </c>
      <c r="P203" s="46">
        <v>109.9</v>
      </c>
      <c r="Q203" s="47"/>
      <c r="R203" s="48"/>
    </row>
    <row r="204" spans="1:18">
      <c r="A204" s="1677"/>
      <c r="B204" s="1678" t="s">
        <v>117</v>
      </c>
      <c r="C204" s="1702">
        <v>140.72</v>
      </c>
      <c r="D204" s="1703">
        <v>147.16</v>
      </c>
      <c r="E204" s="1704">
        <v>117.01</v>
      </c>
      <c r="F204" s="93"/>
      <c r="G204" s="38"/>
      <c r="H204" s="1597"/>
      <c r="I204" s="39"/>
      <c r="J204" s="40" t="s">
        <v>117</v>
      </c>
      <c r="K204" s="41">
        <v>106.5</v>
      </c>
      <c r="L204" s="42">
        <v>105.9</v>
      </c>
      <c r="M204" s="43">
        <v>104.9</v>
      </c>
      <c r="N204" s="44">
        <v>118.1</v>
      </c>
      <c r="O204" s="45">
        <v>122.1</v>
      </c>
      <c r="P204" s="46">
        <v>109.6</v>
      </c>
      <c r="Q204" s="47"/>
      <c r="R204" s="48"/>
    </row>
    <row r="205" spans="1:18">
      <c r="A205" s="1677"/>
      <c r="B205" s="1678" t="s">
        <v>118</v>
      </c>
      <c r="C205" s="1702">
        <v>141.99</v>
      </c>
      <c r="D205" s="1703">
        <v>144.99</v>
      </c>
      <c r="E205" s="1704">
        <v>119.52</v>
      </c>
      <c r="F205" s="93"/>
      <c r="G205" s="38"/>
      <c r="H205" s="1597"/>
      <c r="I205" s="39"/>
      <c r="J205" s="40" t="s">
        <v>118</v>
      </c>
      <c r="K205" s="41">
        <v>105.4</v>
      </c>
      <c r="L205" s="42">
        <v>105.7</v>
      </c>
      <c r="M205" s="43">
        <v>105</v>
      </c>
      <c r="N205" s="44">
        <v>116.9</v>
      </c>
      <c r="O205" s="45">
        <v>121.8</v>
      </c>
      <c r="P205" s="46">
        <v>109.7</v>
      </c>
      <c r="Q205" s="47"/>
      <c r="R205" s="48"/>
    </row>
    <row r="206" spans="1:18">
      <c r="A206" s="1677"/>
      <c r="B206" s="1678" t="s">
        <v>119</v>
      </c>
      <c r="C206" s="1702">
        <v>136.32</v>
      </c>
      <c r="D206" s="1703">
        <v>143.69</v>
      </c>
      <c r="E206" s="1704">
        <v>119.28</v>
      </c>
      <c r="F206" s="93"/>
      <c r="G206" s="38"/>
      <c r="H206" s="1597"/>
      <c r="I206" s="39"/>
      <c r="J206" s="40" t="s">
        <v>119</v>
      </c>
      <c r="K206" s="41">
        <v>105.6</v>
      </c>
      <c r="L206" s="42">
        <v>106</v>
      </c>
      <c r="M206" s="43">
        <v>105.7</v>
      </c>
      <c r="N206" s="44">
        <v>117.2</v>
      </c>
      <c r="O206" s="45">
        <v>122.3</v>
      </c>
      <c r="P206" s="46">
        <v>110.5</v>
      </c>
      <c r="Q206" s="47"/>
      <c r="R206" s="48"/>
    </row>
    <row r="207" spans="1:18">
      <c r="A207" s="1677"/>
      <c r="B207" s="1678" t="s">
        <v>120</v>
      </c>
      <c r="C207" s="1702">
        <v>137.03</v>
      </c>
      <c r="D207" s="1703">
        <v>143.49</v>
      </c>
      <c r="E207" s="1704">
        <v>118.34</v>
      </c>
      <c r="F207" s="93"/>
      <c r="G207" s="38"/>
      <c r="H207" s="1597"/>
      <c r="I207" s="39"/>
      <c r="J207" s="40" t="s">
        <v>120</v>
      </c>
      <c r="K207" s="41">
        <v>106.5</v>
      </c>
      <c r="L207" s="42">
        <v>106.1</v>
      </c>
      <c r="M207" s="43">
        <v>106.5</v>
      </c>
      <c r="N207" s="44">
        <v>118</v>
      </c>
      <c r="O207" s="45">
        <v>122.2</v>
      </c>
      <c r="P207" s="46">
        <v>111.1</v>
      </c>
      <c r="Q207" s="47"/>
      <c r="R207" s="48"/>
    </row>
    <row r="208" spans="1:18">
      <c r="A208" s="1677"/>
      <c r="B208" s="1678" t="s">
        <v>121</v>
      </c>
      <c r="C208" s="1702">
        <v>134.99</v>
      </c>
      <c r="D208" s="1703">
        <v>142.13999999999999</v>
      </c>
      <c r="E208" s="1704">
        <v>120.03</v>
      </c>
      <c r="F208" s="93"/>
      <c r="G208" s="38"/>
      <c r="H208" s="1597"/>
      <c r="I208" s="39"/>
      <c r="J208" s="40" t="s">
        <v>121</v>
      </c>
      <c r="K208" s="57">
        <v>106.2</v>
      </c>
      <c r="L208" s="58">
        <v>106</v>
      </c>
      <c r="M208" s="59">
        <v>106.9</v>
      </c>
      <c r="N208" s="44">
        <v>117.8</v>
      </c>
      <c r="O208" s="45">
        <v>122.1</v>
      </c>
      <c r="P208" s="46">
        <v>111.5</v>
      </c>
      <c r="Q208" s="47"/>
      <c r="R208" s="48"/>
    </row>
    <row r="209" spans="1:18">
      <c r="A209" s="1683" t="s">
        <v>141</v>
      </c>
      <c r="B209" s="1682" t="s">
        <v>110</v>
      </c>
      <c r="C209" s="1707">
        <v>126.5</v>
      </c>
      <c r="D209" s="1712">
        <v>139.57</v>
      </c>
      <c r="E209" s="1709">
        <v>121.14</v>
      </c>
      <c r="F209" s="100"/>
      <c r="G209" s="66"/>
      <c r="H209" s="1597"/>
      <c r="I209" s="104" t="s">
        <v>141</v>
      </c>
      <c r="J209" s="68" t="s">
        <v>110</v>
      </c>
      <c r="K209" s="41">
        <v>106.3</v>
      </c>
      <c r="L209" s="42">
        <v>106.1</v>
      </c>
      <c r="M209" s="43">
        <v>107.3</v>
      </c>
      <c r="N209" s="69">
        <v>117.8</v>
      </c>
      <c r="O209" s="70">
        <v>122.2</v>
      </c>
      <c r="P209" s="71">
        <v>111.9</v>
      </c>
      <c r="Q209" s="72"/>
      <c r="R209" s="73"/>
    </row>
    <row r="210" spans="1:18">
      <c r="A210" s="1677">
        <v>2007</v>
      </c>
      <c r="B210" s="1678" t="s">
        <v>111</v>
      </c>
      <c r="C210" s="1702">
        <v>130.69999999999999</v>
      </c>
      <c r="D210" s="1703">
        <v>143.72</v>
      </c>
      <c r="E210" s="1704">
        <v>122.61</v>
      </c>
      <c r="F210" s="93"/>
      <c r="G210" s="38"/>
      <c r="H210" s="1597"/>
      <c r="I210" s="39">
        <v>2007</v>
      </c>
      <c r="J210" s="40" t="s">
        <v>111</v>
      </c>
      <c r="K210" s="41">
        <v>106.8</v>
      </c>
      <c r="L210" s="42">
        <v>106</v>
      </c>
      <c r="M210" s="43">
        <v>106.7</v>
      </c>
      <c r="N210" s="44">
        <v>118.5</v>
      </c>
      <c r="O210" s="45">
        <v>122.3</v>
      </c>
      <c r="P210" s="46">
        <v>111.3</v>
      </c>
      <c r="Q210" s="47"/>
      <c r="R210" s="48"/>
    </row>
    <row r="211" spans="1:18">
      <c r="A211" s="1677"/>
      <c r="B211" s="1678" t="s">
        <v>112</v>
      </c>
      <c r="C211" s="1702">
        <v>126.81</v>
      </c>
      <c r="D211" s="1703">
        <v>138.43</v>
      </c>
      <c r="E211" s="1704">
        <v>121.42</v>
      </c>
      <c r="F211" s="93"/>
      <c r="G211" s="38"/>
      <c r="H211" s="1597"/>
      <c r="I211" s="39"/>
      <c r="J211" s="40" t="s">
        <v>112</v>
      </c>
      <c r="K211" s="41">
        <v>106.1</v>
      </c>
      <c r="L211" s="42">
        <v>105.5</v>
      </c>
      <c r="M211" s="43">
        <v>106.7</v>
      </c>
      <c r="N211" s="44">
        <v>117.7</v>
      </c>
      <c r="O211" s="45">
        <v>121.7</v>
      </c>
      <c r="P211" s="46">
        <v>111.3</v>
      </c>
      <c r="Q211" s="47"/>
      <c r="R211" s="48"/>
    </row>
    <row r="212" spans="1:18">
      <c r="A212" s="1677"/>
      <c r="B212" s="1678" t="s">
        <v>113</v>
      </c>
      <c r="C212" s="1702">
        <v>124.56</v>
      </c>
      <c r="D212" s="1703">
        <v>141.26</v>
      </c>
      <c r="E212" s="1704">
        <v>125.84</v>
      </c>
      <c r="F212" s="93"/>
      <c r="G212" s="38"/>
      <c r="H212" s="1597"/>
      <c r="I212" s="39"/>
      <c r="J212" s="40" t="s">
        <v>113</v>
      </c>
      <c r="K212" s="41">
        <v>106.5</v>
      </c>
      <c r="L212" s="42">
        <v>106.2</v>
      </c>
      <c r="M212" s="43">
        <v>107.6</v>
      </c>
      <c r="N212" s="44">
        <v>118</v>
      </c>
      <c r="O212" s="45">
        <v>122.7</v>
      </c>
      <c r="P212" s="46">
        <v>112.4</v>
      </c>
      <c r="Q212" s="47"/>
      <c r="R212" s="48"/>
    </row>
    <row r="213" spans="1:18">
      <c r="A213" s="1677"/>
      <c r="B213" s="1678" t="s">
        <v>114</v>
      </c>
      <c r="C213" s="1702">
        <v>129.21</v>
      </c>
      <c r="D213" s="1703">
        <v>141.84</v>
      </c>
      <c r="E213" s="1704">
        <v>128.66999999999999</v>
      </c>
      <c r="F213" s="93"/>
      <c r="G213" s="38"/>
      <c r="H213" s="1597"/>
      <c r="I213" s="39"/>
      <c r="J213" s="40" t="s">
        <v>114</v>
      </c>
      <c r="K213" s="41">
        <v>106.1</v>
      </c>
      <c r="L213" s="42">
        <v>107</v>
      </c>
      <c r="M213" s="43">
        <v>107.7</v>
      </c>
      <c r="N213" s="44">
        <v>117.5</v>
      </c>
      <c r="O213" s="45">
        <v>123.3</v>
      </c>
      <c r="P213" s="46">
        <v>112.4</v>
      </c>
      <c r="Q213" s="47"/>
      <c r="R213" s="48"/>
    </row>
    <row r="214" spans="1:18">
      <c r="A214" s="1677"/>
      <c r="B214" s="1678" t="s">
        <v>115</v>
      </c>
      <c r="C214" s="1705">
        <v>121.37</v>
      </c>
      <c r="D214" s="1703">
        <v>139.24</v>
      </c>
      <c r="E214" s="1698">
        <v>126.31</v>
      </c>
      <c r="F214" s="99"/>
      <c r="G214" s="38"/>
      <c r="H214" s="1597"/>
      <c r="I214" s="39"/>
      <c r="J214" s="40" t="s">
        <v>115</v>
      </c>
      <c r="K214" s="41">
        <v>105.6</v>
      </c>
      <c r="L214" s="42">
        <v>106.5</v>
      </c>
      <c r="M214" s="43">
        <v>107.9</v>
      </c>
      <c r="N214" s="44">
        <v>117</v>
      </c>
      <c r="O214" s="45">
        <v>123</v>
      </c>
      <c r="P214" s="46">
        <v>112.7</v>
      </c>
      <c r="Q214" s="47"/>
      <c r="R214" s="48"/>
    </row>
    <row r="215" spans="1:18">
      <c r="A215" s="1677"/>
      <c r="B215" s="1678" t="s">
        <v>116</v>
      </c>
      <c r="C215" s="1705">
        <v>125.32</v>
      </c>
      <c r="D215" s="1703">
        <v>138.25</v>
      </c>
      <c r="E215" s="1698">
        <v>131.41999999999999</v>
      </c>
      <c r="F215" s="102"/>
      <c r="G215" s="79" t="s">
        <v>123</v>
      </c>
      <c r="H215" s="1597"/>
      <c r="I215" s="39"/>
      <c r="J215" s="40" t="s">
        <v>116</v>
      </c>
      <c r="K215" s="41">
        <v>105.5</v>
      </c>
      <c r="L215" s="42">
        <v>105.6</v>
      </c>
      <c r="M215" s="43">
        <v>108.4</v>
      </c>
      <c r="N215" s="44">
        <v>117</v>
      </c>
      <c r="O215" s="45">
        <v>122</v>
      </c>
      <c r="P215" s="46">
        <v>113.3</v>
      </c>
      <c r="Q215" s="47"/>
      <c r="R215" s="48"/>
    </row>
    <row r="216" spans="1:18">
      <c r="A216" s="1677"/>
      <c r="B216" s="1678" t="s">
        <v>117</v>
      </c>
      <c r="C216" s="1705">
        <v>123.21</v>
      </c>
      <c r="D216" s="1703">
        <v>138.24</v>
      </c>
      <c r="E216" s="1698">
        <v>129.61000000000001</v>
      </c>
      <c r="F216" s="99"/>
      <c r="G216" s="38"/>
      <c r="H216" s="1597"/>
      <c r="I216" s="39"/>
      <c r="J216" s="40" t="s">
        <v>117</v>
      </c>
      <c r="K216" s="41">
        <v>103.5</v>
      </c>
      <c r="L216" s="42">
        <v>107.1</v>
      </c>
      <c r="M216" s="43">
        <v>108.5</v>
      </c>
      <c r="N216" s="44">
        <v>114.8</v>
      </c>
      <c r="O216" s="45">
        <v>123.3</v>
      </c>
      <c r="P216" s="46">
        <v>113.4</v>
      </c>
      <c r="Q216" s="47"/>
      <c r="R216" s="48"/>
    </row>
    <row r="217" spans="1:18">
      <c r="A217" s="1677"/>
      <c r="B217" s="1678" t="s">
        <v>118</v>
      </c>
      <c r="C217" s="1705">
        <v>119.06</v>
      </c>
      <c r="D217" s="1703">
        <v>133.66999999999999</v>
      </c>
      <c r="E217" s="1698">
        <v>128.84</v>
      </c>
      <c r="F217" s="99"/>
      <c r="G217" s="38"/>
      <c r="H217" s="1597"/>
      <c r="I217" s="39"/>
      <c r="J217" s="40" t="s">
        <v>118</v>
      </c>
      <c r="K217" s="41">
        <v>102.5</v>
      </c>
      <c r="L217" s="42">
        <v>105.4</v>
      </c>
      <c r="M217" s="43">
        <v>108.4</v>
      </c>
      <c r="N217" s="44">
        <v>113.8</v>
      </c>
      <c r="O217" s="45">
        <v>121.9</v>
      </c>
      <c r="P217" s="46">
        <v>113.5</v>
      </c>
      <c r="Q217" s="47"/>
      <c r="R217" s="48"/>
    </row>
    <row r="218" spans="1:18">
      <c r="A218" s="1677"/>
      <c r="B218" s="1678" t="s">
        <v>119</v>
      </c>
      <c r="C218" s="1705">
        <v>123.56</v>
      </c>
      <c r="D218" s="1703">
        <v>135.1</v>
      </c>
      <c r="E218" s="1698">
        <v>129.56</v>
      </c>
      <c r="F218" s="99"/>
      <c r="G218" s="38"/>
      <c r="H218" s="1597"/>
      <c r="I218" s="39"/>
      <c r="J218" s="40" t="s">
        <v>119</v>
      </c>
      <c r="K218" s="41">
        <v>104.3</v>
      </c>
      <c r="L218" s="42">
        <v>106.6</v>
      </c>
      <c r="M218" s="43">
        <v>108.9</v>
      </c>
      <c r="N218" s="44">
        <v>115.7</v>
      </c>
      <c r="O218" s="45">
        <v>122.8</v>
      </c>
      <c r="P218" s="46">
        <v>113.9</v>
      </c>
      <c r="Q218" s="47"/>
      <c r="R218" s="48"/>
    </row>
    <row r="219" spans="1:18">
      <c r="A219" s="1677"/>
      <c r="B219" s="1678" t="s">
        <v>120</v>
      </c>
      <c r="C219" s="1705">
        <v>119.29</v>
      </c>
      <c r="D219" s="1703">
        <v>135.62</v>
      </c>
      <c r="E219" s="1698">
        <v>127.6</v>
      </c>
      <c r="F219" s="99"/>
      <c r="G219" s="38"/>
      <c r="H219" s="1597"/>
      <c r="I219" s="39"/>
      <c r="J219" s="40" t="s">
        <v>120</v>
      </c>
      <c r="K219" s="41">
        <v>102.6</v>
      </c>
      <c r="L219" s="42">
        <v>105.8</v>
      </c>
      <c r="M219" s="43">
        <v>110.3</v>
      </c>
      <c r="N219" s="44">
        <v>114</v>
      </c>
      <c r="O219" s="45">
        <v>121.7</v>
      </c>
      <c r="P219" s="46">
        <v>115.2</v>
      </c>
      <c r="Q219" s="47"/>
      <c r="R219" s="48"/>
    </row>
    <row r="220" spans="1:18">
      <c r="A220" s="1679"/>
      <c r="B220" s="1680" t="s">
        <v>121</v>
      </c>
      <c r="C220" s="1713">
        <v>117.24</v>
      </c>
      <c r="D220" s="1700">
        <v>135.11000000000001</v>
      </c>
      <c r="E220" s="1714">
        <v>127.24</v>
      </c>
      <c r="F220" s="103"/>
      <c r="G220" s="54"/>
      <c r="H220" s="1597"/>
      <c r="I220" s="55"/>
      <c r="J220" s="56" t="s">
        <v>121</v>
      </c>
      <c r="K220" s="41">
        <v>102.2</v>
      </c>
      <c r="L220" s="42">
        <v>105.6</v>
      </c>
      <c r="M220" s="43">
        <v>110</v>
      </c>
      <c r="N220" s="80">
        <v>113.4</v>
      </c>
      <c r="O220" s="81">
        <v>121.9</v>
      </c>
      <c r="P220" s="82">
        <v>115</v>
      </c>
      <c r="Q220" s="83"/>
      <c r="R220" s="60"/>
    </row>
    <row r="221" spans="1:18">
      <c r="A221" s="1684" t="s">
        <v>142</v>
      </c>
      <c r="B221" s="1678" t="s">
        <v>110</v>
      </c>
      <c r="C221" s="1702">
        <v>116.64</v>
      </c>
      <c r="D221" s="1703">
        <v>130.66</v>
      </c>
      <c r="E221" s="1704">
        <v>128.32</v>
      </c>
      <c r="F221" s="93"/>
      <c r="G221" s="38"/>
      <c r="H221" s="1597"/>
      <c r="I221" s="105" t="s">
        <v>142</v>
      </c>
      <c r="J221" s="40" t="s">
        <v>110</v>
      </c>
      <c r="K221" s="84">
        <v>102.2</v>
      </c>
      <c r="L221" s="85">
        <v>105.4</v>
      </c>
      <c r="M221" s="86">
        <v>109.5</v>
      </c>
      <c r="N221" s="44">
        <v>113.4</v>
      </c>
      <c r="O221" s="45">
        <v>121.2</v>
      </c>
      <c r="P221" s="46">
        <v>114.4</v>
      </c>
      <c r="Q221" s="47"/>
      <c r="R221" s="48"/>
    </row>
    <row r="222" spans="1:18">
      <c r="A222" s="1677">
        <v>2008</v>
      </c>
      <c r="B222" s="1678" t="s">
        <v>111</v>
      </c>
      <c r="C222" s="1702">
        <v>122.02</v>
      </c>
      <c r="D222" s="1703">
        <v>133.25</v>
      </c>
      <c r="E222" s="1704">
        <v>126.16</v>
      </c>
      <c r="F222" s="93"/>
      <c r="G222" s="38"/>
      <c r="H222" s="1597"/>
      <c r="I222" s="39">
        <v>2008</v>
      </c>
      <c r="J222" s="40" t="s">
        <v>111</v>
      </c>
      <c r="K222" s="41">
        <v>102.6</v>
      </c>
      <c r="L222" s="42">
        <v>105.5</v>
      </c>
      <c r="M222" s="43">
        <v>109.9</v>
      </c>
      <c r="N222" s="44">
        <v>113.8</v>
      </c>
      <c r="O222" s="45">
        <v>121.4</v>
      </c>
      <c r="P222" s="46">
        <v>114.8</v>
      </c>
      <c r="Q222" s="47"/>
      <c r="R222" s="48" t="s">
        <v>123</v>
      </c>
    </row>
    <row r="223" spans="1:18">
      <c r="A223" s="1677"/>
      <c r="B223" s="1678" t="s">
        <v>112</v>
      </c>
      <c r="C223" s="1702">
        <v>117.15</v>
      </c>
      <c r="D223" s="1703">
        <v>129.44</v>
      </c>
      <c r="E223" s="1704">
        <v>132.9</v>
      </c>
      <c r="F223" s="93"/>
      <c r="G223" s="38"/>
      <c r="H223" s="1597"/>
      <c r="I223" s="39"/>
      <c r="J223" s="40" t="s">
        <v>112</v>
      </c>
      <c r="K223" s="41">
        <v>100.3</v>
      </c>
      <c r="L223" s="42">
        <v>104.6</v>
      </c>
      <c r="M223" s="43">
        <v>110</v>
      </c>
      <c r="N223" s="44">
        <v>111.4</v>
      </c>
      <c r="O223" s="45">
        <v>120.7</v>
      </c>
      <c r="P223" s="46">
        <v>114.9</v>
      </c>
      <c r="Q223" s="47"/>
      <c r="R223" s="48"/>
    </row>
    <row r="224" spans="1:18">
      <c r="A224" s="1677"/>
      <c r="B224" s="1678" t="s">
        <v>113</v>
      </c>
      <c r="C224" s="1702">
        <v>124.63</v>
      </c>
      <c r="D224" s="1703">
        <v>129.07</v>
      </c>
      <c r="E224" s="1704">
        <v>131.66</v>
      </c>
      <c r="F224" s="109" t="s">
        <v>143</v>
      </c>
      <c r="G224" s="38"/>
      <c r="H224" s="1597"/>
      <c r="I224" s="39"/>
      <c r="J224" s="40" t="s">
        <v>113</v>
      </c>
      <c r="K224" s="41">
        <v>100.5</v>
      </c>
      <c r="L224" s="42">
        <v>103.9</v>
      </c>
      <c r="M224" s="43">
        <v>108</v>
      </c>
      <c r="N224" s="44">
        <v>111.6</v>
      </c>
      <c r="O224" s="45">
        <v>119.8</v>
      </c>
      <c r="P224" s="46">
        <v>112.9</v>
      </c>
      <c r="Q224" s="47"/>
      <c r="R224" s="48"/>
    </row>
    <row r="225" spans="1:18">
      <c r="A225" s="1677"/>
      <c r="B225" s="1678" t="s">
        <v>114</v>
      </c>
      <c r="C225" s="1702">
        <v>121.78</v>
      </c>
      <c r="D225" s="1703">
        <v>130.1</v>
      </c>
      <c r="E225" s="1704">
        <v>129.56</v>
      </c>
      <c r="F225" s="109" t="s">
        <v>143</v>
      </c>
      <c r="G225" s="38"/>
      <c r="H225" s="1597"/>
      <c r="I225" s="39"/>
      <c r="J225" s="40" t="s">
        <v>114</v>
      </c>
      <c r="K225" s="41">
        <v>100.1</v>
      </c>
      <c r="L225" s="42">
        <v>104.3</v>
      </c>
      <c r="M225" s="43">
        <v>107.9</v>
      </c>
      <c r="N225" s="44">
        <v>111.2</v>
      </c>
      <c r="O225" s="45">
        <v>120.1</v>
      </c>
      <c r="P225" s="46">
        <v>112.6</v>
      </c>
      <c r="Q225" s="17" t="s">
        <v>144</v>
      </c>
      <c r="R225" s="48"/>
    </row>
    <row r="226" spans="1:18">
      <c r="A226" s="1677"/>
      <c r="B226" s="1678" t="s">
        <v>115</v>
      </c>
      <c r="C226" s="1705">
        <v>120.34</v>
      </c>
      <c r="D226" s="1703">
        <v>126.19</v>
      </c>
      <c r="E226" s="1698">
        <v>128.71</v>
      </c>
      <c r="F226" s="110" t="s">
        <v>145</v>
      </c>
      <c r="G226" s="38"/>
      <c r="H226" s="1597"/>
      <c r="I226" s="39"/>
      <c r="J226" s="40" t="s">
        <v>115</v>
      </c>
      <c r="K226" s="41">
        <v>98.8</v>
      </c>
      <c r="L226" s="42">
        <v>101.7</v>
      </c>
      <c r="M226" s="43">
        <v>107</v>
      </c>
      <c r="N226" s="44">
        <v>109.9</v>
      </c>
      <c r="O226" s="45">
        <v>117.5</v>
      </c>
      <c r="P226" s="46">
        <v>111.7</v>
      </c>
      <c r="Q226" s="17" t="s">
        <v>146</v>
      </c>
      <c r="R226" s="48"/>
    </row>
    <row r="227" spans="1:18">
      <c r="A227" s="1677"/>
      <c r="B227" s="1678" t="s">
        <v>116</v>
      </c>
      <c r="C227" s="1705">
        <v>117.23</v>
      </c>
      <c r="D227" s="1703">
        <v>129.66999999999999</v>
      </c>
      <c r="E227" s="1698">
        <v>130.13999999999999</v>
      </c>
      <c r="F227" s="110" t="s">
        <v>145</v>
      </c>
      <c r="G227" s="38"/>
      <c r="H227" s="1598"/>
      <c r="I227" s="39"/>
      <c r="J227" s="40" t="s">
        <v>116</v>
      </c>
      <c r="K227" s="41">
        <v>98</v>
      </c>
      <c r="L227" s="42">
        <v>101.4</v>
      </c>
      <c r="M227" s="43">
        <v>107.1</v>
      </c>
      <c r="N227" s="44">
        <v>109</v>
      </c>
      <c r="O227" s="45">
        <v>117.1</v>
      </c>
      <c r="P227" s="46">
        <v>112</v>
      </c>
      <c r="Q227" s="17" t="s">
        <v>146</v>
      </c>
      <c r="R227" s="48"/>
    </row>
    <row r="228" spans="1:18">
      <c r="A228" s="1677"/>
      <c r="B228" s="1678" t="s">
        <v>117</v>
      </c>
      <c r="C228" s="1705">
        <v>113.97</v>
      </c>
      <c r="D228" s="1703">
        <v>122.94</v>
      </c>
      <c r="E228" s="1698">
        <v>129.97999999999999</v>
      </c>
      <c r="F228" s="110" t="s">
        <v>145</v>
      </c>
      <c r="G228" s="38"/>
      <c r="H228" s="1597"/>
      <c r="I228" s="39"/>
      <c r="J228" s="40" t="s">
        <v>117</v>
      </c>
      <c r="K228" s="41">
        <v>96.3</v>
      </c>
      <c r="L228" s="42">
        <v>98</v>
      </c>
      <c r="M228" s="43">
        <v>105.9</v>
      </c>
      <c r="N228" s="44">
        <v>107</v>
      </c>
      <c r="O228" s="45">
        <v>113.4</v>
      </c>
      <c r="P228" s="46">
        <v>110.7</v>
      </c>
      <c r="Q228" s="17" t="s">
        <v>146</v>
      </c>
      <c r="R228" s="48"/>
    </row>
    <row r="229" spans="1:18">
      <c r="A229" s="1677"/>
      <c r="B229" s="1678" t="s">
        <v>118</v>
      </c>
      <c r="C229" s="1705">
        <v>109.49</v>
      </c>
      <c r="D229" s="1703">
        <v>121.68</v>
      </c>
      <c r="E229" s="1698">
        <v>130.62</v>
      </c>
      <c r="F229" s="109" t="s">
        <v>143</v>
      </c>
      <c r="G229" s="38"/>
      <c r="H229" s="1597"/>
      <c r="I229" s="39"/>
      <c r="J229" s="40" t="s">
        <v>118</v>
      </c>
      <c r="K229" s="41">
        <v>95</v>
      </c>
      <c r="L229" s="42">
        <v>97.1</v>
      </c>
      <c r="M229" s="43">
        <v>105.5</v>
      </c>
      <c r="N229" s="44">
        <v>105.6</v>
      </c>
      <c r="O229" s="45">
        <v>112.4</v>
      </c>
      <c r="P229" s="46">
        <v>110.3</v>
      </c>
      <c r="Q229" s="17" t="s">
        <v>146</v>
      </c>
      <c r="R229" s="48"/>
    </row>
    <row r="230" spans="1:18">
      <c r="A230" s="1677"/>
      <c r="B230" s="1678" t="s">
        <v>119</v>
      </c>
      <c r="C230" s="1705">
        <v>103.54</v>
      </c>
      <c r="D230" s="1703">
        <v>121.72</v>
      </c>
      <c r="E230" s="1698">
        <v>127.46</v>
      </c>
      <c r="F230" s="110" t="s">
        <v>147</v>
      </c>
      <c r="G230" s="38"/>
      <c r="H230" s="1597"/>
      <c r="I230" s="39"/>
      <c r="J230" s="40" t="s">
        <v>119</v>
      </c>
      <c r="K230" s="41">
        <v>89.7</v>
      </c>
      <c r="L230" s="42">
        <v>93.9</v>
      </c>
      <c r="M230" s="43">
        <v>104.8</v>
      </c>
      <c r="N230" s="44">
        <v>100</v>
      </c>
      <c r="O230" s="45">
        <v>108.8</v>
      </c>
      <c r="P230" s="46">
        <v>109.6</v>
      </c>
      <c r="Q230" s="17" t="s">
        <v>146</v>
      </c>
      <c r="R230" s="48"/>
    </row>
    <row r="231" spans="1:18">
      <c r="A231" s="1677"/>
      <c r="B231" s="1678" t="s">
        <v>120</v>
      </c>
      <c r="C231" s="1705">
        <v>92.67</v>
      </c>
      <c r="D231" s="1703">
        <v>112.06</v>
      </c>
      <c r="E231" s="1698">
        <v>126.86</v>
      </c>
      <c r="F231" s="110" t="s">
        <v>146</v>
      </c>
      <c r="G231" s="38"/>
      <c r="H231" s="1597"/>
      <c r="I231" s="39"/>
      <c r="J231" s="40" t="s">
        <v>120</v>
      </c>
      <c r="K231" s="41">
        <v>84.2</v>
      </c>
      <c r="L231" s="42">
        <v>87.9</v>
      </c>
      <c r="M231" s="43">
        <v>102.2</v>
      </c>
      <c r="N231" s="44">
        <v>94.1</v>
      </c>
      <c r="O231" s="45">
        <v>102.3</v>
      </c>
      <c r="P231" s="46">
        <v>106.5</v>
      </c>
      <c r="Q231" s="17" t="s">
        <v>146</v>
      </c>
      <c r="R231" s="48"/>
    </row>
    <row r="232" spans="1:18">
      <c r="A232" s="1677"/>
      <c r="B232" s="1678" t="s">
        <v>121</v>
      </c>
      <c r="C232" s="1705">
        <v>86.44</v>
      </c>
      <c r="D232" s="1703">
        <v>107.01</v>
      </c>
      <c r="E232" s="1698">
        <v>123.38</v>
      </c>
      <c r="F232" s="110" t="s">
        <v>146</v>
      </c>
      <c r="G232" s="38"/>
      <c r="H232" s="1597"/>
      <c r="I232" s="39"/>
      <c r="J232" s="40" t="s">
        <v>121</v>
      </c>
      <c r="K232" s="57">
        <v>80.900000000000006</v>
      </c>
      <c r="L232" s="58">
        <v>82.9</v>
      </c>
      <c r="M232" s="59">
        <v>98.7</v>
      </c>
      <c r="N232" s="44">
        <v>90.6</v>
      </c>
      <c r="O232" s="45">
        <v>96.5</v>
      </c>
      <c r="P232" s="46">
        <v>102.8</v>
      </c>
      <c r="Q232" s="17" t="s">
        <v>146</v>
      </c>
      <c r="R232" s="48"/>
    </row>
    <row r="233" spans="1:18">
      <c r="A233" s="1683" t="s">
        <v>148</v>
      </c>
      <c r="B233" s="1682" t="s">
        <v>110</v>
      </c>
      <c r="C233" s="1711">
        <v>74.680000000000007</v>
      </c>
      <c r="D233" s="1712">
        <v>97.34</v>
      </c>
      <c r="E233" s="1695">
        <v>117.67</v>
      </c>
      <c r="F233" s="111" t="s">
        <v>146</v>
      </c>
      <c r="G233" s="66"/>
      <c r="H233" s="1597"/>
      <c r="I233" s="104" t="s">
        <v>148</v>
      </c>
      <c r="J233" s="68" t="s">
        <v>110</v>
      </c>
      <c r="K233" s="41">
        <v>75.5</v>
      </c>
      <c r="L233" s="42">
        <v>75.400000000000006</v>
      </c>
      <c r="M233" s="43">
        <v>96.8</v>
      </c>
      <c r="N233" s="69">
        <v>84.7</v>
      </c>
      <c r="O233" s="70">
        <v>88.1</v>
      </c>
      <c r="P233" s="71">
        <v>100.7</v>
      </c>
      <c r="Q233" s="112" t="s">
        <v>146</v>
      </c>
      <c r="R233" s="73"/>
    </row>
    <row r="234" spans="1:18">
      <c r="A234" s="1677">
        <v>2009</v>
      </c>
      <c r="B234" s="1678" t="s">
        <v>111</v>
      </c>
      <c r="C234" s="1705">
        <v>70.430000000000007</v>
      </c>
      <c r="D234" s="1703">
        <v>92.27</v>
      </c>
      <c r="E234" s="1698">
        <v>114.96</v>
      </c>
      <c r="F234" s="110" t="s">
        <v>146</v>
      </c>
      <c r="G234" s="38"/>
      <c r="H234" s="1597"/>
      <c r="I234" s="39">
        <v>2009</v>
      </c>
      <c r="J234" s="40" t="s">
        <v>111</v>
      </c>
      <c r="K234" s="41">
        <v>72.900000000000006</v>
      </c>
      <c r="L234" s="42">
        <v>71.400000000000006</v>
      </c>
      <c r="M234" s="43">
        <v>93.8</v>
      </c>
      <c r="N234" s="44">
        <v>82</v>
      </c>
      <c r="O234" s="45">
        <v>83.5</v>
      </c>
      <c r="P234" s="46">
        <v>97.5</v>
      </c>
      <c r="Q234" s="17" t="s">
        <v>146</v>
      </c>
      <c r="R234" s="48"/>
    </row>
    <row r="235" spans="1:18">
      <c r="A235" s="1677"/>
      <c r="B235" s="1678" t="s">
        <v>112</v>
      </c>
      <c r="C235" s="1705">
        <v>78.61</v>
      </c>
      <c r="D235" s="1703">
        <v>92.78</v>
      </c>
      <c r="E235" s="1698">
        <v>108.27</v>
      </c>
      <c r="F235" s="110" t="s">
        <v>146</v>
      </c>
      <c r="G235" s="79" t="s">
        <v>127</v>
      </c>
      <c r="H235" s="1597"/>
      <c r="I235" s="39"/>
      <c r="J235" s="40" t="s">
        <v>112</v>
      </c>
      <c r="K235" s="41">
        <v>74.400000000000006</v>
      </c>
      <c r="L235" s="42">
        <v>71.2</v>
      </c>
      <c r="M235" s="43">
        <v>92.1</v>
      </c>
      <c r="N235" s="44">
        <v>83.6</v>
      </c>
      <c r="O235" s="45">
        <v>83.1</v>
      </c>
      <c r="P235" s="46">
        <v>95.8</v>
      </c>
      <c r="Q235" s="17" t="s">
        <v>146</v>
      </c>
      <c r="R235" s="48" t="s">
        <v>127</v>
      </c>
    </row>
    <row r="236" spans="1:18">
      <c r="A236" s="1677"/>
      <c r="B236" s="1678" t="s">
        <v>113</v>
      </c>
      <c r="C236" s="1705">
        <v>78.61</v>
      </c>
      <c r="D236" s="1703">
        <v>92.46</v>
      </c>
      <c r="E236" s="1698">
        <v>106.22</v>
      </c>
      <c r="F236" s="110" t="s">
        <v>149</v>
      </c>
      <c r="G236" s="38"/>
      <c r="H236" s="1597"/>
      <c r="I236" s="39"/>
      <c r="J236" s="40" t="s">
        <v>113</v>
      </c>
      <c r="K236" s="41">
        <v>77.8</v>
      </c>
      <c r="L236" s="42">
        <v>72.5</v>
      </c>
      <c r="M236" s="43">
        <v>90.5</v>
      </c>
      <c r="N236" s="44">
        <v>87.4</v>
      </c>
      <c r="O236" s="45">
        <v>84.6</v>
      </c>
      <c r="P236" s="46">
        <v>94.2</v>
      </c>
      <c r="Q236" s="17" t="s">
        <v>146</v>
      </c>
      <c r="R236" s="48"/>
    </row>
    <row r="237" spans="1:18">
      <c r="A237" s="1677"/>
      <c r="B237" s="1678" t="s">
        <v>114</v>
      </c>
      <c r="C237" s="1705">
        <v>76.010000000000005</v>
      </c>
      <c r="D237" s="1703">
        <v>90.79</v>
      </c>
      <c r="E237" s="1698">
        <v>103.32</v>
      </c>
      <c r="F237" s="110" t="s">
        <v>146</v>
      </c>
      <c r="G237" s="38"/>
      <c r="H237" s="1597"/>
      <c r="I237" s="39"/>
      <c r="J237" s="40" t="s">
        <v>114</v>
      </c>
      <c r="K237" s="41">
        <v>80.2</v>
      </c>
      <c r="L237" s="42">
        <v>74</v>
      </c>
      <c r="M237" s="43">
        <v>88</v>
      </c>
      <c r="N237" s="44">
        <v>89.9</v>
      </c>
      <c r="O237" s="45">
        <v>86.3</v>
      </c>
      <c r="P237" s="46">
        <v>91.6</v>
      </c>
      <c r="Q237" s="17" t="s">
        <v>150</v>
      </c>
      <c r="R237" s="48"/>
    </row>
    <row r="238" spans="1:18">
      <c r="A238" s="1677"/>
      <c r="B238" s="1678" t="s">
        <v>115</v>
      </c>
      <c r="C238" s="1705">
        <v>80.97</v>
      </c>
      <c r="D238" s="1703">
        <v>92.86</v>
      </c>
      <c r="E238" s="1698">
        <v>101.32</v>
      </c>
      <c r="F238" s="110" t="s">
        <v>151</v>
      </c>
      <c r="G238" s="38"/>
      <c r="H238" s="1597"/>
      <c r="I238" s="39"/>
      <c r="J238" s="40" t="s">
        <v>115</v>
      </c>
      <c r="K238" s="41">
        <v>83.5</v>
      </c>
      <c r="L238" s="42">
        <v>75.5</v>
      </c>
      <c r="M238" s="43">
        <v>87</v>
      </c>
      <c r="N238" s="44">
        <v>93.5</v>
      </c>
      <c r="O238" s="45">
        <v>87.9</v>
      </c>
      <c r="P238" s="46">
        <v>90.6</v>
      </c>
      <c r="Q238" s="17" t="s">
        <v>152</v>
      </c>
      <c r="R238" s="48"/>
    </row>
    <row r="239" spans="1:18">
      <c r="A239" s="1677"/>
      <c r="B239" s="1678" t="s">
        <v>116</v>
      </c>
      <c r="C239" s="1705">
        <v>86</v>
      </c>
      <c r="D239" s="1703">
        <v>92.76</v>
      </c>
      <c r="E239" s="1698">
        <v>96.44</v>
      </c>
      <c r="F239" s="110" t="s">
        <v>152</v>
      </c>
      <c r="G239" s="38"/>
      <c r="H239" s="1597"/>
      <c r="I239" s="39"/>
      <c r="J239" s="40" t="s">
        <v>116</v>
      </c>
      <c r="K239" s="41">
        <v>85.2</v>
      </c>
      <c r="L239" s="42">
        <v>76.400000000000006</v>
      </c>
      <c r="M239" s="43">
        <v>85.6</v>
      </c>
      <c r="N239" s="44">
        <v>95.4</v>
      </c>
      <c r="O239" s="45">
        <v>88.8</v>
      </c>
      <c r="P239" s="46">
        <v>89.3</v>
      </c>
      <c r="Q239" s="17" t="s">
        <v>152</v>
      </c>
      <c r="R239" s="48"/>
    </row>
    <row r="240" spans="1:18">
      <c r="A240" s="1677"/>
      <c r="B240" s="1678" t="s">
        <v>117</v>
      </c>
      <c r="C240" s="1705">
        <v>87.32</v>
      </c>
      <c r="D240" s="1703">
        <v>93.37</v>
      </c>
      <c r="E240" s="1698">
        <v>94.64</v>
      </c>
      <c r="F240" s="110" t="s">
        <v>152</v>
      </c>
      <c r="G240" s="38"/>
      <c r="H240" s="1597"/>
      <c r="I240" s="39"/>
      <c r="J240" s="40" t="s">
        <v>117</v>
      </c>
      <c r="K240" s="41">
        <v>86.9</v>
      </c>
      <c r="L240" s="42">
        <v>77.900000000000006</v>
      </c>
      <c r="M240" s="43">
        <v>85.8</v>
      </c>
      <c r="N240" s="44">
        <v>97.2</v>
      </c>
      <c r="O240" s="45">
        <v>90.7</v>
      </c>
      <c r="P240" s="46">
        <v>89.6</v>
      </c>
      <c r="Q240" s="17" t="s">
        <v>152</v>
      </c>
      <c r="R240" s="48"/>
    </row>
    <row r="241" spans="1:18">
      <c r="A241" s="1677"/>
      <c r="B241" s="1678" t="s">
        <v>118</v>
      </c>
      <c r="C241" s="1705">
        <v>95.39</v>
      </c>
      <c r="D241" s="1703">
        <v>94.68</v>
      </c>
      <c r="E241" s="1698">
        <v>93.69</v>
      </c>
      <c r="F241" s="110" t="s">
        <v>152</v>
      </c>
      <c r="G241" s="38"/>
      <c r="H241" s="1597"/>
      <c r="I241" s="39"/>
      <c r="J241" s="40" t="s">
        <v>118</v>
      </c>
      <c r="K241" s="41">
        <v>89.3</v>
      </c>
      <c r="L241" s="42">
        <v>79.900000000000006</v>
      </c>
      <c r="M241" s="43">
        <v>85.6</v>
      </c>
      <c r="N241" s="44">
        <v>99.8</v>
      </c>
      <c r="O241" s="45">
        <v>93.2</v>
      </c>
      <c r="P241" s="46">
        <v>89.5</v>
      </c>
      <c r="Q241" s="17" t="s">
        <v>153</v>
      </c>
      <c r="R241" s="48"/>
    </row>
    <row r="242" spans="1:18">
      <c r="A242" s="1677"/>
      <c r="B242" s="1678" t="s">
        <v>119</v>
      </c>
      <c r="C242" s="1705">
        <v>99.28</v>
      </c>
      <c r="D242" s="1703">
        <v>96.46</v>
      </c>
      <c r="E242" s="1698">
        <v>95</v>
      </c>
      <c r="F242" s="110" t="s">
        <v>153</v>
      </c>
      <c r="G242" s="38"/>
      <c r="H242" s="1597"/>
      <c r="I242" s="39"/>
      <c r="J242" s="40" t="s">
        <v>119</v>
      </c>
      <c r="K242" s="41">
        <v>91.6</v>
      </c>
      <c r="L242" s="42">
        <v>82.1</v>
      </c>
      <c r="M242" s="43">
        <v>85.2</v>
      </c>
      <c r="N242" s="44">
        <v>102.3</v>
      </c>
      <c r="O242" s="45">
        <v>95.3</v>
      </c>
      <c r="P242" s="46">
        <v>89</v>
      </c>
      <c r="Q242" s="17" t="s">
        <v>154</v>
      </c>
      <c r="R242" s="48"/>
    </row>
    <row r="243" spans="1:18">
      <c r="A243" s="1677"/>
      <c r="B243" s="1678" t="s">
        <v>120</v>
      </c>
      <c r="C243" s="1705">
        <v>108.63</v>
      </c>
      <c r="D243" s="1703">
        <v>97.48</v>
      </c>
      <c r="E243" s="1698">
        <v>94.51</v>
      </c>
      <c r="F243" s="110" t="s">
        <v>154</v>
      </c>
      <c r="G243" s="38"/>
      <c r="H243" s="1597"/>
      <c r="I243" s="39"/>
      <c r="J243" s="40" t="s">
        <v>120</v>
      </c>
      <c r="K243" s="41">
        <v>91.4</v>
      </c>
      <c r="L243" s="42">
        <v>83.6</v>
      </c>
      <c r="M243" s="43">
        <v>85.3</v>
      </c>
      <c r="N243" s="44">
        <v>102</v>
      </c>
      <c r="O243" s="45">
        <v>97.1</v>
      </c>
      <c r="P243" s="46">
        <v>89.2</v>
      </c>
      <c r="Q243" s="17" t="s">
        <v>154</v>
      </c>
      <c r="R243" s="48"/>
    </row>
    <row r="244" spans="1:18">
      <c r="A244" s="1679"/>
      <c r="B244" s="1680" t="s">
        <v>121</v>
      </c>
      <c r="C244" s="1713">
        <v>107.45</v>
      </c>
      <c r="D244" s="1700">
        <v>98.62</v>
      </c>
      <c r="E244" s="1714">
        <v>94.44</v>
      </c>
      <c r="F244" s="113" t="s">
        <v>154</v>
      </c>
      <c r="G244" s="54"/>
      <c r="H244" s="1597"/>
      <c r="I244" s="55"/>
      <c r="J244" s="56" t="s">
        <v>121</v>
      </c>
      <c r="K244" s="41">
        <v>93.4</v>
      </c>
      <c r="L244" s="42">
        <v>85</v>
      </c>
      <c r="M244" s="43">
        <v>85.7</v>
      </c>
      <c r="N244" s="80">
        <v>104.1</v>
      </c>
      <c r="O244" s="81">
        <v>98.7</v>
      </c>
      <c r="P244" s="82">
        <v>89.7</v>
      </c>
      <c r="Q244" s="114" t="s">
        <v>154</v>
      </c>
      <c r="R244" s="60"/>
    </row>
    <row r="245" spans="1:18">
      <c r="A245" s="1684" t="s">
        <v>155</v>
      </c>
      <c r="B245" s="1678" t="s">
        <v>110</v>
      </c>
      <c r="C245" s="1705">
        <v>113.78</v>
      </c>
      <c r="D245" s="1703">
        <v>100.91</v>
      </c>
      <c r="E245" s="1698">
        <v>95.01</v>
      </c>
      <c r="F245" s="110" t="s">
        <v>154</v>
      </c>
      <c r="G245" s="38"/>
      <c r="H245" s="1597"/>
      <c r="I245" s="105" t="s">
        <v>155</v>
      </c>
      <c r="J245" s="40" t="s">
        <v>110</v>
      </c>
      <c r="K245" s="84">
        <v>94.4</v>
      </c>
      <c r="L245" s="85">
        <v>87.6</v>
      </c>
      <c r="M245" s="86">
        <v>86.6</v>
      </c>
      <c r="N245" s="44">
        <v>105.3</v>
      </c>
      <c r="O245" s="45">
        <v>101.8</v>
      </c>
      <c r="P245" s="46">
        <v>90.6</v>
      </c>
      <c r="Q245" s="17" t="s">
        <v>154</v>
      </c>
      <c r="R245" s="48"/>
    </row>
    <row r="246" spans="1:18">
      <c r="A246" s="1677">
        <v>2010</v>
      </c>
      <c r="B246" s="1678" t="s">
        <v>111</v>
      </c>
      <c r="C246" s="1705">
        <v>117.52</v>
      </c>
      <c r="D246" s="1703">
        <v>101.11</v>
      </c>
      <c r="E246" s="1698">
        <v>95.7</v>
      </c>
      <c r="F246" s="110" t="s">
        <v>154</v>
      </c>
      <c r="G246" s="38"/>
      <c r="H246" s="1597"/>
      <c r="I246" s="39">
        <v>2010</v>
      </c>
      <c r="J246" s="40" t="s">
        <v>111</v>
      </c>
      <c r="K246" s="41">
        <v>93.3</v>
      </c>
      <c r="L246" s="42">
        <v>88.4</v>
      </c>
      <c r="M246" s="43">
        <v>86.5</v>
      </c>
      <c r="N246" s="44">
        <v>104.1</v>
      </c>
      <c r="O246" s="45">
        <v>102.5</v>
      </c>
      <c r="P246" s="46">
        <v>90.5</v>
      </c>
      <c r="Q246" s="17" t="s">
        <v>154</v>
      </c>
      <c r="R246" s="48"/>
    </row>
    <row r="247" spans="1:18">
      <c r="A247" s="1677"/>
      <c r="B247" s="1678" t="s">
        <v>112</v>
      </c>
      <c r="C247" s="1705">
        <v>121.6</v>
      </c>
      <c r="D247" s="1703">
        <v>102.51</v>
      </c>
      <c r="E247" s="1698">
        <v>95.32</v>
      </c>
      <c r="F247" s="110" t="s">
        <v>154</v>
      </c>
      <c r="G247" s="38"/>
      <c r="H247" s="1597"/>
      <c r="I247" s="39"/>
      <c r="J247" s="40" t="s">
        <v>112</v>
      </c>
      <c r="K247" s="41">
        <v>96.7</v>
      </c>
      <c r="L247" s="42">
        <v>89.6</v>
      </c>
      <c r="M247" s="43">
        <v>86.9</v>
      </c>
      <c r="N247" s="44">
        <v>107.8</v>
      </c>
      <c r="O247" s="45">
        <v>103.9</v>
      </c>
      <c r="P247" s="46">
        <v>90.9</v>
      </c>
      <c r="Q247" s="17" t="s">
        <v>154</v>
      </c>
      <c r="R247" s="48"/>
    </row>
    <row r="248" spans="1:18">
      <c r="A248" s="1677"/>
      <c r="B248" s="1678" t="s">
        <v>113</v>
      </c>
      <c r="C248" s="1705">
        <v>122.96</v>
      </c>
      <c r="D248" s="1703">
        <v>104.76</v>
      </c>
      <c r="E248" s="1698">
        <v>92.92</v>
      </c>
      <c r="F248" s="110" t="s">
        <v>154</v>
      </c>
      <c r="G248" s="38"/>
      <c r="H248" s="1597"/>
      <c r="I248" s="39"/>
      <c r="J248" s="40" t="s">
        <v>113</v>
      </c>
      <c r="K248" s="41">
        <v>98</v>
      </c>
      <c r="L248" s="42">
        <v>90.7</v>
      </c>
      <c r="M248" s="43">
        <v>86.5</v>
      </c>
      <c r="N248" s="44">
        <v>109.2</v>
      </c>
      <c r="O248" s="45">
        <v>105</v>
      </c>
      <c r="P248" s="46">
        <v>90.6</v>
      </c>
      <c r="Q248" s="17" t="s">
        <v>154</v>
      </c>
      <c r="R248" s="48"/>
    </row>
    <row r="249" spans="1:18">
      <c r="A249" s="1677"/>
      <c r="B249" s="1678" t="s">
        <v>114</v>
      </c>
      <c r="C249" s="1705">
        <v>122.85</v>
      </c>
      <c r="D249" s="1703">
        <v>106.34</v>
      </c>
      <c r="E249" s="1698">
        <v>94.3</v>
      </c>
      <c r="F249" s="110" t="s">
        <v>154</v>
      </c>
      <c r="G249" s="38"/>
      <c r="H249" s="1597"/>
      <c r="I249" s="39"/>
      <c r="J249" s="40" t="s">
        <v>114</v>
      </c>
      <c r="K249" s="41">
        <v>97</v>
      </c>
      <c r="L249" s="42">
        <v>90.2</v>
      </c>
      <c r="M249" s="43">
        <v>87.4</v>
      </c>
      <c r="N249" s="44">
        <v>108.1</v>
      </c>
      <c r="O249" s="45">
        <v>104.6</v>
      </c>
      <c r="P249" s="46">
        <v>91.6</v>
      </c>
      <c r="Q249" s="17" t="s">
        <v>154</v>
      </c>
      <c r="R249" s="48"/>
    </row>
    <row r="250" spans="1:18">
      <c r="A250" s="1677"/>
      <c r="B250" s="1678" t="s">
        <v>115</v>
      </c>
      <c r="C250" s="1705">
        <v>118.68</v>
      </c>
      <c r="D250" s="1703">
        <v>107.35</v>
      </c>
      <c r="E250" s="1698">
        <v>95.64</v>
      </c>
      <c r="F250" s="110" t="s">
        <v>154</v>
      </c>
      <c r="G250" s="38"/>
      <c r="H250" s="1597"/>
      <c r="I250" s="39"/>
      <c r="J250" s="40" t="s">
        <v>115</v>
      </c>
      <c r="K250" s="41">
        <v>97.3</v>
      </c>
      <c r="L250" s="42">
        <v>90.8</v>
      </c>
      <c r="M250" s="43">
        <v>87.7</v>
      </c>
      <c r="N250" s="44">
        <v>108.5</v>
      </c>
      <c r="O250" s="45">
        <v>105.2</v>
      </c>
      <c r="P250" s="46">
        <v>92</v>
      </c>
      <c r="Q250" s="17" t="s">
        <v>154</v>
      </c>
      <c r="R250" s="48"/>
    </row>
    <row r="251" spans="1:18">
      <c r="A251" s="1677"/>
      <c r="B251" s="1678" t="s">
        <v>116</v>
      </c>
      <c r="C251" s="1705">
        <v>122.03</v>
      </c>
      <c r="D251" s="1703">
        <v>109.41</v>
      </c>
      <c r="E251" s="1698">
        <v>95.76</v>
      </c>
      <c r="F251" s="110" t="s">
        <v>154</v>
      </c>
      <c r="G251" s="38"/>
      <c r="H251" s="1597"/>
      <c r="I251" s="39"/>
      <c r="J251" s="40" t="s">
        <v>116</v>
      </c>
      <c r="K251" s="41">
        <v>97.2</v>
      </c>
      <c r="L251" s="42">
        <v>91.5</v>
      </c>
      <c r="M251" s="43">
        <v>88.7</v>
      </c>
      <c r="N251" s="44">
        <v>108.4</v>
      </c>
      <c r="O251" s="45">
        <v>105.9</v>
      </c>
      <c r="P251" s="46">
        <v>93</v>
      </c>
      <c r="Q251" s="17" t="s">
        <v>154</v>
      </c>
      <c r="R251" s="48"/>
    </row>
    <row r="252" spans="1:18">
      <c r="A252" s="1677"/>
      <c r="B252" s="1678" t="s">
        <v>117</v>
      </c>
      <c r="C252" s="1705">
        <v>119.26</v>
      </c>
      <c r="D252" s="1703">
        <v>110.91</v>
      </c>
      <c r="E252" s="1698">
        <v>97.69</v>
      </c>
      <c r="F252" s="110" t="s">
        <v>154</v>
      </c>
      <c r="G252" s="38"/>
      <c r="H252" s="1597"/>
      <c r="I252" s="39"/>
      <c r="J252" s="40" t="s">
        <v>117</v>
      </c>
      <c r="K252" s="41">
        <v>97.6</v>
      </c>
      <c r="L252" s="42">
        <v>91.6</v>
      </c>
      <c r="M252" s="43">
        <v>88.3</v>
      </c>
      <c r="N252" s="44">
        <v>108.9</v>
      </c>
      <c r="O252" s="45">
        <v>106.1</v>
      </c>
      <c r="P252" s="46">
        <v>92.6</v>
      </c>
      <c r="Q252" s="17" t="s">
        <v>154</v>
      </c>
      <c r="R252" s="48"/>
    </row>
    <row r="253" spans="1:18">
      <c r="A253" s="1677"/>
      <c r="B253" s="1678" t="s">
        <v>118</v>
      </c>
      <c r="C253" s="1705">
        <v>123.06</v>
      </c>
      <c r="D253" s="1703">
        <v>112.46</v>
      </c>
      <c r="E253" s="1698">
        <v>96.86</v>
      </c>
      <c r="F253" s="110" t="s">
        <v>154</v>
      </c>
      <c r="G253" s="38"/>
      <c r="H253" s="1597"/>
      <c r="I253" s="39"/>
      <c r="J253" s="40" t="s">
        <v>118</v>
      </c>
      <c r="K253" s="41">
        <v>97</v>
      </c>
      <c r="L253" s="42">
        <v>92.5</v>
      </c>
      <c r="M253" s="43">
        <v>88.6</v>
      </c>
      <c r="N253" s="44">
        <v>108.2</v>
      </c>
      <c r="O253" s="45">
        <v>106.9</v>
      </c>
      <c r="P253" s="46">
        <v>92.9</v>
      </c>
      <c r="Q253" s="17" t="s">
        <v>154</v>
      </c>
      <c r="R253" s="48"/>
    </row>
    <row r="254" spans="1:18">
      <c r="A254" s="1677"/>
      <c r="B254" s="1678" t="s">
        <v>119</v>
      </c>
      <c r="C254" s="1705">
        <v>115.4</v>
      </c>
      <c r="D254" s="1703">
        <v>112.16</v>
      </c>
      <c r="E254" s="1698">
        <v>100.44</v>
      </c>
      <c r="F254" s="110" t="s">
        <v>156</v>
      </c>
      <c r="G254" s="38"/>
      <c r="H254" s="1597"/>
      <c r="I254" s="39"/>
      <c r="J254" s="40" t="s">
        <v>119</v>
      </c>
      <c r="K254" s="41">
        <v>96.8</v>
      </c>
      <c r="L254" s="42">
        <v>91.9</v>
      </c>
      <c r="M254" s="43">
        <v>89.3</v>
      </c>
      <c r="N254" s="44">
        <v>107.9</v>
      </c>
      <c r="O254" s="45">
        <v>106.4</v>
      </c>
      <c r="P254" s="46">
        <v>93.7</v>
      </c>
      <c r="Q254" s="17" t="s">
        <v>157</v>
      </c>
      <c r="R254" s="48"/>
    </row>
    <row r="255" spans="1:18">
      <c r="A255" s="1677"/>
      <c r="B255" s="1678" t="s">
        <v>120</v>
      </c>
      <c r="C255" s="1705">
        <v>114.96</v>
      </c>
      <c r="D255" s="1703">
        <v>110.89</v>
      </c>
      <c r="E255" s="1698">
        <v>97.53</v>
      </c>
      <c r="F255" s="110" t="s">
        <v>156</v>
      </c>
      <c r="G255" s="38"/>
      <c r="H255" s="1597"/>
      <c r="I255" s="39"/>
      <c r="J255" s="40" t="s">
        <v>120</v>
      </c>
      <c r="K255" s="41">
        <v>97.7</v>
      </c>
      <c r="L255" s="42">
        <v>93.8</v>
      </c>
      <c r="M255" s="43">
        <v>89.3</v>
      </c>
      <c r="N255" s="44">
        <v>108.9</v>
      </c>
      <c r="O255" s="45">
        <v>108.4</v>
      </c>
      <c r="P255" s="46">
        <v>93.6</v>
      </c>
      <c r="Q255" s="17" t="s">
        <v>157</v>
      </c>
      <c r="R255" s="48"/>
    </row>
    <row r="256" spans="1:18">
      <c r="A256" s="1679"/>
      <c r="B256" s="1680" t="s">
        <v>121</v>
      </c>
      <c r="C256" s="1713">
        <v>121.16</v>
      </c>
      <c r="D256" s="1700">
        <v>113.04</v>
      </c>
      <c r="E256" s="1698">
        <v>96.4</v>
      </c>
      <c r="F256" s="110" t="s">
        <v>156</v>
      </c>
      <c r="G256" s="38"/>
      <c r="H256" s="1597"/>
      <c r="I256" s="55"/>
      <c r="J256" s="40" t="s">
        <v>121</v>
      </c>
      <c r="K256" s="57">
        <v>98.2</v>
      </c>
      <c r="L256" s="58">
        <v>94.1</v>
      </c>
      <c r="M256" s="59">
        <v>89.6</v>
      </c>
      <c r="N256" s="44">
        <v>109.5</v>
      </c>
      <c r="O256" s="45">
        <v>108.7</v>
      </c>
      <c r="P256" s="46">
        <v>93.9</v>
      </c>
      <c r="Q256" s="17" t="s">
        <v>157</v>
      </c>
      <c r="R256" s="48"/>
    </row>
    <row r="257" spans="1:18">
      <c r="A257" s="1677" t="s">
        <v>158</v>
      </c>
      <c r="B257" s="1678" t="s">
        <v>110</v>
      </c>
      <c r="C257" s="1705">
        <v>126.71</v>
      </c>
      <c r="D257" s="1703">
        <v>113.1</v>
      </c>
      <c r="E257" s="1695">
        <v>96.74</v>
      </c>
      <c r="F257" s="1669" t="s">
        <v>159</v>
      </c>
      <c r="G257" s="66"/>
      <c r="H257" s="1597"/>
      <c r="I257" s="39" t="s">
        <v>158</v>
      </c>
      <c r="J257" s="68" t="s">
        <v>110</v>
      </c>
      <c r="K257" s="41">
        <v>98.8</v>
      </c>
      <c r="L257" s="42">
        <v>94</v>
      </c>
      <c r="M257" s="43">
        <v>89.9</v>
      </c>
      <c r="N257" s="69">
        <v>110.1</v>
      </c>
      <c r="O257" s="70">
        <v>108.5</v>
      </c>
      <c r="P257" s="71">
        <v>94.1</v>
      </c>
      <c r="Q257" s="112" t="s">
        <v>157</v>
      </c>
      <c r="R257" s="73"/>
    </row>
    <row r="258" spans="1:18">
      <c r="A258" s="1677">
        <v>2011</v>
      </c>
      <c r="B258" s="1678" t="s">
        <v>111</v>
      </c>
      <c r="C258" s="1705">
        <v>129.28</v>
      </c>
      <c r="D258" s="1703">
        <v>117.23</v>
      </c>
      <c r="E258" s="1698">
        <v>99.81</v>
      </c>
      <c r="F258" s="102" t="s">
        <v>160</v>
      </c>
      <c r="G258" s="79" t="s">
        <v>123</v>
      </c>
      <c r="H258" s="1597"/>
      <c r="I258" s="39">
        <v>2011</v>
      </c>
      <c r="J258" s="40" t="s">
        <v>111</v>
      </c>
      <c r="K258" s="41">
        <v>99.5</v>
      </c>
      <c r="L258" s="42">
        <v>95.2</v>
      </c>
      <c r="M258" s="43">
        <v>90.6</v>
      </c>
      <c r="N258" s="44">
        <v>110.9</v>
      </c>
      <c r="O258" s="45">
        <v>110</v>
      </c>
      <c r="P258" s="46">
        <v>94.8</v>
      </c>
      <c r="Q258" s="17" t="s">
        <v>154</v>
      </c>
      <c r="R258" s="48"/>
    </row>
    <row r="259" spans="1:18">
      <c r="A259" s="1677"/>
      <c r="B259" s="1678" t="s">
        <v>112</v>
      </c>
      <c r="C259" s="1705">
        <v>123.4</v>
      </c>
      <c r="D259" s="1703">
        <v>114.78</v>
      </c>
      <c r="E259" s="1698">
        <v>96.66</v>
      </c>
      <c r="F259" s="1667" t="s">
        <v>160</v>
      </c>
      <c r="G259" s="38"/>
      <c r="H259" s="1597"/>
      <c r="I259" s="39"/>
      <c r="J259" s="40" t="s">
        <v>112</v>
      </c>
      <c r="K259" s="41">
        <v>97.2</v>
      </c>
      <c r="L259" s="42">
        <v>87.9</v>
      </c>
      <c r="M259" s="43">
        <v>88.6</v>
      </c>
      <c r="N259" s="44">
        <v>108.4</v>
      </c>
      <c r="O259" s="45">
        <v>102.1</v>
      </c>
      <c r="P259" s="46">
        <v>92.6</v>
      </c>
      <c r="Q259" s="17" t="s">
        <v>154</v>
      </c>
      <c r="R259" s="48"/>
    </row>
    <row r="260" spans="1:18">
      <c r="A260" s="1677"/>
      <c r="B260" s="1678" t="s">
        <v>113</v>
      </c>
      <c r="C260" s="1705">
        <v>118.32</v>
      </c>
      <c r="D260" s="1703">
        <v>115.12</v>
      </c>
      <c r="E260" s="1698">
        <v>98.57</v>
      </c>
      <c r="F260" s="1667" t="s">
        <v>160</v>
      </c>
      <c r="G260" s="38"/>
      <c r="H260" s="1597"/>
      <c r="I260" s="39"/>
      <c r="J260" s="40" t="s">
        <v>113</v>
      </c>
      <c r="K260" s="41">
        <v>94.3</v>
      </c>
      <c r="L260" s="42">
        <v>86.3</v>
      </c>
      <c r="M260" s="43">
        <v>89.6</v>
      </c>
      <c r="N260" s="44">
        <v>105.5</v>
      </c>
      <c r="O260" s="45">
        <v>100.9</v>
      </c>
      <c r="P260" s="46">
        <v>93.6</v>
      </c>
      <c r="Q260" s="17" t="s">
        <v>154</v>
      </c>
      <c r="R260" s="48"/>
    </row>
    <row r="261" spans="1:18">
      <c r="A261" s="1677"/>
      <c r="B261" s="1678" t="s">
        <v>114</v>
      </c>
      <c r="C261" s="1705">
        <v>119.77</v>
      </c>
      <c r="D261" s="1703">
        <v>115.27</v>
      </c>
      <c r="E261" s="1698">
        <v>101.66</v>
      </c>
      <c r="F261" s="1667" t="s">
        <v>160</v>
      </c>
      <c r="G261" s="38"/>
      <c r="H261" s="1597"/>
      <c r="I261" s="39"/>
      <c r="J261" s="40" t="s">
        <v>114</v>
      </c>
      <c r="K261" s="41">
        <v>95.1</v>
      </c>
      <c r="L261" s="42">
        <v>88.6</v>
      </c>
      <c r="M261" s="43">
        <v>90</v>
      </c>
      <c r="N261" s="44">
        <v>106.3</v>
      </c>
      <c r="O261" s="45">
        <v>103.5</v>
      </c>
      <c r="P261" s="46">
        <v>94.3</v>
      </c>
      <c r="Q261" s="17" t="s">
        <v>154</v>
      </c>
      <c r="R261" s="48"/>
    </row>
    <row r="262" spans="1:18">
      <c r="A262" s="1677"/>
      <c r="B262" s="1678" t="s">
        <v>115</v>
      </c>
      <c r="C262" s="1705">
        <v>124.58</v>
      </c>
      <c r="D262" s="1703">
        <v>115.65</v>
      </c>
      <c r="E262" s="1698">
        <v>101.71</v>
      </c>
      <c r="F262" s="1667" t="s">
        <v>160</v>
      </c>
      <c r="G262" s="38"/>
      <c r="H262" s="1597"/>
      <c r="I262" s="39"/>
      <c r="J262" s="40" t="s">
        <v>115</v>
      </c>
      <c r="K262" s="41">
        <v>97.4</v>
      </c>
      <c r="L262" s="42">
        <v>90.7</v>
      </c>
      <c r="M262" s="43">
        <v>90</v>
      </c>
      <c r="N262" s="44">
        <v>108.8</v>
      </c>
      <c r="O262" s="45">
        <v>105.8</v>
      </c>
      <c r="P262" s="46">
        <v>94.4</v>
      </c>
      <c r="Q262" s="17" t="s">
        <v>154</v>
      </c>
      <c r="R262" s="48"/>
    </row>
    <row r="263" spans="1:18">
      <c r="A263" s="1677"/>
      <c r="B263" s="1678" t="s">
        <v>116</v>
      </c>
      <c r="C263" s="1705">
        <v>123.5</v>
      </c>
      <c r="D263" s="1703">
        <v>115.79</v>
      </c>
      <c r="E263" s="1698">
        <v>103.68</v>
      </c>
      <c r="F263" s="1667" t="s">
        <v>160</v>
      </c>
      <c r="G263" s="38"/>
      <c r="H263" s="1597"/>
      <c r="I263" s="39"/>
      <c r="J263" s="40" t="s">
        <v>116</v>
      </c>
      <c r="K263" s="41">
        <v>99.2</v>
      </c>
      <c r="L263" s="42">
        <v>91.7</v>
      </c>
      <c r="M263" s="43">
        <v>90.3</v>
      </c>
      <c r="N263" s="44">
        <v>110.8</v>
      </c>
      <c r="O263" s="45">
        <v>106.9</v>
      </c>
      <c r="P263" s="46">
        <v>94.8</v>
      </c>
      <c r="Q263" s="17" t="s">
        <v>154</v>
      </c>
      <c r="R263" s="48"/>
    </row>
    <row r="264" spans="1:18">
      <c r="A264" s="1677"/>
      <c r="B264" s="1678" t="s">
        <v>117</v>
      </c>
      <c r="C264" s="1705">
        <v>130.04</v>
      </c>
      <c r="D264" s="1703">
        <v>115.86</v>
      </c>
      <c r="E264" s="1698">
        <v>104.85</v>
      </c>
      <c r="F264" s="1667" t="s">
        <v>160</v>
      </c>
      <c r="G264" s="38"/>
      <c r="H264" s="1597"/>
      <c r="I264" s="39"/>
      <c r="J264" s="40" t="s">
        <v>117</v>
      </c>
      <c r="K264" s="41">
        <v>98.9</v>
      </c>
      <c r="L264" s="42">
        <v>92.9</v>
      </c>
      <c r="M264" s="43">
        <v>91.3</v>
      </c>
      <c r="N264" s="44">
        <v>110.6</v>
      </c>
      <c r="O264" s="45">
        <v>108</v>
      </c>
      <c r="P264" s="46">
        <v>95.8</v>
      </c>
      <c r="Q264" s="17" t="s">
        <v>154</v>
      </c>
      <c r="R264" s="48"/>
    </row>
    <row r="265" spans="1:18">
      <c r="A265" s="1677"/>
      <c r="B265" s="1678" t="s">
        <v>118</v>
      </c>
      <c r="C265" s="1705">
        <v>121.57</v>
      </c>
      <c r="D265" s="1703">
        <v>113.49</v>
      </c>
      <c r="E265" s="1698">
        <v>101.93</v>
      </c>
      <c r="F265" s="1667" t="s">
        <v>159</v>
      </c>
      <c r="G265" s="38"/>
      <c r="H265" s="1597"/>
      <c r="I265" s="39"/>
      <c r="J265" s="40" t="s">
        <v>118</v>
      </c>
      <c r="K265" s="41">
        <v>97.5</v>
      </c>
      <c r="L265" s="42">
        <v>93.7</v>
      </c>
      <c r="M265" s="43">
        <v>92.1</v>
      </c>
      <c r="N265" s="44">
        <v>109.1</v>
      </c>
      <c r="O265" s="45">
        <v>108.8</v>
      </c>
      <c r="P265" s="46">
        <v>96.6</v>
      </c>
      <c r="Q265" s="17" t="s">
        <v>152</v>
      </c>
      <c r="R265" s="48"/>
    </row>
    <row r="266" spans="1:18">
      <c r="A266" s="1677"/>
      <c r="B266" s="1678" t="s">
        <v>119</v>
      </c>
      <c r="C266" s="1705">
        <v>121.78</v>
      </c>
      <c r="D266" s="1703">
        <v>116.01</v>
      </c>
      <c r="E266" s="1698">
        <v>102.36</v>
      </c>
      <c r="F266" s="1667" t="s">
        <v>159</v>
      </c>
      <c r="G266" s="38"/>
      <c r="H266" s="1597"/>
      <c r="I266" s="39"/>
      <c r="J266" s="40" t="s">
        <v>119</v>
      </c>
      <c r="K266" s="41">
        <v>97.8</v>
      </c>
      <c r="L266" s="42">
        <v>94.9</v>
      </c>
      <c r="M266" s="43">
        <v>91.7</v>
      </c>
      <c r="N266" s="44">
        <v>109.3</v>
      </c>
      <c r="O266" s="45">
        <v>110.4</v>
      </c>
      <c r="P266" s="46">
        <v>96.2</v>
      </c>
      <c r="Q266" s="17" t="s">
        <v>152</v>
      </c>
      <c r="R266" s="48"/>
    </row>
    <row r="267" spans="1:18">
      <c r="A267" s="1677"/>
      <c r="B267" s="1678" t="s">
        <v>120</v>
      </c>
      <c r="C267" s="1705">
        <v>122.66</v>
      </c>
      <c r="D267" s="1703">
        <v>116.92</v>
      </c>
      <c r="E267" s="1698">
        <v>102.43</v>
      </c>
      <c r="F267" s="1667" t="s">
        <v>159</v>
      </c>
      <c r="G267" s="38"/>
      <c r="H267" s="1597"/>
      <c r="I267" s="39"/>
      <c r="J267" s="40" t="s">
        <v>120</v>
      </c>
      <c r="K267" s="41">
        <v>97.5</v>
      </c>
      <c r="L267" s="42">
        <v>93.6</v>
      </c>
      <c r="M267" s="43">
        <v>91.9</v>
      </c>
      <c r="N267" s="44">
        <v>109</v>
      </c>
      <c r="O267" s="45">
        <v>108.9</v>
      </c>
      <c r="P267" s="46">
        <v>96.4</v>
      </c>
      <c r="Q267" s="17" t="s">
        <v>152</v>
      </c>
      <c r="R267" s="48"/>
    </row>
    <row r="268" spans="1:18">
      <c r="A268" s="1677"/>
      <c r="B268" s="1678" t="s">
        <v>121</v>
      </c>
      <c r="C268" s="1705">
        <v>120.16</v>
      </c>
      <c r="D268" s="1703">
        <v>116.43</v>
      </c>
      <c r="E268" s="1714">
        <v>101.75</v>
      </c>
      <c r="F268" s="1668" t="s">
        <v>159</v>
      </c>
      <c r="G268" s="54"/>
      <c r="H268" s="1597"/>
      <c r="I268" s="39"/>
      <c r="J268" s="56" t="s">
        <v>121</v>
      </c>
      <c r="K268" s="41">
        <v>98</v>
      </c>
      <c r="L268" s="42">
        <v>95.4</v>
      </c>
      <c r="M268" s="43">
        <v>92.6</v>
      </c>
      <c r="N268" s="80">
        <v>109.5</v>
      </c>
      <c r="O268" s="81">
        <v>111</v>
      </c>
      <c r="P268" s="82">
        <v>97.1</v>
      </c>
      <c r="Q268" s="114" t="s">
        <v>153</v>
      </c>
      <c r="R268" s="60"/>
    </row>
    <row r="269" spans="1:18">
      <c r="A269" s="1681" t="s">
        <v>161</v>
      </c>
      <c r="B269" s="1682" t="s">
        <v>110</v>
      </c>
      <c r="C269" s="1711">
        <v>123.47</v>
      </c>
      <c r="D269" s="1712">
        <v>119.28</v>
      </c>
      <c r="E269" s="1698">
        <v>105.54</v>
      </c>
      <c r="F269" s="1667" t="s">
        <v>159</v>
      </c>
      <c r="G269" s="38"/>
      <c r="H269" s="1597"/>
      <c r="I269" s="67" t="s">
        <v>161</v>
      </c>
      <c r="J269" s="40" t="s">
        <v>110</v>
      </c>
      <c r="K269" s="84">
        <v>98.5</v>
      </c>
      <c r="L269" s="85">
        <v>95.4</v>
      </c>
      <c r="M269" s="86">
        <v>92</v>
      </c>
      <c r="N269" s="44">
        <v>110.1</v>
      </c>
      <c r="O269" s="45">
        <v>111.1</v>
      </c>
      <c r="P269" s="46">
        <v>96.5</v>
      </c>
      <c r="Q269" s="17" t="s">
        <v>153</v>
      </c>
      <c r="R269" s="48"/>
    </row>
    <row r="270" spans="1:18">
      <c r="A270" s="1677">
        <v>2012</v>
      </c>
      <c r="B270" s="1678" t="s">
        <v>111</v>
      </c>
      <c r="C270" s="1705">
        <v>122.32</v>
      </c>
      <c r="D270" s="1703">
        <v>119.45</v>
      </c>
      <c r="E270" s="1698">
        <v>103.9</v>
      </c>
      <c r="F270" s="1667" t="s">
        <v>159</v>
      </c>
      <c r="G270" s="38"/>
      <c r="H270" s="1597"/>
      <c r="I270" s="39">
        <v>2012</v>
      </c>
      <c r="J270" s="40" t="s">
        <v>111</v>
      </c>
      <c r="K270" s="41">
        <v>99.8</v>
      </c>
      <c r="L270" s="42">
        <v>96.7</v>
      </c>
      <c r="M270" s="43">
        <v>93.1</v>
      </c>
      <c r="N270" s="44">
        <v>111.5</v>
      </c>
      <c r="O270" s="45">
        <v>112</v>
      </c>
      <c r="P270" s="46">
        <v>97.7</v>
      </c>
      <c r="Q270" s="17" t="s">
        <v>154</v>
      </c>
      <c r="R270" s="48"/>
    </row>
    <row r="271" spans="1:18">
      <c r="A271" s="1677"/>
      <c r="B271" s="1678" t="s">
        <v>112</v>
      </c>
      <c r="C271" s="1705">
        <v>124.41</v>
      </c>
      <c r="D271" s="1703">
        <v>118.14</v>
      </c>
      <c r="E271" s="1698">
        <v>101.29</v>
      </c>
      <c r="F271" s="1667" t="s">
        <v>159</v>
      </c>
      <c r="G271" s="38"/>
      <c r="H271" s="1597"/>
      <c r="I271" s="39"/>
      <c r="J271" s="40" t="s">
        <v>112</v>
      </c>
      <c r="K271" s="41">
        <v>99.9</v>
      </c>
      <c r="L271" s="42">
        <v>97.5</v>
      </c>
      <c r="M271" s="43">
        <v>93.9</v>
      </c>
      <c r="N271" s="44">
        <v>111.7</v>
      </c>
      <c r="O271" s="45">
        <v>113.3</v>
      </c>
      <c r="P271" s="46">
        <v>98.5</v>
      </c>
      <c r="Q271" s="17" t="s">
        <v>154</v>
      </c>
      <c r="R271" s="48" t="s">
        <v>123</v>
      </c>
    </row>
    <row r="272" spans="1:18">
      <c r="A272" s="1677"/>
      <c r="B272" s="1678" t="s">
        <v>113</v>
      </c>
      <c r="C272" s="1705">
        <v>119.47</v>
      </c>
      <c r="D272" s="1703">
        <v>117.2</v>
      </c>
      <c r="E272" s="1698">
        <v>100.97</v>
      </c>
      <c r="F272" s="1667" t="s">
        <v>159</v>
      </c>
      <c r="G272" s="38"/>
      <c r="H272" s="1597"/>
      <c r="I272" s="39"/>
      <c r="J272" s="40" t="s">
        <v>113</v>
      </c>
      <c r="K272" s="41">
        <v>99.2</v>
      </c>
      <c r="L272" s="42">
        <v>96.1</v>
      </c>
      <c r="M272" s="43">
        <v>94</v>
      </c>
      <c r="N272" s="44">
        <v>110.9</v>
      </c>
      <c r="O272" s="45">
        <v>111.8</v>
      </c>
      <c r="P272" s="46">
        <v>98.6</v>
      </c>
      <c r="Q272" s="17" t="s">
        <v>154</v>
      </c>
      <c r="R272" s="48"/>
    </row>
    <row r="273" spans="1:18">
      <c r="A273" s="1677"/>
      <c r="B273" s="1678" t="s">
        <v>114</v>
      </c>
      <c r="C273" s="1705">
        <v>121.54</v>
      </c>
      <c r="D273" s="1703">
        <v>117.49</v>
      </c>
      <c r="E273" s="1698">
        <v>98.69</v>
      </c>
      <c r="F273" s="1667" t="s">
        <v>159</v>
      </c>
      <c r="G273" s="38"/>
      <c r="H273" s="1597"/>
      <c r="I273" s="39"/>
      <c r="J273" s="40" t="s">
        <v>114</v>
      </c>
      <c r="K273" s="41">
        <v>98.4</v>
      </c>
      <c r="L273" s="42">
        <v>96.1</v>
      </c>
      <c r="M273" s="43">
        <v>93.6</v>
      </c>
      <c r="N273" s="44">
        <v>110.1</v>
      </c>
      <c r="O273" s="45">
        <v>111.6</v>
      </c>
      <c r="P273" s="46">
        <v>98.2</v>
      </c>
      <c r="Q273" s="17" t="s">
        <v>154</v>
      </c>
      <c r="R273" s="48"/>
    </row>
    <row r="274" spans="1:18">
      <c r="A274" s="1677"/>
      <c r="B274" s="1678" t="s">
        <v>115</v>
      </c>
      <c r="C274" s="1705">
        <v>119.07</v>
      </c>
      <c r="D274" s="1703">
        <v>115.61</v>
      </c>
      <c r="E274" s="1698">
        <v>97.82</v>
      </c>
      <c r="F274" s="1667" t="s">
        <v>159</v>
      </c>
      <c r="G274" s="38"/>
      <c r="H274" s="1597"/>
      <c r="I274" s="39"/>
      <c r="J274" s="40" t="s">
        <v>115</v>
      </c>
      <c r="K274" s="41">
        <v>96.9</v>
      </c>
      <c r="L274" s="42">
        <v>93.9</v>
      </c>
      <c r="M274" s="43">
        <v>93.5</v>
      </c>
      <c r="N274" s="44">
        <v>108.5</v>
      </c>
      <c r="O274" s="45">
        <v>109.3</v>
      </c>
      <c r="P274" s="46">
        <v>98.1</v>
      </c>
      <c r="Q274" s="17" t="s">
        <v>157</v>
      </c>
      <c r="R274" s="48"/>
    </row>
    <row r="275" spans="1:18">
      <c r="A275" s="1677"/>
      <c r="B275" s="1678" t="s">
        <v>116</v>
      </c>
      <c r="C275" s="1705">
        <v>117.06</v>
      </c>
      <c r="D275" s="1703">
        <v>115.13</v>
      </c>
      <c r="E275" s="1698">
        <v>98.53</v>
      </c>
      <c r="F275" s="1667" t="s">
        <v>159</v>
      </c>
      <c r="G275" s="38"/>
      <c r="H275" s="1597"/>
      <c r="I275" s="39"/>
      <c r="J275" s="40" t="s">
        <v>116</v>
      </c>
      <c r="K275" s="41">
        <v>96.2</v>
      </c>
      <c r="L275" s="42">
        <v>93.3</v>
      </c>
      <c r="M275" s="43">
        <v>92.8</v>
      </c>
      <c r="N275" s="44">
        <v>107.7</v>
      </c>
      <c r="O275" s="45">
        <v>108.7</v>
      </c>
      <c r="P275" s="46">
        <v>97.3</v>
      </c>
      <c r="Q275" s="17" t="s">
        <v>157</v>
      </c>
      <c r="R275" s="48"/>
    </row>
    <row r="276" spans="1:18">
      <c r="A276" s="1677"/>
      <c r="B276" s="1678" t="s">
        <v>117</v>
      </c>
      <c r="C276" s="1705">
        <v>114.02</v>
      </c>
      <c r="D276" s="1703">
        <v>115.99</v>
      </c>
      <c r="E276" s="1698">
        <v>98.18</v>
      </c>
      <c r="F276" s="1667" t="s">
        <v>162</v>
      </c>
      <c r="G276" s="38"/>
      <c r="H276" s="1597"/>
      <c r="I276" s="39"/>
      <c r="J276" s="40" t="s">
        <v>117</v>
      </c>
      <c r="K276" s="41">
        <v>96.1</v>
      </c>
      <c r="L276" s="42">
        <v>93.3</v>
      </c>
      <c r="M276" s="43">
        <v>92.8</v>
      </c>
      <c r="N276" s="44">
        <v>107.5</v>
      </c>
      <c r="O276" s="45">
        <v>108.5</v>
      </c>
      <c r="P276" s="46">
        <v>97.3</v>
      </c>
      <c r="Q276" s="17" t="s">
        <v>157</v>
      </c>
      <c r="R276" s="48"/>
    </row>
    <row r="277" spans="1:18">
      <c r="A277" s="1677"/>
      <c r="B277" s="1678" t="s">
        <v>118</v>
      </c>
      <c r="C277" s="1705">
        <v>117.73</v>
      </c>
      <c r="D277" s="1703">
        <v>116.22</v>
      </c>
      <c r="E277" s="1698">
        <v>98.64</v>
      </c>
      <c r="F277" s="1667" t="s">
        <v>162</v>
      </c>
      <c r="G277" s="38"/>
      <c r="H277" s="1597"/>
      <c r="I277" s="39"/>
      <c r="J277" s="40" t="s">
        <v>118</v>
      </c>
      <c r="K277" s="41">
        <v>95.1</v>
      </c>
      <c r="L277" s="42">
        <v>91.9</v>
      </c>
      <c r="M277" s="43">
        <v>92.8</v>
      </c>
      <c r="N277" s="44">
        <v>106.5</v>
      </c>
      <c r="O277" s="45">
        <v>107.1</v>
      </c>
      <c r="P277" s="46">
        <v>97.2</v>
      </c>
      <c r="Q277" s="17" t="s">
        <v>163</v>
      </c>
      <c r="R277" s="48"/>
    </row>
    <row r="278" spans="1:18">
      <c r="A278" s="1677"/>
      <c r="B278" s="1678" t="s">
        <v>119</v>
      </c>
      <c r="C278" s="1705">
        <v>113.44</v>
      </c>
      <c r="D278" s="1703">
        <v>112</v>
      </c>
      <c r="E278" s="1698">
        <v>96.78</v>
      </c>
      <c r="F278" s="1667" t="s">
        <v>162</v>
      </c>
      <c r="G278" s="38"/>
      <c r="H278" s="1597"/>
      <c r="I278" s="39"/>
      <c r="J278" s="40" t="s">
        <v>119</v>
      </c>
      <c r="K278" s="41">
        <v>95</v>
      </c>
      <c r="L278" s="42">
        <v>91.9</v>
      </c>
      <c r="M278" s="43">
        <v>93.1</v>
      </c>
      <c r="N278" s="44">
        <v>106.3</v>
      </c>
      <c r="O278" s="45">
        <v>107</v>
      </c>
      <c r="P278" s="46">
        <v>97.5</v>
      </c>
      <c r="Q278" s="17" t="s">
        <v>146</v>
      </c>
      <c r="R278" s="48"/>
    </row>
    <row r="279" spans="1:18">
      <c r="A279" s="1677"/>
      <c r="B279" s="1678" t="s">
        <v>120</v>
      </c>
      <c r="C279" s="1705">
        <v>113.53</v>
      </c>
      <c r="D279" s="1703">
        <v>111.83</v>
      </c>
      <c r="E279" s="1698">
        <v>97.02</v>
      </c>
      <c r="F279" s="1667" t="s">
        <v>162</v>
      </c>
      <c r="G279" s="38"/>
      <c r="H279" s="1597"/>
      <c r="I279" s="39"/>
      <c r="J279" s="40" t="s">
        <v>120</v>
      </c>
      <c r="K279" s="41">
        <v>94.6</v>
      </c>
      <c r="L279" s="42">
        <v>91.6</v>
      </c>
      <c r="M279" s="43">
        <v>92.8</v>
      </c>
      <c r="N279" s="44">
        <v>106</v>
      </c>
      <c r="O279" s="45">
        <v>106.4</v>
      </c>
      <c r="P279" s="46">
        <v>97.2</v>
      </c>
      <c r="Q279" s="17" t="s">
        <v>146</v>
      </c>
      <c r="R279" s="48"/>
    </row>
    <row r="280" spans="1:18">
      <c r="A280" s="1679"/>
      <c r="B280" s="1680" t="s">
        <v>121</v>
      </c>
      <c r="C280" s="1713">
        <v>113.18</v>
      </c>
      <c r="D280" s="1700">
        <v>113.82</v>
      </c>
      <c r="E280" s="1714">
        <v>96.6</v>
      </c>
      <c r="F280" s="1667" t="s">
        <v>164</v>
      </c>
      <c r="G280" s="38"/>
      <c r="H280" s="1597"/>
      <c r="I280" s="39"/>
      <c r="J280" s="40" t="s">
        <v>121</v>
      </c>
      <c r="K280" s="57">
        <v>95.7</v>
      </c>
      <c r="L280" s="58">
        <v>92.6</v>
      </c>
      <c r="M280" s="59">
        <v>92.7</v>
      </c>
      <c r="N280" s="44">
        <v>107.1</v>
      </c>
      <c r="O280" s="45">
        <v>107.8</v>
      </c>
      <c r="P280" s="46">
        <v>97.2</v>
      </c>
      <c r="Q280" s="17" t="s">
        <v>146</v>
      </c>
      <c r="R280" s="48" t="s">
        <v>127</v>
      </c>
    </row>
    <row r="281" spans="1:18">
      <c r="A281" s="1677" t="s">
        <v>165</v>
      </c>
      <c r="B281" s="1678" t="s">
        <v>110</v>
      </c>
      <c r="C281" s="1705">
        <v>115.51</v>
      </c>
      <c r="D281" s="1703">
        <v>111.51</v>
      </c>
      <c r="E281" s="1698">
        <v>96.74</v>
      </c>
      <c r="F281" s="1669" t="s">
        <v>164</v>
      </c>
      <c r="G281" s="66"/>
      <c r="H281" s="1597"/>
      <c r="I281" s="67" t="s">
        <v>165</v>
      </c>
      <c r="J281" s="68" t="s">
        <v>110</v>
      </c>
      <c r="K281" s="41">
        <v>97.8</v>
      </c>
      <c r="L281" s="42">
        <v>93</v>
      </c>
      <c r="M281" s="43">
        <v>92.2</v>
      </c>
      <c r="N281" s="69">
        <v>109.3</v>
      </c>
      <c r="O281" s="70">
        <v>108</v>
      </c>
      <c r="P281" s="71">
        <v>96.6</v>
      </c>
      <c r="Q281" s="112" t="s">
        <v>146</v>
      </c>
      <c r="R281" s="73"/>
    </row>
    <row r="282" spans="1:18">
      <c r="A282" s="1677">
        <v>2013</v>
      </c>
      <c r="B282" s="1678" t="s">
        <v>111</v>
      </c>
      <c r="C282" s="1705">
        <v>119.51</v>
      </c>
      <c r="D282" s="1703">
        <v>110.76</v>
      </c>
      <c r="E282" s="1698">
        <v>96.44</v>
      </c>
      <c r="F282" s="102" t="s">
        <v>166</v>
      </c>
      <c r="G282" s="79" t="s">
        <v>127</v>
      </c>
      <c r="H282" s="1597"/>
      <c r="I282" s="39">
        <v>2013</v>
      </c>
      <c r="J282" s="40" t="s">
        <v>111</v>
      </c>
      <c r="K282" s="41">
        <v>100.8</v>
      </c>
      <c r="L282" s="42">
        <v>93.8</v>
      </c>
      <c r="M282" s="43">
        <v>91.8</v>
      </c>
      <c r="N282" s="44">
        <v>112.6</v>
      </c>
      <c r="O282" s="45">
        <v>109</v>
      </c>
      <c r="P282" s="46">
        <v>96.2</v>
      </c>
      <c r="Q282" s="17" t="s">
        <v>152</v>
      </c>
      <c r="R282" s="48"/>
    </row>
    <row r="283" spans="1:18">
      <c r="A283" s="1677"/>
      <c r="B283" s="1678" t="s">
        <v>112</v>
      </c>
      <c r="C283" s="1705">
        <v>121.84</v>
      </c>
      <c r="D283" s="1703">
        <v>115.29</v>
      </c>
      <c r="E283" s="1698">
        <v>96.09</v>
      </c>
      <c r="F283" s="1667" t="s">
        <v>166</v>
      </c>
      <c r="G283" s="38"/>
      <c r="H283" s="1597"/>
      <c r="I283" s="39"/>
      <c r="J283" s="40" t="s">
        <v>112</v>
      </c>
      <c r="K283" s="41">
        <v>102.5</v>
      </c>
      <c r="L283" s="42">
        <v>95.4</v>
      </c>
      <c r="M283" s="43">
        <v>91.9</v>
      </c>
      <c r="N283" s="44">
        <v>114.4</v>
      </c>
      <c r="O283" s="45">
        <v>110.7</v>
      </c>
      <c r="P283" s="46">
        <v>96.3</v>
      </c>
      <c r="Q283" s="17" t="s">
        <v>152</v>
      </c>
      <c r="R283" s="48"/>
    </row>
    <row r="284" spans="1:18">
      <c r="A284" s="1677"/>
      <c r="B284" s="1678" t="s">
        <v>113</v>
      </c>
      <c r="C284" s="1705">
        <v>121.7</v>
      </c>
      <c r="D284" s="1703">
        <v>113.1</v>
      </c>
      <c r="E284" s="1698">
        <v>96.1</v>
      </c>
      <c r="F284" s="1667" t="s">
        <v>166</v>
      </c>
      <c r="G284" s="38"/>
      <c r="H284" s="1597"/>
      <c r="I284" s="39"/>
      <c r="J284" s="40" t="s">
        <v>113</v>
      </c>
      <c r="K284" s="41">
        <v>103.6</v>
      </c>
      <c r="L284" s="42">
        <v>95.9</v>
      </c>
      <c r="M284" s="43">
        <v>91.8</v>
      </c>
      <c r="N284" s="44">
        <v>115.6</v>
      </c>
      <c r="O284" s="45">
        <v>111.3</v>
      </c>
      <c r="P284" s="46">
        <v>96.2</v>
      </c>
      <c r="Q284" s="17" t="s">
        <v>152</v>
      </c>
      <c r="R284" s="48"/>
    </row>
    <row r="285" spans="1:18">
      <c r="A285" s="1677"/>
      <c r="B285" s="1678" t="s">
        <v>114</v>
      </c>
      <c r="C285" s="1705">
        <v>126.71</v>
      </c>
      <c r="D285" s="1703">
        <v>115.04</v>
      </c>
      <c r="E285" s="1698">
        <v>96.06</v>
      </c>
      <c r="F285" s="1667" t="s">
        <v>166</v>
      </c>
      <c r="G285" s="38"/>
      <c r="H285" s="1597"/>
      <c r="I285" s="39"/>
      <c r="J285" s="40" t="s">
        <v>114</v>
      </c>
      <c r="K285" s="41">
        <v>105.2</v>
      </c>
      <c r="L285" s="42">
        <v>97.3</v>
      </c>
      <c r="M285" s="43">
        <v>92.5</v>
      </c>
      <c r="N285" s="44">
        <v>117.5</v>
      </c>
      <c r="O285" s="45">
        <v>112.8</v>
      </c>
      <c r="P285" s="46">
        <v>97</v>
      </c>
      <c r="Q285" s="17" t="s">
        <v>153</v>
      </c>
      <c r="R285" s="48"/>
    </row>
    <row r="286" spans="1:18">
      <c r="A286" s="1677"/>
      <c r="B286" s="1678" t="s">
        <v>115</v>
      </c>
      <c r="C286" s="1705">
        <v>125.39</v>
      </c>
      <c r="D286" s="1703">
        <v>116.02</v>
      </c>
      <c r="E286" s="1698">
        <v>96.49</v>
      </c>
      <c r="F286" s="1667" t="s">
        <v>167</v>
      </c>
      <c r="G286" s="38"/>
      <c r="H286" s="1597"/>
      <c r="I286" s="39"/>
      <c r="J286" s="40" t="s">
        <v>115</v>
      </c>
      <c r="K286" s="41">
        <v>104</v>
      </c>
      <c r="L286" s="42">
        <v>96.8</v>
      </c>
      <c r="M286" s="43">
        <v>92.9</v>
      </c>
      <c r="N286" s="44">
        <v>116</v>
      </c>
      <c r="O286" s="45">
        <v>112.5</v>
      </c>
      <c r="P286" s="46">
        <v>97.5</v>
      </c>
      <c r="Q286" s="17" t="s">
        <v>153</v>
      </c>
      <c r="R286" s="48"/>
    </row>
    <row r="287" spans="1:18">
      <c r="A287" s="1677"/>
      <c r="B287" s="1678" t="s">
        <v>116</v>
      </c>
      <c r="C287" s="1705">
        <v>125.54</v>
      </c>
      <c r="D287" s="1703">
        <v>116.48</v>
      </c>
      <c r="E287" s="1698">
        <v>98.36</v>
      </c>
      <c r="F287" s="1667" t="s">
        <v>160</v>
      </c>
      <c r="G287" s="38"/>
      <c r="H287" s="1597"/>
      <c r="I287" s="39"/>
      <c r="J287" s="40" t="s">
        <v>116</v>
      </c>
      <c r="K287" s="41">
        <v>104.8</v>
      </c>
      <c r="L287" s="42">
        <v>97.9</v>
      </c>
      <c r="M287" s="43">
        <v>93.8</v>
      </c>
      <c r="N287" s="44">
        <v>116.9</v>
      </c>
      <c r="O287" s="45">
        <v>113.5</v>
      </c>
      <c r="P287" s="46">
        <v>98.4</v>
      </c>
      <c r="Q287" s="17" t="s">
        <v>154</v>
      </c>
      <c r="R287" s="48"/>
    </row>
    <row r="288" spans="1:18">
      <c r="A288" s="1677"/>
      <c r="B288" s="1678" t="s">
        <v>117</v>
      </c>
      <c r="C288" s="1705">
        <v>125.76</v>
      </c>
      <c r="D288" s="1703">
        <v>118.12</v>
      </c>
      <c r="E288" s="1698">
        <v>100.34</v>
      </c>
      <c r="F288" s="1667" t="s">
        <v>160</v>
      </c>
      <c r="G288" s="38"/>
      <c r="H288" s="1597"/>
      <c r="I288" s="39"/>
      <c r="J288" s="40" t="s">
        <v>117</v>
      </c>
      <c r="K288" s="41">
        <v>105.1</v>
      </c>
      <c r="L288" s="42">
        <v>98.8</v>
      </c>
      <c r="M288" s="43">
        <v>94.1</v>
      </c>
      <c r="N288" s="44">
        <v>117.1</v>
      </c>
      <c r="O288" s="45">
        <v>114.6</v>
      </c>
      <c r="P288" s="46">
        <v>98.6</v>
      </c>
      <c r="Q288" s="17" t="s">
        <v>154</v>
      </c>
      <c r="R288" s="115"/>
    </row>
    <row r="289" spans="1:18">
      <c r="A289" s="1677"/>
      <c r="B289" s="1678" t="s">
        <v>118</v>
      </c>
      <c r="C289" s="1705">
        <v>127.2</v>
      </c>
      <c r="D289" s="1703">
        <v>118.1</v>
      </c>
      <c r="E289" s="1698">
        <v>101.28</v>
      </c>
      <c r="F289" s="1667" t="s">
        <v>160</v>
      </c>
      <c r="G289" s="38"/>
      <c r="H289" s="1597"/>
      <c r="I289" s="39"/>
      <c r="J289" s="40" t="s">
        <v>118</v>
      </c>
      <c r="K289" s="41">
        <v>106.5</v>
      </c>
      <c r="L289" s="42">
        <v>99.4</v>
      </c>
      <c r="M289" s="43">
        <v>94.5</v>
      </c>
      <c r="N289" s="44">
        <v>118.7</v>
      </c>
      <c r="O289" s="45">
        <v>115.3</v>
      </c>
      <c r="P289" s="46">
        <v>99.1</v>
      </c>
      <c r="Q289" s="17" t="s">
        <v>154</v>
      </c>
      <c r="R289" s="115"/>
    </row>
    <row r="290" spans="1:18">
      <c r="A290" s="1677"/>
      <c r="B290" s="1678" t="s">
        <v>119</v>
      </c>
      <c r="C290" s="1705">
        <v>132.28</v>
      </c>
      <c r="D290" s="1703">
        <v>120.39</v>
      </c>
      <c r="E290" s="1698">
        <v>102.76</v>
      </c>
      <c r="F290" s="1667" t="s">
        <v>160</v>
      </c>
      <c r="G290" s="38"/>
      <c r="H290" s="1597"/>
      <c r="I290" s="39"/>
      <c r="J290" s="40" t="s">
        <v>119</v>
      </c>
      <c r="K290" s="41">
        <v>106.5</v>
      </c>
      <c r="L290" s="42">
        <v>100.1</v>
      </c>
      <c r="M290" s="43">
        <v>94.9</v>
      </c>
      <c r="N290" s="44">
        <v>118.8</v>
      </c>
      <c r="O290" s="45">
        <v>116</v>
      </c>
      <c r="P290" s="46">
        <v>99.5</v>
      </c>
      <c r="Q290" s="17" t="s">
        <v>154</v>
      </c>
      <c r="R290" s="48"/>
    </row>
    <row r="291" spans="1:18">
      <c r="A291" s="1677"/>
      <c r="B291" s="1678" t="s">
        <v>120</v>
      </c>
      <c r="C291" s="1705">
        <v>133.87</v>
      </c>
      <c r="D291" s="1703">
        <v>122.38</v>
      </c>
      <c r="E291" s="1698">
        <v>103.79</v>
      </c>
      <c r="F291" s="1667" t="s">
        <v>160</v>
      </c>
      <c r="G291" s="38"/>
      <c r="H291" s="1597"/>
      <c r="I291" s="39"/>
      <c r="J291" s="40" t="s">
        <v>120</v>
      </c>
      <c r="K291" s="41">
        <v>108.1</v>
      </c>
      <c r="L291" s="42">
        <v>101.2</v>
      </c>
      <c r="M291" s="43">
        <v>95.8</v>
      </c>
      <c r="N291" s="44">
        <v>120.4</v>
      </c>
      <c r="O291" s="45">
        <v>117.1</v>
      </c>
      <c r="P291" s="46">
        <v>100.4</v>
      </c>
      <c r="Q291" s="17" t="s">
        <v>154</v>
      </c>
      <c r="R291" s="48"/>
    </row>
    <row r="292" spans="1:18">
      <c r="A292" s="1677"/>
      <c r="B292" s="1678" t="s">
        <v>121</v>
      </c>
      <c r="C292" s="1705">
        <v>137.44</v>
      </c>
      <c r="D292" s="1703">
        <v>122.85</v>
      </c>
      <c r="E292" s="1698">
        <v>103.35</v>
      </c>
      <c r="F292" s="1668" t="s">
        <v>160</v>
      </c>
      <c r="G292" s="54"/>
      <c r="H292" s="1597"/>
      <c r="I292" s="55"/>
      <c r="J292" s="56" t="s">
        <v>121</v>
      </c>
      <c r="K292" s="41">
        <v>107.3</v>
      </c>
      <c r="L292" s="42">
        <v>100.9</v>
      </c>
      <c r="M292" s="43">
        <v>96.5</v>
      </c>
      <c r="N292" s="80">
        <v>119.5</v>
      </c>
      <c r="O292" s="81">
        <v>117.1</v>
      </c>
      <c r="P292" s="82">
        <v>101.3</v>
      </c>
      <c r="Q292" s="114" t="s">
        <v>154</v>
      </c>
      <c r="R292" s="60"/>
    </row>
    <row r="293" spans="1:18">
      <c r="A293" s="1681" t="s">
        <v>168</v>
      </c>
      <c r="B293" s="1682" t="s">
        <v>110</v>
      </c>
      <c r="C293" s="1711">
        <v>133.56</v>
      </c>
      <c r="D293" s="1712">
        <v>121.62</v>
      </c>
      <c r="E293" s="1695">
        <v>103.85</v>
      </c>
      <c r="F293" s="1667" t="s">
        <v>160</v>
      </c>
      <c r="G293" s="38"/>
      <c r="H293" s="1597"/>
      <c r="I293" s="39" t="s">
        <v>168</v>
      </c>
      <c r="J293" s="40" t="s">
        <v>110</v>
      </c>
      <c r="K293" s="84">
        <v>107.6</v>
      </c>
      <c r="L293" s="85">
        <v>102.5</v>
      </c>
      <c r="M293" s="86">
        <v>97.8</v>
      </c>
      <c r="N293" s="44">
        <v>119.8</v>
      </c>
      <c r="O293" s="45">
        <v>118.6</v>
      </c>
      <c r="P293" s="46">
        <v>102.5</v>
      </c>
      <c r="Q293" s="17" t="s">
        <v>154</v>
      </c>
      <c r="R293" s="48"/>
    </row>
    <row r="294" spans="1:18">
      <c r="A294" s="1677">
        <v>2014</v>
      </c>
      <c r="B294" s="1678" t="s">
        <v>111</v>
      </c>
      <c r="C294" s="1705">
        <v>129.75</v>
      </c>
      <c r="D294" s="1703">
        <v>121.89</v>
      </c>
      <c r="E294" s="1698">
        <v>102.95</v>
      </c>
      <c r="F294" s="1667" t="s">
        <v>160</v>
      </c>
      <c r="G294" s="38"/>
      <c r="H294" s="1597"/>
      <c r="I294" s="39">
        <v>2014</v>
      </c>
      <c r="J294" s="40" t="s">
        <v>111</v>
      </c>
      <c r="K294" s="41">
        <v>104.3</v>
      </c>
      <c r="L294" s="42">
        <v>102.2</v>
      </c>
      <c r="M294" s="43">
        <v>97.9</v>
      </c>
      <c r="N294" s="44">
        <v>116.3</v>
      </c>
      <c r="O294" s="45">
        <v>118.4</v>
      </c>
      <c r="P294" s="46">
        <v>102.7</v>
      </c>
      <c r="Q294" s="17" t="s">
        <v>154</v>
      </c>
      <c r="R294" s="48"/>
    </row>
    <row r="295" spans="1:18">
      <c r="A295" s="1677"/>
      <c r="B295" s="1678" t="s">
        <v>112</v>
      </c>
      <c r="C295" s="1705">
        <v>124.63</v>
      </c>
      <c r="D295" s="1703">
        <v>121.69</v>
      </c>
      <c r="E295" s="1698">
        <v>104.64</v>
      </c>
      <c r="F295" s="1667" t="s">
        <v>160</v>
      </c>
      <c r="G295" s="38"/>
      <c r="H295" s="1597"/>
      <c r="I295" s="39"/>
      <c r="J295" s="40" t="s">
        <v>112</v>
      </c>
      <c r="K295" s="41">
        <v>103.3</v>
      </c>
      <c r="L295" s="42">
        <v>103.8</v>
      </c>
      <c r="M295" s="43">
        <v>98.5</v>
      </c>
      <c r="N295" s="44">
        <v>115.1</v>
      </c>
      <c r="O295" s="45">
        <v>120.4</v>
      </c>
      <c r="P295" s="46">
        <v>103.3</v>
      </c>
      <c r="Q295" s="17" t="s">
        <v>154</v>
      </c>
      <c r="R295" s="48"/>
    </row>
    <row r="296" spans="1:18">
      <c r="A296" s="1677"/>
      <c r="B296" s="1678" t="s">
        <v>113</v>
      </c>
      <c r="C296" s="1705">
        <v>120.65</v>
      </c>
      <c r="D296" s="1703">
        <v>119.89</v>
      </c>
      <c r="E296" s="1698">
        <v>106.57</v>
      </c>
      <c r="F296" s="1667" t="s">
        <v>160</v>
      </c>
      <c r="G296" s="38"/>
      <c r="H296" s="1597"/>
      <c r="I296" s="39"/>
      <c r="J296" s="40" t="s">
        <v>113</v>
      </c>
      <c r="K296" s="41">
        <v>100.8</v>
      </c>
      <c r="L296" s="42">
        <v>100</v>
      </c>
      <c r="M296" s="43">
        <v>98.6</v>
      </c>
      <c r="N296" s="44">
        <v>112.6</v>
      </c>
      <c r="O296" s="45">
        <v>116.3</v>
      </c>
      <c r="P296" s="46">
        <v>103.4</v>
      </c>
      <c r="Q296" s="17" t="s">
        <v>157</v>
      </c>
      <c r="R296" s="48"/>
    </row>
    <row r="297" spans="1:18">
      <c r="A297" s="1677"/>
      <c r="B297" s="1678" t="s">
        <v>114</v>
      </c>
      <c r="C297" s="1705">
        <v>118.92</v>
      </c>
      <c r="D297" s="1703">
        <v>122.26</v>
      </c>
      <c r="E297" s="1698">
        <v>107.37</v>
      </c>
      <c r="F297" s="1667" t="s">
        <v>160</v>
      </c>
      <c r="G297" s="38"/>
      <c r="H297" s="1597"/>
      <c r="I297" s="39"/>
      <c r="J297" s="40" t="s">
        <v>114</v>
      </c>
      <c r="K297" s="41">
        <v>99.7</v>
      </c>
      <c r="L297" s="42">
        <v>100.6</v>
      </c>
      <c r="M297" s="43">
        <v>100.6</v>
      </c>
      <c r="N297" s="44">
        <v>111.5</v>
      </c>
      <c r="O297" s="45">
        <v>116.8</v>
      </c>
      <c r="P297" s="46">
        <v>105.5</v>
      </c>
      <c r="Q297" s="17" t="s">
        <v>157</v>
      </c>
      <c r="R297" s="48"/>
    </row>
    <row r="298" spans="1:18">
      <c r="A298" s="1677"/>
      <c r="B298" s="1678" t="s">
        <v>115</v>
      </c>
      <c r="C298" s="1705">
        <v>117.81</v>
      </c>
      <c r="D298" s="1703">
        <v>120.49</v>
      </c>
      <c r="E298" s="1698">
        <v>106.57</v>
      </c>
      <c r="F298" s="1667" t="s">
        <v>160</v>
      </c>
      <c r="G298" s="38"/>
      <c r="H298" s="1597"/>
      <c r="I298" s="39"/>
      <c r="J298" s="40" t="s">
        <v>115</v>
      </c>
      <c r="K298" s="41">
        <v>99.6</v>
      </c>
      <c r="L298" s="42">
        <v>99.4</v>
      </c>
      <c r="M298" s="43">
        <v>100.5</v>
      </c>
      <c r="N298" s="44">
        <v>111.4</v>
      </c>
      <c r="O298" s="45">
        <v>115.6</v>
      </c>
      <c r="P298" s="46">
        <v>105.5</v>
      </c>
      <c r="Q298" s="17" t="s">
        <v>157</v>
      </c>
      <c r="R298" s="48"/>
    </row>
    <row r="299" spans="1:18">
      <c r="A299" s="1677"/>
      <c r="B299" s="1678" t="s">
        <v>116</v>
      </c>
      <c r="C299" s="1705">
        <v>116.03</v>
      </c>
      <c r="D299" s="1703">
        <v>119.74</v>
      </c>
      <c r="E299" s="1698">
        <v>103.75</v>
      </c>
      <c r="F299" s="1667" t="s">
        <v>159</v>
      </c>
      <c r="G299" s="38"/>
      <c r="H299" s="1597"/>
      <c r="I299" s="39"/>
      <c r="J299" s="40" t="s">
        <v>116</v>
      </c>
      <c r="K299" s="41">
        <v>101</v>
      </c>
      <c r="L299" s="42">
        <v>99.9</v>
      </c>
      <c r="M299" s="43">
        <v>100.8</v>
      </c>
      <c r="N299" s="44">
        <v>113</v>
      </c>
      <c r="O299" s="45">
        <v>116.2</v>
      </c>
      <c r="P299" s="46">
        <v>105.7</v>
      </c>
      <c r="Q299" s="17" t="s">
        <v>157</v>
      </c>
      <c r="R299" s="48"/>
    </row>
    <row r="300" spans="1:18">
      <c r="A300" s="1677"/>
      <c r="B300" s="1678" t="s">
        <v>117</v>
      </c>
      <c r="C300" s="1705">
        <v>117.22</v>
      </c>
      <c r="D300" s="1703">
        <v>119.46</v>
      </c>
      <c r="E300" s="1698">
        <v>105.33</v>
      </c>
      <c r="F300" s="1667" t="s">
        <v>169</v>
      </c>
      <c r="G300" s="38"/>
      <c r="H300" s="1597"/>
      <c r="I300" s="39"/>
      <c r="J300" s="40" t="s">
        <v>117</v>
      </c>
      <c r="K300" s="41">
        <v>100.8</v>
      </c>
      <c r="L300" s="42">
        <v>99.2</v>
      </c>
      <c r="M300" s="43">
        <v>100.3</v>
      </c>
      <c r="N300" s="44">
        <v>112.7</v>
      </c>
      <c r="O300" s="45">
        <v>115.4</v>
      </c>
      <c r="P300" s="46">
        <v>105.2</v>
      </c>
      <c r="Q300" s="17" t="s">
        <v>163</v>
      </c>
      <c r="R300" s="48"/>
    </row>
    <row r="301" spans="1:18">
      <c r="A301" s="1677"/>
      <c r="B301" s="1678" t="s">
        <v>118</v>
      </c>
      <c r="C301" s="1705">
        <v>114.71</v>
      </c>
      <c r="D301" s="1703">
        <v>119.97</v>
      </c>
      <c r="E301" s="1698">
        <v>105.41</v>
      </c>
      <c r="F301" s="1667" t="s">
        <v>159</v>
      </c>
      <c r="G301" s="38" t="s">
        <v>126</v>
      </c>
      <c r="H301" s="1597"/>
      <c r="I301" s="39"/>
      <c r="J301" s="40" t="s">
        <v>118</v>
      </c>
      <c r="K301" s="41">
        <v>101.2</v>
      </c>
      <c r="L301" s="42">
        <v>100.6</v>
      </c>
      <c r="M301" s="43">
        <v>100.5</v>
      </c>
      <c r="N301" s="44">
        <v>113.2</v>
      </c>
      <c r="O301" s="45">
        <v>116.9</v>
      </c>
      <c r="P301" s="46">
        <v>105.4</v>
      </c>
      <c r="Q301" s="17" t="s">
        <v>163</v>
      </c>
      <c r="R301" s="48"/>
    </row>
    <row r="302" spans="1:18">
      <c r="A302" s="1677"/>
      <c r="B302" s="1678" t="s">
        <v>119</v>
      </c>
      <c r="C302" s="1705">
        <v>114.27</v>
      </c>
      <c r="D302" s="1703">
        <v>123.54</v>
      </c>
      <c r="E302" s="1698">
        <v>106.22</v>
      </c>
      <c r="F302" s="1667" t="s">
        <v>169</v>
      </c>
      <c r="G302" s="38"/>
      <c r="H302" s="1597"/>
      <c r="I302" s="39"/>
      <c r="J302" s="40" t="s">
        <v>119</v>
      </c>
      <c r="K302" s="41">
        <v>100.2</v>
      </c>
      <c r="L302" s="42">
        <v>100.4</v>
      </c>
      <c r="M302" s="43">
        <v>100.4</v>
      </c>
      <c r="N302" s="44">
        <v>112.1</v>
      </c>
      <c r="O302" s="45">
        <v>116.6</v>
      </c>
      <c r="P302" s="46">
        <v>105.3</v>
      </c>
      <c r="Q302" s="17" t="s">
        <v>163</v>
      </c>
      <c r="R302" s="48"/>
    </row>
    <row r="303" spans="1:18">
      <c r="A303" s="1677"/>
      <c r="B303" s="1678" t="s">
        <v>120</v>
      </c>
      <c r="C303" s="1705">
        <v>112.95</v>
      </c>
      <c r="D303" s="1703">
        <v>120.37</v>
      </c>
      <c r="E303" s="1698">
        <v>106.99</v>
      </c>
      <c r="F303" s="1667" t="s">
        <v>169</v>
      </c>
      <c r="G303" s="38"/>
      <c r="H303" s="1597"/>
      <c r="I303" s="39"/>
      <c r="J303" s="40" t="s">
        <v>120</v>
      </c>
      <c r="K303" s="41">
        <v>100.7</v>
      </c>
      <c r="L303" s="42">
        <v>99.6</v>
      </c>
      <c r="M303" s="43">
        <v>100.4</v>
      </c>
      <c r="N303" s="44">
        <v>112.5</v>
      </c>
      <c r="O303" s="45">
        <v>116</v>
      </c>
      <c r="P303" s="46">
        <v>105.3</v>
      </c>
      <c r="Q303" s="17" t="s">
        <v>163</v>
      </c>
      <c r="R303" s="48"/>
    </row>
    <row r="304" spans="1:18">
      <c r="A304" s="1679"/>
      <c r="B304" s="1680" t="s">
        <v>121</v>
      </c>
      <c r="C304" s="1713">
        <v>108.11</v>
      </c>
      <c r="D304" s="1700">
        <v>122.5</v>
      </c>
      <c r="E304" s="1714">
        <v>107.24</v>
      </c>
      <c r="F304" s="1667" t="s">
        <v>160</v>
      </c>
      <c r="G304" s="38"/>
      <c r="H304" s="1597"/>
      <c r="I304" s="55"/>
      <c r="J304" s="40" t="s">
        <v>121</v>
      </c>
      <c r="K304" s="57">
        <v>100.7</v>
      </c>
      <c r="L304" s="58">
        <v>100</v>
      </c>
      <c r="M304" s="59">
        <v>100.1</v>
      </c>
      <c r="N304" s="44">
        <v>112.4</v>
      </c>
      <c r="O304" s="45">
        <v>116.2</v>
      </c>
      <c r="P304" s="46">
        <v>104.9</v>
      </c>
      <c r="Q304" s="17" t="s">
        <v>154</v>
      </c>
      <c r="R304" s="48"/>
    </row>
    <row r="305" spans="1:18">
      <c r="A305" s="1681" t="s">
        <v>170</v>
      </c>
      <c r="B305" s="1682" t="s">
        <v>110</v>
      </c>
      <c r="C305" s="1711">
        <v>112.33</v>
      </c>
      <c r="D305" s="1712">
        <v>123.21</v>
      </c>
      <c r="E305" s="1695">
        <v>108.17</v>
      </c>
      <c r="F305" s="1669" t="s">
        <v>160</v>
      </c>
      <c r="G305" s="66"/>
      <c r="H305" s="1597"/>
      <c r="I305" s="67" t="s">
        <v>170</v>
      </c>
      <c r="J305" s="68" t="s">
        <v>110</v>
      </c>
      <c r="K305" s="41">
        <v>100.1</v>
      </c>
      <c r="L305" s="42">
        <v>101.7</v>
      </c>
      <c r="M305" s="43">
        <v>100.2</v>
      </c>
      <c r="N305" s="69">
        <v>112</v>
      </c>
      <c r="O305" s="70">
        <v>118.2</v>
      </c>
      <c r="P305" s="71">
        <v>105.1</v>
      </c>
      <c r="Q305" s="112" t="s">
        <v>154</v>
      </c>
      <c r="R305" s="73"/>
    </row>
    <row r="306" spans="1:18">
      <c r="A306" s="1677">
        <v>2015</v>
      </c>
      <c r="B306" s="1678" t="s">
        <v>111</v>
      </c>
      <c r="C306" s="1705">
        <v>108.14</v>
      </c>
      <c r="D306" s="1703">
        <v>119.33</v>
      </c>
      <c r="E306" s="1698">
        <v>108.74</v>
      </c>
      <c r="F306" s="1667" t="s">
        <v>160</v>
      </c>
      <c r="G306" s="38"/>
      <c r="H306" s="1597"/>
      <c r="I306" s="39">
        <v>2015</v>
      </c>
      <c r="J306" s="40" t="s">
        <v>111</v>
      </c>
      <c r="K306" s="41">
        <v>100.2</v>
      </c>
      <c r="L306" s="42">
        <v>100</v>
      </c>
      <c r="M306" s="43">
        <v>100.3</v>
      </c>
      <c r="N306" s="44">
        <v>112.1</v>
      </c>
      <c r="O306" s="45">
        <v>116.7</v>
      </c>
      <c r="P306" s="46">
        <v>105.2</v>
      </c>
      <c r="Q306" s="17" t="s">
        <v>154</v>
      </c>
      <c r="R306" s="48"/>
    </row>
    <row r="307" spans="1:18">
      <c r="A307" s="1677"/>
      <c r="B307" s="1678" t="s">
        <v>112</v>
      </c>
      <c r="C307" s="1705">
        <v>108.17</v>
      </c>
      <c r="D307" s="1703">
        <v>120.26</v>
      </c>
      <c r="E307" s="1698">
        <v>104.52</v>
      </c>
      <c r="F307" s="1667" t="s">
        <v>160</v>
      </c>
      <c r="G307" s="38"/>
      <c r="H307" s="1597"/>
      <c r="I307" s="39"/>
      <c r="J307" s="40" t="s">
        <v>112</v>
      </c>
      <c r="K307" s="41">
        <v>100.4</v>
      </c>
      <c r="L307" s="42">
        <v>99.5</v>
      </c>
      <c r="M307" s="43">
        <v>99.7</v>
      </c>
      <c r="N307" s="44">
        <v>112.3</v>
      </c>
      <c r="O307" s="45">
        <v>116</v>
      </c>
      <c r="P307" s="46">
        <v>104.8</v>
      </c>
      <c r="Q307" s="17" t="s">
        <v>154</v>
      </c>
      <c r="R307" s="48"/>
    </row>
    <row r="308" spans="1:18">
      <c r="A308" s="1677"/>
      <c r="B308" s="1678" t="s">
        <v>113</v>
      </c>
      <c r="C308" s="1705">
        <v>105.94</v>
      </c>
      <c r="D308" s="1703">
        <v>119.01</v>
      </c>
      <c r="E308" s="1698">
        <v>103.52</v>
      </c>
      <c r="F308" s="1667" t="s">
        <v>169</v>
      </c>
      <c r="G308" s="38"/>
      <c r="H308" s="1597"/>
      <c r="I308" s="39"/>
      <c r="J308" s="40" t="s">
        <v>113</v>
      </c>
      <c r="K308" s="41">
        <v>101.5</v>
      </c>
      <c r="L308" s="42">
        <v>100.5</v>
      </c>
      <c r="M308" s="43">
        <v>100.3</v>
      </c>
      <c r="N308" s="44">
        <v>113.5</v>
      </c>
      <c r="O308" s="45">
        <v>117.2</v>
      </c>
      <c r="P308" s="46">
        <v>105.2</v>
      </c>
      <c r="Q308" s="17" t="s">
        <v>154</v>
      </c>
      <c r="R308" s="48"/>
    </row>
    <row r="309" spans="1:18">
      <c r="A309" s="1677"/>
      <c r="B309" s="1678" t="s">
        <v>114</v>
      </c>
      <c r="C309" s="1705">
        <v>109.5</v>
      </c>
      <c r="D309" s="1703">
        <v>117.16</v>
      </c>
      <c r="E309" s="1698">
        <v>104.76</v>
      </c>
      <c r="F309" s="1667" t="s">
        <v>169</v>
      </c>
      <c r="G309" s="38"/>
      <c r="H309" s="1597"/>
      <c r="I309" s="39"/>
      <c r="J309" s="40" t="s">
        <v>114</v>
      </c>
      <c r="K309" s="41">
        <v>102.5</v>
      </c>
      <c r="L309" s="42">
        <v>99.7</v>
      </c>
      <c r="M309" s="43">
        <v>100</v>
      </c>
      <c r="N309" s="44">
        <v>114.6</v>
      </c>
      <c r="O309" s="45">
        <v>116.4</v>
      </c>
      <c r="P309" s="46">
        <v>104.9</v>
      </c>
      <c r="Q309" s="17" t="s">
        <v>157</v>
      </c>
      <c r="R309" s="48"/>
    </row>
    <row r="310" spans="1:18">
      <c r="A310" s="1677"/>
      <c r="B310" s="1678" t="s">
        <v>115</v>
      </c>
      <c r="C310" s="1705">
        <v>108.58</v>
      </c>
      <c r="D310" s="1703">
        <v>115.85</v>
      </c>
      <c r="E310" s="1698">
        <v>102.01</v>
      </c>
      <c r="F310" s="1667" t="s">
        <v>159</v>
      </c>
      <c r="G310" s="38"/>
      <c r="H310" s="1597"/>
      <c r="I310" s="39"/>
      <c r="J310" s="40" t="s">
        <v>115</v>
      </c>
      <c r="K310" s="41">
        <v>102.1</v>
      </c>
      <c r="L310" s="42">
        <v>100.5</v>
      </c>
      <c r="M310" s="43">
        <v>99.5</v>
      </c>
      <c r="N310" s="44">
        <v>114.1</v>
      </c>
      <c r="O310" s="45">
        <v>117.2</v>
      </c>
      <c r="P310" s="46">
        <v>104.4</v>
      </c>
      <c r="Q310" s="17" t="s">
        <v>157</v>
      </c>
      <c r="R310" s="48"/>
    </row>
    <row r="311" spans="1:18">
      <c r="A311" s="1677"/>
      <c r="B311" s="1678" t="s">
        <v>116</v>
      </c>
      <c r="C311" s="1705">
        <v>108.35</v>
      </c>
      <c r="D311" s="1703">
        <v>117.39</v>
      </c>
      <c r="E311" s="1698">
        <v>101.02</v>
      </c>
      <c r="F311" s="1667" t="s">
        <v>159</v>
      </c>
      <c r="G311" s="38"/>
      <c r="H311" s="1597"/>
      <c r="I311" s="39"/>
      <c r="J311" s="40" t="s">
        <v>116</v>
      </c>
      <c r="K311" s="41">
        <v>100.7</v>
      </c>
      <c r="L311" s="42">
        <v>100.5</v>
      </c>
      <c r="M311" s="43">
        <v>100</v>
      </c>
      <c r="N311" s="44">
        <v>112.6</v>
      </c>
      <c r="O311" s="45">
        <v>117</v>
      </c>
      <c r="P311" s="46">
        <v>104.8</v>
      </c>
      <c r="Q311" s="17" t="s">
        <v>157</v>
      </c>
      <c r="R311" s="48"/>
    </row>
    <row r="312" spans="1:18">
      <c r="A312" s="1677"/>
      <c r="B312" s="1678" t="s">
        <v>117</v>
      </c>
      <c r="C312" s="1705">
        <v>107.33</v>
      </c>
      <c r="D312" s="1703">
        <v>116.92</v>
      </c>
      <c r="E312" s="1698">
        <v>100.72</v>
      </c>
      <c r="F312" s="1667" t="s">
        <v>159</v>
      </c>
      <c r="G312" s="38"/>
      <c r="H312" s="1597"/>
      <c r="I312" s="39"/>
      <c r="J312" s="40" t="s">
        <v>117</v>
      </c>
      <c r="K312" s="41">
        <v>99.9</v>
      </c>
      <c r="L312" s="42">
        <v>99.5</v>
      </c>
      <c r="M312" s="43">
        <v>99.7</v>
      </c>
      <c r="N312" s="44">
        <v>111.9</v>
      </c>
      <c r="O312" s="45">
        <v>116.1</v>
      </c>
      <c r="P312" s="46">
        <v>104.5</v>
      </c>
      <c r="Q312" s="17" t="s">
        <v>157</v>
      </c>
      <c r="R312" s="48"/>
    </row>
    <row r="313" spans="1:18">
      <c r="A313" s="1677"/>
      <c r="B313" s="1678" t="s">
        <v>118</v>
      </c>
      <c r="C313" s="1705">
        <v>104.79</v>
      </c>
      <c r="D313" s="1703">
        <v>116.71</v>
      </c>
      <c r="E313" s="1698">
        <v>100.43</v>
      </c>
      <c r="F313" s="1667" t="s">
        <v>159</v>
      </c>
      <c r="G313" s="38"/>
      <c r="H313" s="1597"/>
      <c r="I313" s="39"/>
      <c r="J313" s="40" t="s">
        <v>118</v>
      </c>
      <c r="K313" s="41">
        <v>98.7</v>
      </c>
      <c r="L313" s="42">
        <v>100</v>
      </c>
      <c r="M313" s="43">
        <v>100</v>
      </c>
      <c r="N313" s="44">
        <v>110.5</v>
      </c>
      <c r="O313" s="45">
        <v>117</v>
      </c>
      <c r="P313" s="46">
        <v>105.1</v>
      </c>
      <c r="Q313" s="17" t="s">
        <v>157</v>
      </c>
      <c r="R313" s="48"/>
    </row>
    <row r="314" spans="1:18">
      <c r="A314" s="1677"/>
      <c r="B314" s="1678" t="s">
        <v>119</v>
      </c>
      <c r="C314" s="1705">
        <v>105.94</v>
      </c>
      <c r="D314" s="1703">
        <v>115.8</v>
      </c>
      <c r="E314" s="1698">
        <v>100.67</v>
      </c>
      <c r="F314" s="1667" t="s">
        <v>162</v>
      </c>
      <c r="G314" s="38"/>
      <c r="H314" s="1597"/>
      <c r="I314" s="39"/>
      <c r="J314" s="40" t="s">
        <v>119</v>
      </c>
      <c r="K314" s="41">
        <v>99.1</v>
      </c>
      <c r="L314" s="42">
        <v>100.2</v>
      </c>
      <c r="M314" s="43">
        <v>100.1</v>
      </c>
      <c r="N314" s="44">
        <v>111</v>
      </c>
      <c r="O314" s="45">
        <v>116.7</v>
      </c>
      <c r="P314" s="46">
        <v>105.1</v>
      </c>
      <c r="Q314" s="17" t="s">
        <v>157</v>
      </c>
      <c r="R314" s="48"/>
    </row>
    <row r="315" spans="1:18">
      <c r="A315" s="1677"/>
      <c r="B315" s="1678" t="s">
        <v>120</v>
      </c>
      <c r="C315" s="1705">
        <v>101.94</v>
      </c>
      <c r="D315" s="1703">
        <v>114.57</v>
      </c>
      <c r="E315" s="1698">
        <v>101.61</v>
      </c>
      <c r="F315" s="1667" t="s">
        <v>162</v>
      </c>
      <c r="G315" s="38"/>
      <c r="H315" s="1597"/>
      <c r="I315" s="39"/>
      <c r="J315" s="40" t="s">
        <v>120</v>
      </c>
      <c r="K315" s="41">
        <v>98.1</v>
      </c>
      <c r="L315" s="42">
        <v>99.3</v>
      </c>
      <c r="M315" s="43">
        <v>100.1</v>
      </c>
      <c r="N315" s="44">
        <v>109.9</v>
      </c>
      <c r="O315" s="45">
        <v>116</v>
      </c>
      <c r="P315" s="46">
        <v>105.2</v>
      </c>
      <c r="Q315" s="17" t="s">
        <v>157</v>
      </c>
      <c r="R315" s="48"/>
    </row>
    <row r="316" spans="1:18">
      <c r="A316" s="1679"/>
      <c r="B316" s="1680" t="s">
        <v>121</v>
      </c>
      <c r="C316" s="1713">
        <v>101.92</v>
      </c>
      <c r="D316" s="1700">
        <v>113.46</v>
      </c>
      <c r="E316" s="1714">
        <v>102.1</v>
      </c>
      <c r="F316" s="1668" t="s">
        <v>171</v>
      </c>
      <c r="G316" s="54"/>
      <c r="H316" s="1597"/>
      <c r="I316" s="55"/>
      <c r="J316" s="56" t="s">
        <v>121</v>
      </c>
      <c r="K316" s="41">
        <v>96.8</v>
      </c>
      <c r="L316" s="42">
        <v>98.5</v>
      </c>
      <c r="M316" s="43">
        <v>100.1</v>
      </c>
      <c r="N316" s="80">
        <v>108.3</v>
      </c>
      <c r="O316" s="81">
        <v>115.1</v>
      </c>
      <c r="P316" s="82">
        <v>105</v>
      </c>
      <c r="Q316" s="114" t="s">
        <v>157</v>
      </c>
      <c r="R316" s="60"/>
    </row>
    <row r="317" spans="1:18">
      <c r="A317" s="1681" t="s">
        <v>172</v>
      </c>
      <c r="B317" s="1682" t="s">
        <v>110</v>
      </c>
      <c r="C317" s="1711">
        <v>108.25</v>
      </c>
      <c r="D317" s="1694">
        <v>116.21</v>
      </c>
      <c r="E317" s="1695">
        <v>100.82</v>
      </c>
      <c r="F317" s="1670" t="s">
        <v>171</v>
      </c>
      <c r="G317" s="38"/>
      <c r="H317" s="1597"/>
      <c r="I317" s="67" t="s">
        <v>172</v>
      </c>
      <c r="J317" s="40" t="s">
        <v>110</v>
      </c>
      <c r="K317" s="84">
        <v>96.7</v>
      </c>
      <c r="L317" s="85">
        <v>99.5</v>
      </c>
      <c r="M317" s="86">
        <v>99.6</v>
      </c>
      <c r="N317" s="44">
        <v>108.3</v>
      </c>
      <c r="O317" s="45">
        <v>116.5</v>
      </c>
      <c r="P317" s="46">
        <v>104.7</v>
      </c>
      <c r="Q317" s="17" t="s">
        <v>157</v>
      </c>
      <c r="R317" s="48"/>
    </row>
    <row r="318" spans="1:18">
      <c r="A318" s="1677">
        <v>2016</v>
      </c>
      <c r="B318" s="1678" t="s">
        <v>111</v>
      </c>
      <c r="C318" s="1705">
        <v>97.99</v>
      </c>
      <c r="D318" s="1697">
        <v>116.31</v>
      </c>
      <c r="E318" s="1698">
        <v>101.02</v>
      </c>
      <c r="F318" s="1666" t="s">
        <v>171</v>
      </c>
      <c r="G318" s="38"/>
      <c r="H318" s="1597"/>
      <c r="I318" s="39">
        <v>2016</v>
      </c>
      <c r="J318" s="40" t="s">
        <v>111</v>
      </c>
      <c r="K318" s="41">
        <v>95.3</v>
      </c>
      <c r="L318" s="42">
        <v>98.9</v>
      </c>
      <c r="M318" s="43">
        <v>99.7</v>
      </c>
      <c r="N318" s="44">
        <v>106.8</v>
      </c>
      <c r="O318" s="45">
        <v>115.4</v>
      </c>
      <c r="P318" s="46">
        <v>104.8</v>
      </c>
      <c r="Q318" s="17" t="s">
        <v>157</v>
      </c>
      <c r="R318" s="48"/>
    </row>
    <row r="319" spans="1:18">
      <c r="A319" s="1677"/>
      <c r="B319" s="1678" t="s">
        <v>112</v>
      </c>
      <c r="C319" s="1705">
        <v>102.57</v>
      </c>
      <c r="D319" s="1697">
        <v>115.8</v>
      </c>
      <c r="E319" s="1698">
        <v>101.15</v>
      </c>
      <c r="F319" s="1666" t="s">
        <v>171</v>
      </c>
      <c r="G319" s="38"/>
      <c r="H319" s="1597"/>
      <c r="I319" s="39"/>
      <c r="J319" s="40" t="s">
        <v>112</v>
      </c>
      <c r="K319" s="41">
        <v>95.4</v>
      </c>
      <c r="L319" s="42">
        <v>98.9</v>
      </c>
      <c r="M319" s="43">
        <v>99.3</v>
      </c>
      <c r="N319" s="44">
        <v>106.9</v>
      </c>
      <c r="O319" s="45">
        <v>115.7</v>
      </c>
      <c r="P319" s="46">
        <v>104.5</v>
      </c>
      <c r="Q319" s="17" t="s">
        <v>157</v>
      </c>
      <c r="R319" s="48"/>
    </row>
    <row r="320" spans="1:18">
      <c r="A320" s="1677"/>
      <c r="B320" s="1678" t="s">
        <v>113</v>
      </c>
      <c r="C320" s="1705">
        <v>102.7</v>
      </c>
      <c r="D320" s="1697">
        <v>117.6</v>
      </c>
      <c r="E320" s="1698">
        <v>100.92</v>
      </c>
      <c r="F320" s="1666" t="s">
        <v>171</v>
      </c>
      <c r="G320" s="38"/>
      <c r="H320" s="1597"/>
      <c r="I320" s="39"/>
      <c r="J320" s="40" t="s">
        <v>113</v>
      </c>
      <c r="K320" s="41">
        <v>95.5</v>
      </c>
      <c r="L320" s="42">
        <v>98.8</v>
      </c>
      <c r="M320" s="43">
        <v>99.3</v>
      </c>
      <c r="N320" s="44">
        <v>106.9</v>
      </c>
      <c r="O320" s="45">
        <v>115.4</v>
      </c>
      <c r="P320" s="46">
        <v>104.4</v>
      </c>
      <c r="Q320" s="17" t="s">
        <v>157</v>
      </c>
      <c r="R320" s="48"/>
    </row>
    <row r="321" spans="1:18">
      <c r="A321" s="1677"/>
      <c r="B321" s="1678" t="s">
        <v>114</v>
      </c>
      <c r="C321" s="1705">
        <v>102.76</v>
      </c>
      <c r="D321" s="1697">
        <v>117.53</v>
      </c>
      <c r="E321" s="1698">
        <v>100.35</v>
      </c>
      <c r="F321" s="1666" t="s">
        <v>171</v>
      </c>
      <c r="G321" s="38"/>
      <c r="H321" s="1597"/>
      <c r="I321" s="39"/>
      <c r="J321" s="40" t="s">
        <v>114</v>
      </c>
      <c r="K321" s="41">
        <v>95.5</v>
      </c>
      <c r="L321" s="42">
        <v>98.5</v>
      </c>
      <c r="M321" s="43">
        <v>98.6</v>
      </c>
      <c r="N321" s="44">
        <v>107</v>
      </c>
      <c r="O321" s="45">
        <v>115.1</v>
      </c>
      <c r="P321" s="46">
        <v>103.6</v>
      </c>
      <c r="Q321" s="17" t="s">
        <v>157</v>
      </c>
      <c r="R321" s="48"/>
    </row>
    <row r="322" spans="1:18">
      <c r="A322" s="1677"/>
      <c r="B322" s="1678" t="s">
        <v>115</v>
      </c>
      <c r="C322" s="1705">
        <v>104.38</v>
      </c>
      <c r="D322" s="1697">
        <v>118.27</v>
      </c>
      <c r="E322" s="1698">
        <v>99.56</v>
      </c>
      <c r="F322" s="1666" t="s">
        <v>173</v>
      </c>
      <c r="G322" s="38"/>
      <c r="H322" s="1597"/>
      <c r="I322" s="39"/>
      <c r="J322" s="40" t="s">
        <v>115</v>
      </c>
      <c r="K322" s="41">
        <v>95.6</v>
      </c>
      <c r="L322" s="42">
        <v>98.9</v>
      </c>
      <c r="M322" s="43">
        <v>99.2</v>
      </c>
      <c r="N322" s="44">
        <v>107.1</v>
      </c>
      <c r="O322" s="45">
        <v>115.4</v>
      </c>
      <c r="P322" s="46">
        <v>104.4</v>
      </c>
      <c r="Q322" s="17" t="s">
        <v>157</v>
      </c>
      <c r="R322" s="48"/>
    </row>
    <row r="323" spans="1:18">
      <c r="A323" s="1677"/>
      <c r="B323" s="1678" t="s">
        <v>116</v>
      </c>
      <c r="C323" s="1705">
        <v>107.64</v>
      </c>
      <c r="D323" s="1697">
        <v>118.19</v>
      </c>
      <c r="E323" s="1698">
        <v>101.05</v>
      </c>
      <c r="F323" s="1666" t="s">
        <v>173</v>
      </c>
      <c r="G323" s="38"/>
      <c r="H323" s="1597"/>
      <c r="I323" s="39"/>
      <c r="J323" s="40" t="s">
        <v>116</v>
      </c>
      <c r="K323" s="41">
        <v>95.9</v>
      </c>
      <c r="L323" s="42">
        <v>99.2</v>
      </c>
      <c r="M323" s="43">
        <v>99.2</v>
      </c>
      <c r="N323" s="44">
        <v>107.4</v>
      </c>
      <c r="O323" s="45">
        <v>115.9</v>
      </c>
      <c r="P323" s="46">
        <v>104.4</v>
      </c>
      <c r="Q323" s="17" t="s">
        <v>157</v>
      </c>
      <c r="R323" s="48"/>
    </row>
    <row r="324" spans="1:18">
      <c r="A324" s="1677"/>
      <c r="B324" s="1678" t="s">
        <v>117</v>
      </c>
      <c r="C324" s="1705">
        <v>108.77</v>
      </c>
      <c r="D324" s="1697">
        <v>115.83</v>
      </c>
      <c r="E324" s="1698">
        <v>99.97</v>
      </c>
      <c r="F324" s="1666" t="s">
        <v>173</v>
      </c>
      <c r="G324" s="38"/>
      <c r="H324" s="1597"/>
      <c r="I324" s="39"/>
      <c r="J324" s="40" t="s">
        <v>117</v>
      </c>
      <c r="K324" s="41">
        <v>95.7</v>
      </c>
      <c r="L324" s="42">
        <v>99.5</v>
      </c>
      <c r="M324" s="43">
        <v>99.2</v>
      </c>
      <c r="N324" s="44">
        <v>107.3</v>
      </c>
      <c r="O324" s="45">
        <v>116.2</v>
      </c>
      <c r="P324" s="46">
        <v>104.5</v>
      </c>
      <c r="Q324" s="17" t="s">
        <v>157</v>
      </c>
      <c r="R324" s="48"/>
    </row>
    <row r="325" spans="1:18">
      <c r="A325" s="1677"/>
      <c r="B325" s="1678" t="s">
        <v>118</v>
      </c>
      <c r="C325" s="1705">
        <v>111.8</v>
      </c>
      <c r="D325" s="1697">
        <v>119.61</v>
      </c>
      <c r="E325" s="1698">
        <v>100.35</v>
      </c>
      <c r="F325" s="1666" t="s">
        <v>173</v>
      </c>
      <c r="G325" s="38"/>
      <c r="H325" s="1597"/>
      <c r="I325" s="39"/>
      <c r="J325" s="40" t="s">
        <v>118</v>
      </c>
      <c r="K325" s="41">
        <v>95.8</v>
      </c>
      <c r="L325" s="42">
        <v>100.1</v>
      </c>
      <c r="M325" s="43">
        <v>99.7</v>
      </c>
      <c r="N325" s="44">
        <v>107.4</v>
      </c>
      <c r="O325" s="45">
        <v>116.7</v>
      </c>
      <c r="P325" s="46">
        <v>105</v>
      </c>
      <c r="Q325" s="17" t="s">
        <v>157</v>
      </c>
      <c r="R325" s="48"/>
    </row>
    <row r="326" spans="1:18">
      <c r="A326" s="1677"/>
      <c r="B326" s="1678" t="s">
        <v>119</v>
      </c>
      <c r="C326" s="1705">
        <v>109.07</v>
      </c>
      <c r="D326" s="1697">
        <v>116.72</v>
      </c>
      <c r="E326" s="1698">
        <v>98.43</v>
      </c>
      <c r="F326" s="1666" t="s">
        <v>173</v>
      </c>
      <c r="G326" s="38"/>
      <c r="H326" s="1597"/>
      <c r="I326" s="39"/>
      <c r="J326" s="40" t="s">
        <v>119</v>
      </c>
      <c r="K326" s="41">
        <v>96.9</v>
      </c>
      <c r="L326" s="42">
        <v>100.5</v>
      </c>
      <c r="M326" s="43">
        <v>99.6</v>
      </c>
      <c r="N326" s="44">
        <v>108.5</v>
      </c>
      <c r="O326" s="45">
        <v>117.4</v>
      </c>
      <c r="P326" s="46">
        <v>105.1</v>
      </c>
      <c r="Q326" s="17" t="s">
        <v>154</v>
      </c>
      <c r="R326" s="48"/>
    </row>
    <row r="327" spans="1:18">
      <c r="A327" s="1677"/>
      <c r="B327" s="1678" t="s">
        <v>120</v>
      </c>
      <c r="C327" s="1705">
        <v>116.47</v>
      </c>
      <c r="D327" s="1697">
        <v>118.32</v>
      </c>
      <c r="E327" s="1698">
        <v>97.32</v>
      </c>
      <c r="F327" s="1666" t="s">
        <v>173</v>
      </c>
      <c r="G327" s="38"/>
      <c r="H327" s="1597"/>
      <c r="I327" s="39"/>
      <c r="J327" s="40" t="s">
        <v>120</v>
      </c>
      <c r="K327" s="41">
        <v>98.2</v>
      </c>
      <c r="L327" s="42">
        <v>102.1</v>
      </c>
      <c r="M327" s="43">
        <v>99.7</v>
      </c>
      <c r="N327" s="44">
        <v>109.9</v>
      </c>
      <c r="O327" s="45">
        <v>119.1</v>
      </c>
      <c r="P327" s="46">
        <v>105.4</v>
      </c>
      <c r="Q327" s="17" t="s">
        <v>154</v>
      </c>
      <c r="R327" s="48"/>
    </row>
    <row r="328" spans="1:18">
      <c r="A328" s="1679"/>
      <c r="B328" s="1680" t="s">
        <v>121</v>
      </c>
      <c r="C328" s="1713">
        <v>119.6</v>
      </c>
      <c r="D328" s="1717">
        <v>120.06</v>
      </c>
      <c r="E328" s="1714">
        <v>96.1</v>
      </c>
      <c r="F328" s="1671" t="s">
        <v>173</v>
      </c>
      <c r="G328" s="54"/>
      <c r="H328" s="1597"/>
      <c r="I328" s="39"/>
      <c r="J328" s="40" t="s">
        <v>121</v>
      </c>
      <c r="K328" s="57">
        <v>100.1</v>
      </c>
      <c r="L328" s="58">
        <v>102</v>
      </c>
      <c r="M328" s="59">
        <v>100.3</v>
      </c>
      <c r="N328" s="44">
        <v>111.9</v>
      </c>
      <c r="O328" s="45">
        <v>119.2</v>
      </c>
      <c r="P328" s="46">
        <v>105.9</v>
      </c>
      <c r="Q328" s="17" t="s">
        <v>154</v>
      </c>
      <c r="R328" s="48"/>
    </row>
    <row r="329" spans="1:18">
      <c r="A329" s="1677" t="s">
        <v>174</v>
      </c>
      <c r="B329" s="1678" t="s">
        <v>110</v>
      </c>
      <c r="C329" s="1705">
        <v>124.18</v>
      </c>
      <c r="D329" s="1697">
        <v>118.8</v>
      </c>
      <c r="E329" s="1698">
        <v>97.54</v>
      </c>
      <c r="F329" s="1666" t="s">
        <v>173</v>
      </c>
      <c r="G329" s="116"/>
      <c r="H329" s="1597"/>
      <c r="I329" s="67" t="s">
        <v>174</v>
      </c>
      <c r="J329" s="68" t="s">
        <v>110</v>
      </c>
      <c r="K329" s="41">
        <v>100.3</v>
      </c>
      <c r="L329" s="42">
        <v>101.5</v>
      </c>
      <c r="M329" s="43">
        <v>100.4</v>
      </c>
      <c r="N329" s="69">
        <v>112.3</v>
      </c>
      <c r="O329" s="70">
        <v>118.7</v>
      </c>
      <c r="P329" s="71">
        <v>106.3</v>
      </c>
      <c r="Q329" s="112" t="s">
        <v>154</v>
      </c>
      <c r="R329" s="117"/>
    </row>
    <row r="330" spans="1:18">
      <c r="A330" s="1677">
        <v>2017</v>
      </c>
      <c r="B330" s="1678" t="s">
        <v>111</v>
      </c>
      <c r="C330" s="1705">
        <v>125.93</v>
      </c>
      <c r="D330" s="1697">
        <v>122.81</v>
      </c>
      <c r="E330" s="1698">
        <v>96.87</v>
      </c>
      <c r="F330" s="1666" t="s">
        <v>173</v>
      </c>
      <c r="G330" s="116"/>
      <c r="H330" s="1597"/>
      <c r="I330" s="39">
        <v>2017</v>
      </c>
      <c r="J330" s="40" t="s">
        <v>111</v>
      </c>
      <c r="K330" s="41">
        <v>100.1</v>
      </c>
      <c r="L330" s="42">
        <v>102.3</v>
      </c>
      <c r="M330" s="43">
        <v>100.9</v>
      </c>
      <c r="N330" s="44">
        <v>112.1</v>
      </c>
      <c r="O330" s="45">
        <v>119.4</v>
      </c>
      <c r="P330" s="46">
        <v>106.9</v>
      </c>
      <c r="Q330" s="17" t="s">
        <v>154</v>
      </c>
      <c r="R330" s="118"/>
    </row>
    <row r="331" spans="1:18">
      <c r="A331" s="1677"/>
      <c r="B331" s="1678" t="s">
        <v>112</v>
      </c>
      <c r="C331" s="1705">
        <v>122.22</v>
      </c>
      <c r="D331" s="1697">
        <v>121.76</v>
      </c>
      <c r="E331" s="1698">
        <v>97.47</v>
      </c>
      <c r="F331" s="1666" t="s">
        <v>173</v>
      </c>
      <c r="G331" s="116"/>
      <c r="H331" s="1597"/>
      <c r="I331" s="39"/>
      <c r="J331" s="40" t="s">
        <v>112</v>
      </c>
      <c r="K331" s="41">
        <v>100.6</v>
      </c>
      <c r="L331" s="42">
        <v>102.4</v>
      </c>
      <c r="M331" s="43">
        <v>101.7</v>
      </c>
      <c r="N331" s="44">
        <v>112.6</v>
      </c>
      <c r="O331" s="45">
        <v>119.5</v>
      </c>
      <c r="P331" s="46">
        <v>107.6</v>
      </c>
      <c r="Q331" s="17" t="s">
        <v>154</v>
      </c>
      <c r="R331" s="118"/>
    </row>
    <row r="332" spans="1:18">
      <c r="A332" s="1677"/>
      <c r="B332" s="1678" t="s">
        <v>113</v>
      </c>
      <c r="C332" s="1705">
        <v>122.88</v>
      </c>
      <c r="D332" s="1697">
        <v>123.81</v>
      </c>
      <c r="E332" s="1698">
        <v>99.73</v>
      </c>
      <c r="F332" s="1666" t="s">
        <v>173</v>
      </c>
      <c r="G332" s="116"/>
      <c r="H332" s="1597"/>
      <c r="I332" s="39"/>
      <c r="J332" s="40" t="s">
        <v>113</v>
      </c>
      <c r="K332" s="41">
        <v>100.2</v>
      </c>
      <c r="L332" s="42">
        <v>103.4</v>
      </c>
      <c r="M332" s="43">
        <v>101.9</v>
      </c>
      <c r="N332" s="44">
        <v>112.3</v>
      </c>
      <c r="O332" s="45">
        <v>120.7</v>
      </c>
      <c r="P332" s="46">
        <v>108</v>
      </c>
      <c r="Q332" s="17" t="s">
        <v>154</v>
      </c>
      <c r="R332" s="118"/>
    </row>
    <row r="333" spans="1:18">
      <c r="A333" s="1677"/>
      <c r="B333" s="1678" t="s">
        <v>114</v>
      </c>
      <c r="C333" s="1705">
        <v>122.45</v>
      </c>
      <c r="D333" s="1697">
        <v>122.7</v>
      </c>
      <c r="E333" s="1698">
        <v>98.95</v>
      </c>
      <c r="F333" s="1660" t="s">
        <v>175</v>
      </c>
      <c r="G333" s="116"/>
      <c r="H333" s="1597"/>
      <c r="I333" s="39"/>
      <c r="J333" s="40" t="s">
        <v>114</v>
      </c>
      <c r="K333" s="41">
        <v>100.1</v>
      </c>
      <c r="L333" s="42">
        <v>103.3</v>
      </c>
      <c r="M333" s="43">
        <v>101.9</v>
      </c>
      <c r="N333" s="44">
        <v>112</v>
      </c>
      <c r="O333" s="45">
        <v>120.6</v>
      </c>
      <c r="P333" s="46">
        <v>107.9</v>
      </c>
      <c r="Q333" s="17" t="s">
        <v>154</v>
      </c>
      <c r="R333" s="118"/>
    </row>
    <row r="334" spans="1:18">
      <c r="A334" s="1677"/>
      <c r="B334" s="1678" t="s">
        <v>115</v>
      </c>
      <c r="C334" s="1705">
        <v>122.58</v>
      </c>
      <c r="D334" s="1697">
        <v>122.17</v>
      </c>
      <c r="E334" s="1698">
        <v>98.92</v>
      </c>
      <c r="F334" s="1660" t="s">
        <v>175</v>
      </c>
      <c r="G334" s="116"/>
      <c r="H334" s="1597"/>
      <c r="I334" s="39"/>
      <c r="J334" s="40" t="s">
        <v>115</v>
      </c>
      <c r="K334" s="41">
        <v>100.7</v>
      </c>
      <c r="L334" s="42">
        <v>104</v>
      </c>
      <c r="M334" s="43">
        <v>102.2</v>
      </c>
      <c r="N334" s="44">
        <v>112.8</v>
      </c>
      <c r="O334" s="45">
        <v>121.1</v>
      </c>
      <c r="P334" s="46">
        <v>108</v>
      </c>
      <c r="Q334" s="17" t="s">
        <v>154</v>
      </c>
      <c r="R334" s="118"/>
    </row>
    <row r="335" spans="1:18">
      <c r="A335" s="1677"/>
      <c r="B335" s="1678" t="s">
        <v>116</v>
      </c>
      <c r="C335" s="1705">
        <v>119.15</v>
      </c>
      <c r="D335" s="1697">
        <v>121.86</v>
      </c>
      <c r="E335" s="1698">
        <v>100.41</v>
      </c>
      <c r="F335" s="1660" t="s">
        <v>175</v>
      </c>
      <c r="G335" s="116"/>
      <c r="H335" s="1597"/>
      <c r="I335" s="39"/>
      <c r="J335" s="40" t="s">
        <v>116</v>
      </c>
      <c r="K335" s="41">
        <v>100.7</v>
      </c>
      <c r="L335" s="42">
        <v>103.1</v>
      </c>
      <c r="M335" s="43">
        <v>101.9</v>
      </c>
      <c r="N335" s="44">
        <v>112.8</v>
      </c>
      <c r="O335" s="45">
        <v>120.4</v>
      </c>
      <c r="P335" s="46">
        <v>107.7</v>
      </c>
      <c r="Q335" s="17" t="s">
        <v>154</v>
      </c>
      <c r="R335" s="118"/>
    </row>
    <row r="336" spans="1:18">
      <c r="A336" s="1677"/>
      <c r="B336" s="1678" t="s">
        <v>117</v>
      </c>
      <c r="C336" s="1705">
        <v>123.66</v>
      </c>
      <c r="D336" s="1697">
        <v>124.01</v>
      </c>
      <c r="E336" s="1698">
        <v>100.83</v>
      </c>
      <c r="F336" s="1660" t="s">
        <v>175</v>
      </c>
      <c r="G336" s="116"/>
      <c r="H336" s="1597"/>
      <c r="I336" s="39"/>
      <c r="J336" s="40" t="s">
        <v>117</v>
      </c>
      <c r="K336" s="41">
        <v>101.7</v>
      </c>
      <c r="L336" s="42">
        <v>104.6</v>
      </c>
      <c r="M336" s="43">
        <v>102.5</v>
      </c>
      <c r="N336" s="44">
        <v>113.9</v>
      </c>
      <c r="O336" s="45">
        <v>122</v>
      </c>
      <c r="P336" s="46">
        <v>108.4</v>
      </c>
      <c r="Q336" s="17" t="s">
        <v>154</v>
      </c>
      <c r="R336" s="118"/>
    </row>
    <row r="337" spans="1:18">
      <c r="A337" s="1677"/>
      <c r="B337" s="1678" t="s">
        <v>118</v>
      </c>
      <c r="C337" s="1705">
        <v>123.55</v>
      </c>
      <c r="D337" s="1697">
        <v>122.58</v>
      </c>
      <c r="E337" s="1698">
        <v>101.13</v>
      </c>
      <c r="F337" s="1660" t="s">
        <v>855</v>
      </c>
      <c r="G337" s="116"/>
      <c r="H337" s="1597"/>
      <c r="I337" s="39"/>
      <c r="J337" s="40" t="s">
        <v>118</v>
      </c>
      <c r="K337" s="41">
        <v>101.3</v>
      </c>
      <c r="L337" s="42">
        <v>103.8</v>
      </c>
      <c r="M337" s="43">
        <v>102.9</v>
      </c>
      <c r="N337" s="44">
        <v>113.5</v>
      </c>
      <c r="O337" s="45">
        <v>121</v>
      </c>
      <c r="P337" s="46">
        <v>108.9</v>
      </c>
      <c r="Q337" s="17" t="s">
        <v>154</v>
      </c>
      <c r="R337" s="118"/>
    </row>
    <row r="338" spans="1:18">
      <c r="A338" s="1677"/>
      <c r="B338" s="1678" t="s">
        <v>119</v>
      </c>
      <c r="C338" s="1705">
        <v>121.38</v>
      </c>
      <c r="D338" s="1697">
        <v>123.12</v>
      </c>
      <c r="E338" s="1698">
        <v>100.47</v>
      </c>
      <c r="F338" s="1660" t="s">
        <v>855</v>
      </c>
      <c r="G338" s="116"/>
      <c r="H338" s="1597"/>
      <c r="I338" s="39"/>
      <c r="J338" s="40" t="s">
        <v>119</v>
      </c>
      <c r="K338" s="41">
        <v>101</v>
      </c>
      <c r="L338" s="42">
        <v>103.9</v>
      </c>
      <c r="M338" s="43">
        <v>103.7</v>
      </c>
      <c r="N338" s="44">
        <v>113.3</v>
      </c>
      <c r="O338" s="45">
        <v>121.2</v>
      </c>
      <c r="P338" s="46">
        <v>109.9</v>
      </c>
      <c r="Q338" s="17" t="s">
        <v>154</v>
      </c>
      <c r="R338" s="118"/>
    </row>
    <row r="339" spans="1:18">
      <c r="A339" s="1677"/>
      <c r="B339" s="1678" t="s">
        <v>120</v>
      </c>
      <c r="C339" s="1705">
        <v>121.78</v>
      </c>
      <c r="D339" s="1697">
        <v>125.71</v>
      </c>
      <c r="E339" s="1698">
        <v>100.42</v>
      </c>
      <c r="F339" s="1660" t="s">
        <v>855</v>
      </c>
      <c r="G339" s="116"/>
      <c r="H339" s="1597"/>
      <c r="I339" s="39"/>
      <c r="J339" s="40" t="s">
        <v>120</v>
      </c>
      <c r="K339" s="41">
        <v>102.3</v>
      </c>
      <c r="L339" s="42">
        <v>105.2</v>
      </c>
      <c r="M339" s="43">
        <v>104.1</v>
      </c>
      <c r="N339" s="44">
        <v>114.6</v>
      </c>
      <c r="O339" s="45">
        <v>122.8</v>
      </c>
      <c r="P339" s="46">
        <v>110.1</v>
      </c>
      <c r="Q339" s="17" t="s">
        <v>154</v>
      </c>
      <c r="R339" s="118"/>
    </row>
    <row r="340" spans="1:18">
      <c r="A340" s="1679"/>
      <c r="B340" s="1680" t="s">
        <v>121</v>
      </c>
      <c r="C340" s="1713">
        <v>122.7</v>
      </c>
      <c r="D340" s="1717">
        <v>125.19</v>
      </c>
      <c r="E340" s="1714">
        <v>100.57</v>
      </c>
      <c r="F340" s="1672" t="s">
        <v>855</v>
      </c>
      <c r="G340" s="119"/>
      <c r="H340" s="1597"/>
      <c r="I340" s="55"/>
      <c r="J340" s="56" t="s">
        <v>121</v>
      </c>
      <c r="K340" s="41">
        <v>101.5</v>
      </c>
      <c r="L340" s="42">
        <v>106.4</v>
      </c>
      <c r="M340" s="43">
        <v>104.2</v>
      </c>
      <c r="N340" s="80">
        <v>113.7</v>
      </c>
      <c r="O340" s="81">
        <v>124.2</v>
      </c>
      <c r="P340" s="82">
        <v>110.5</v>
      </c>
      <c r="Q340" s="114" t="s">
        <v>154</v>
      </c>
      <c r="R340" s="120"/>
    </row>
    <row r="341" spans="1:18">
      <c r="A341" s="1677" t="s">
        <v>177</v>
      </c>
      <c r="B341" s="1678" t="s">
        <v>110</v>
      </c>
      <c r="C341" s="1696">
        <v>111.55</v>
      </c>
      <c r="D341" s="1697">
        <v>125.51</v>
      </c>
      <c r="E341" s="1698">
        <v>99.55</v>
      </c>
      <c r="F341" s="1660" t="s">
        <v>855</v>
      </c>
      <c r="G341" s="116"/>
      <c r="H341" s="1597"/>
      <c r="I341" s="39" t="s">
        <v>177</v>
      </c>
      <c r="J341" s="40" t="s">
        <v>110</v>
      </c>
      <c r="K341" s="84">
        <v>100.7</v>
      </c>
      <c r="L341" s="85">
        <v>104.9</v>
      </c>
      <c r="M341" s="86">
        <v>103.9</v>
      </c>
      <c r="N341" s="69">
        <v>112.9</v>
      </c>
      <c r="O341" s="70">
        <v>122.3</v>
      </c>
      <c r="P341" s="71">
        <v>110</v>
      </c>
      <c r="Q341" s="112" t="s">
        <v>154</v>
      </c>
      <c r="R341" s="118"/>
    </row>
    <row r="342" spans="1:18">
      <c r="A342" s="1677">
        <v>2018</v>
      </c>
      <c r="B342" s="1678" t="s">
        <v>111</v>
      </c>
      <c r="C342" s="185">
        <v>113.99</v>
      </c>
      <c r="D342" s="122">
        <v>123.81</v>
      </c>
      <c r="E342" s="121">
        <v>102.16</v>
      </c>
      <c r="F342" s="1660" t="s">
        <v>855</v>
      </c>
      <c r="G342" s="116"/>
      <c r="H342" s="1597"/>
      <c r="I342" s="39">
        <v>2018</v>
      </c>
      <c r="J342" s="40" t="s">
        <v>111</v>
      </c>
      <c r="K342" s="41">
        <v>100.7</v>
      </c>
      <c r="L342" s="42">
        <v>104.6</v>
      </c>
      <c r="M342" s="43">
        <v>104.1</v>
      </c>
      <c r="N342" s="44">
        <v>113</v>
      </c>
      <c r="O342" s="45">
        <v>122</v>
      </c>
      <c r="P342" s="46">
        <v>110.5</v>
      </c>
      <c r="Q342" s="17" t="s">
        <v>154</v>
      </c>
      <c r="R342" s="118"/>
    </row>
    <row r="343" spans="1:18">
      <c r="A343" s="1677"/>
      <c r="B343" s="1678" t="s">
        <v>112</v>
      </c>
      <c r="C343" s="185">
        <v>114.59</v>
      </c>
      <c r="D343" s="122">
        <v>128.19</v>
      </c>
      <c r="E343" s="121">
        <v>100.92</v>
      </c>
      <c r="F343" s="1660" t="s">
        <v>855</v>
      </c>
      <c r="G343" s="116"/>
      <c r="H343" s="1597"/>
      <c r="I343" s="39"/>
      <c r="J343" s="40" t="s">
        <v>112</v>
      </c>
      <c r="K343" s="41">
        <v>99.8</v>
      </c>
      <c r="L343" s="42">
        <v>105</v>
      </c>
      <c r="M343" s="43">
        <v>104.4</v>
      </c>
      <c r="N343" s="44">
        <v>112</v>
      </c>
      <c r="O343" s="45">
        <v>122.4</v>
      </c>
      <c r="P343" s="46">
        <v>110.4</v>
      </c>
      <c r="Q343" s="17" t="s">
        <v>154</v>
      </c>
      <c r="R343" s="118"/>
    </row>
    <row r="344" spans="1:18">
      <c r="A344" s="1677"/>
      <c r="B344" s="1678" t="s">
        <v>113</v>
      </c>
      <c r="C344" s="185">
        <v>116.42</v>
      </c>
      <c r="D344" s="122">
        <v>127.97</v>
      </c>
      <c r="E344" s="121">
        <v>104.68</v>
      </c>
      <c r="F344" s="1660" t="s">
        <v>855</v>
      </c>
      <c r="G344" s="116"/>
      <c r="H344" s="1597"/>
      <c r="I344" s="39"/>
      <c r="J344" s="40" t="s">
        <v>113</v>
      </c>
      <c r="K344" s="41">
        <v>101.4</v>
      </c>
      <c r="L344" s="42">
        <v>105.8</v>
      </c>
      <c r="M344" s="43">
        <v>104.1</v>
      </c>
      <c r="N344" s="44">
        <v>113.3</v>
      </c>
      <c r="O344" s="45">
        <v>122.8</v>
      </c>
      <c r="P344" s="46">
        <v>110.2</v>
      </c>
      <c r="Q344" s="17" t="s">
        <v>154</v>
      </c>
      <c r="R344" s="118"/>
    </row>
    <row r="345" spans="1:18">
      <c r="A345" s="1677"/>
      <c r="B345" s="1678" t="s">
        <v>114</v>
      </c>
      <c r="C345" s="185">
        <v>118.9</v>
      </c>
      <c r="D345" s="122">
        <v>126.44</v>
      </c>
      <c r="E345" s="121">
        <v>102</v>
      </c>
      <c r="F345" s="2019" t="s">
        <v>178</v>
      </c>
      <c r="G345" s="116"/>
      <c r="H345" s="1597"/>
      <c r="I345" s="39"/>
      <c r="J345" s="40" t="s">
        <v>114</v>
      </c>
      <c r="K345" s="41">
        <v>101.2</v>
      </c>
      <c r="L345" s="42">
        <v>105.5</v>
      </c>
      <c r="M345" s="43">
        <v>105</v>
      </c>
      <c r="N345" s="44">
        <v>113.6</v>
      </c>
      <c r="O345" s="45">
        <v>122.7</v>
      </c>
      <c r="P345" s="46">
        <v>110.9</v>
      </c>
      <c r="Q345" s="17" t="s">
        <v>154</v>
      </c>
      <c r="R345" s="118"/>
    </row>
    <row r="346" spans="1:18">
      <c r="A346" s="1677"/>
      <c r="B346" s="1678" t="s">
        <v>115</v>
      </c>
      <c r="C346" s="185">
        <v>120.69</v>
      </c>
      <c r="D346" s="122">
        <v>127.04</v>
      </c>
      <c r="E346" s="121">
        <v>101.67</v>
      </c>
      <c r="F346" s="2019" t="s">
        <v>178</v>
      </c>
      <c r="G346" s="116"/>
      <c r="H346" s="1597"/>
      <c r="I346" s="39"/>
      <c r="J346" s="40" t="s">
        <v>115</v>
      </c>
      <c r="K346" s="41">
        <v>100.1</v>
      </c>
      <c r="L346" s="42">
        <v>105.2</v>
      </c>
      <c r="M346" s="43">
        <v>104.7</v>
      </c>
      <c r="N346" s="44">
        <v>112.3</v>
      </c>
      <c r="O346" s="45">
        <v>122.3</v>
      </c>
      <c r="P346" s="46">
        <v>110.8</v>
      </c>
      <c r="Q346" s="17" t="s">
        <v>154</v>
      </c>
      <c r="R346" s="118"/>
    </row>
    <row r="347" spans="1:18">
      <c r="A347" s="1677"/>
      <c r="B347" s="1678" t="s">
        <v>116</v>
      </c>
      <c r="C347" s="185">
        <v>116.14</v>
      </c>
      <c r="D347" s="122">
        <v>127.34</v>
      </c>
      <c r="E347" s="121">
        <v>102.63</v>
      </c>
      <c r="F347" s="1666" t="s">
        <v>176</v>
      </c>
      <c r="G347" s="116"/>
      <c r="H347" s="1597"/>
      <c r="I347" s="39"/>
      <c r="J347" s="40" t="s">
        <v>116</v>
      </c>
      <c r="K347" s="41">
        <v>99.4</v>
      </c>
      <c r="L347" s="42">
        <v>104.5</v>
      </c>
      <c r="M347" s="43">
        <v>104</v>
      </c>
      <c r="N347" s="44">
        <v>111.3</v>
      </c>
      <c r="O347" s="45">
        <v>121.6</v>
      </c>
      <c r="P347" s="46">
        <v>110</v>
      </c>
      <c r="Q347" s="17" t="s">
        <v>154</v>
      </c>
      <c r="R347" s="118"/>
    </row>
    <row r="348" spans="1:18">
      <c r="A348" s="1677"/>
      <c r="B348" s="1678" t="s">
        <v>117</v>
      </c>
      <c r="C348" s="185">
        <v>117.15</v>
      </c>
      <c r="D348" s="122">
        <v>128.19</v>
      </c>
      <c r="E348" s="121">
        <v>101.65</v>
      </c>
      <c r="F348" s="1666" t="s">
        <v>176</v>
      </c>
      <c r="G348" s="116"/>
      <c r="H348" s="1597"/>
      <c r="I348" s="39"/>
      <c r="J348" s="40" t="s">
        <v>117</v>
      </c>
      <c r="K348" s="41">
        <v>99.3</v>
      </c>
      <c r="L348" s="42">
        <v>104.8</v>
      </c>
      <c r="M348" s="43">
        <v>104.4</v>
      </c>
      <c r="N348" s="44">
        <v>111.6</v>
      </c>
      <c r="O348" s="45">
        <v>121.9</v>
      </c>
      <c r="P348" s="46">
        <v>110.5</v>
      </c>
      <c r="Q348" s="17" t="s">
        <v>154</v>
      </c>
      <c r="R348" s="118"/>
    </row>
    <row r="349" spans="1:18">
      <c r="A349" s="1677"/>
      <c r="B349" s="1678" t="s">
        <v>118</v>
      </c>
      <c r="C349" s="185">
        <v>113.25</v>
      </c>
      <c r="D349" s="122">
        <v>123.84</v>
      </c>
      <c r="E349" s="121">
        <v>103.54</v>
      </c>
      <c r="F349" s="2019" t="s">
        <v>178</v>
      </c>
      <c r="G349" s="116"/>
      <c r="H349" s="1597"/>
      <c r="I349" s="39"/>
      <c r="J349" s="40" t="s">
        <v>118</v>
      </c>
      <c r="K349" s="41">
        <v>99.1</v>
      </c>
      <c r="L349" s="42">
        <v>103.3</v>
      </c>
      <c r="M349" s="43">
        <v>103.6</v>
      </c>
      <c r="N349" s="44">
        <v>111</v>
      </c>
      <c r="O349" s="45">
        <v>119.8</v>
      </c>
      <c r="P349" s="46">
        <v>109.8</v>
      </c>
      <c r="Q349" s="17" t="s">
        <v>157</v>
      </c>
      <c r="R349" s="118"/>
    </row>
    <row r="350" spans="1:18">
      <c r="A350" s="1677"/>
      <c r="B350" s="1678" t="s">
        <v>119</v>
      </c>
      <c r="C350" s="1605">
        <v>115.09</v>
      </c>
      <c r="D350" s="97">
        <v>129.47</v>
      </c>
      <c r="E350" s="98">
        <v>105.59</v>
      </c>
      <c r="F350" s="2019" t="s">
        <v>178</v>
      </c>
      <c r="G350" s="116"/>
      <c r="H350" s="1597"/>
      <c r="I350" s="39"/>
      <c r="J350" s="40" t="s">
        <v>119</v>
      </c>
      <c r="K350" s="41">
        <v>98.5</v>
      </c>
      <c r="L350" s="42">
        <v>105.4</v>
      </c>
      <c r="M350" s="43">
        <v>103.6</v>
      </c>
      <c r="N350" s="44">
        <v>110.8</v>
      </c>
      <c r="O350" s="45">
        <v>121.7</v>
      </c>
      <c r="P350" s="46">
        <v>109.6</v>
      </c>
      <c r="Q350" s="17" t="s">
        <v>157</v>
      </c>
      <c r="R350" s="118" t="s">
        <v>123</v>
      </c>
    </row>
    <row r="351" spans="1:18">
      <c r="A351" s="123"/>
      <c r="B351" s="124" t="s">
        <v>120</v>
      </c>
      <c r="C351" s="1606">
        <v>113.03</v>
      </c>
      <c r="D351" s="126">
        <v>126.38</v>
      </c>
      <c r="E351" s="125">
        <v>102.05</v>
      </c>
      <c r="F351" s="1908" t="s">
        <v>178</v>
      </c>
      <c r="G351" s="127" t="s">
        <v>179</v>
      </c>
      <c r="H351" s="1597"/>
      <c r="I351" s="39"/>
      <c r="J351" s="40" t="s">
        <v>120</v>
      </c>
      <c r="K351" s="41">
        <v>98</v>
      </c>
      <c r="L351" s="42">
        <v>103.6</v>
      </c>
      <c r="M351" s="43">
        <v>103.7</v>
      </c>
      <c r="N351" s="44">
        <v>110.4</v>
      </c>
      <c r="O351" s="45">
        <v>119.9</v>
      </c>
      <c r="P351" s="46">
        <v>109.9</v>
      </c>
      <c r="Q351" s="17" t="s">
        <v>157</v>
      </c>
      <c r="R351" s="118"/>
    </row>
    <row r="352" spans="1:18">
      <c r="A352" s="1677"/>
      <c r="B352" s="1678" t="s">
        <v>121</v>
      </c>
      <c r="C352" s="1696">
        <v>111.44</v>
      </c>
      <c r="D352" s="1697">
        <v>124.25</v>
      </c>
      <c r="E352" s="1698">
        <v>101.18</v>
      </c>
      <c r="F352" s="2020" t="s">
        <v>178</v>
      </c>
      <c r="G352" s="1673"/>
      <c r="H352" s="1597"/>
      <c r="I352" s="39"/>
      <c r="J352" s="40" t="s">
        <v>121</v>
      </c>
      <c r="K352" s="57">
        <v>96.6</v>
      </c>
      <c r="L352" s="58">
        <v>102.4</v>
      </c>
      <c r="M352" s="59">
        <v>103.1</v>
      </c>
      <c r="N352" s="80">
        <v>108.8</v>
      </c>
      <c r="O352" s="81">
        <v>119</v>
      </c>
      <c r="P352" s="82">
        <v>109.3</v>
      </c>
      <c r="Q352" s="114" t="s">
        <v>157</v>
      </c>
      <c r="R352" s="118"/>
    </row>
    <row r="353" spans="1:18">
      <c r="A353" s="1681" t="s">
        <v>180</v>
      </c>
      <c r="B353" s="1682" t="s">
        <v>110</v>
      </c>
      <c r="C353" s="1693">
        <v>107.23</v>
      </c>
      <c r="D353" s="1694">
        <v>121.04</v>
      </c>
      <c r="E353" s="1695">
        <v>101.63</v>
      </c>
      <c r="F353" s="1666" t="s">
        <v>176</v>
      </c>
      <c r="G353" s="1674" t="s">
        <v>181</v>
      </c>
      <c r="H353" s="1597"/>
      <c r="I353" s="67" t="s">
        <v>180</v>
      </c>
      <c r="J353" s="68" t="s">
        <v>110</v>
      </c>
      <c r="K353" s="41">
        <v>96.3</v>
      </c>
      <c r="L353" s="42">
        <v>101.3</v>
      </c>
      <c r="M353" s="43">
        <v>104.2</v>
      </c>
      <c r="N353" s="44">
        <v>108.2</v>
      </c>
      <c r="O353" s="45">
        <v>117.4</v>
      </c>
      <c r="P353" s="46">
        <v>110.1</v>
      </c>
      <c r="Q353" s="17" t="s">
        <v>163</v>
      </c>
      <c r="R353" s="117"/>
    </row>
    <row r="354" spans="1:18">
      <c r="A354" s="1677">
        <v>2019</v>
      </c>
      <c r="B354" s="1678" t="s">
        <v>111</v>
      </c>
      <c r="C354" s="1696">
        <v>112.62</v>
      </c>
      <c r="D354" s="1697">
        <v>123.97</v>
      </c>
      <c r="E354" s="1698">
        <v>102.16</v>
      </c>
      <c r="F354" s="1666" t="s">
        <v>176</v>
      </c>
      <c r="G354" s="1673"/>
      <c r="H354" s="1597"/>
      <c r="I354" s="39">
        <v>2019</v>
      </c>
      <c r="J354" s="40" t="s">
        <v>111</v>
      </c>
      <c r="K354" s="41">
        <v>97</v>
      </c>
      <c r="L354" s="42">
        <v>102.8</v>
      </c>
      <c r="M354" s="43">
        <v>104.4</v>
      </c>
      <c r="N354" s="44">
        <v>109</v>
      </c>
      <c r="O354" s="45">
        <v>119.5</v>
      </c>
      <c r="P354" s="46">
        <v>110.4</v>
      </c>
      <c r="Q354" s="17" t="s">
        <v>163</v>
      </c>
      <c r="R354" s="118"/>
    </row>
    <row r="355" spans="1:18">
      <c r="A355" s="1677"/>
      <c r="B355" s="1678" t="s">
        <v>112</v>
      </c>
      <c r="C355" s="1696">
        <v>104.67</v>
      </c>
      <c r="D355" s="1697">
        <v>121.05</v>
      </c>
      <c r="E355" s="1698">
        <v>103.34</v>
      </c>
      <c r="F355" s="2019" t="s">
        <v>164</v>
      </c>
      <c r="G355" s="1673"/>
      <c r="H355" s="1597"/>
      <c r="I355" s="39"/>
      <c r="J355" s="40" t="s">
        <v>112</v>
      </c>
      <c r="K355" s="41">
        <v>96.2</v>
      </c>
      <c r="L355" s="42">
        <v>102.6</v>
      </c>
      <c r="M355" s="43">
        <v>104.1</v>
      </c>
      <c r="N355" s="44">
        <v>108.2</v>
      </c>
      <c r="O355" s="45">
        <v>119.3</v>
      </c>
      <c r="P355" s="46">
        <v>109.8</v>
      </c>
      <c r="Q355" s="17" t="s">
        <v>146</v>
      </c>
      <c r="R355" s="118"/>
    </row>
    <row r="356" spans="1:18">
      <c r="A356" s="1677"/>
      <c r="B356" s="1678" t="s">
        <v>113</v>
      </c>
      <c r="C356" s="1696">
        <v>110.13</v>
      </c>
      <c r="D356" s="1697">
        <v>121.05</v>
      </c>
      <c r="E356" s="1698">
        <v>102.81</v>
      </c>
      <c r="F356" s="2019" t="s">
        <v>164</v>
      </c>
      <c r="G356" s="1673"/>
      <c r="H356" s="1597"/>
      <c r="I356" s="39"/>
      <c r="J356" s="40" t="s">
        <v>113</v>
      </c>
      <c r="K356" s="41">
        <v>96.2</v>
      </c>
      <c r="L356" s="42">
        <v>102.4</v>
      </c>
      <c r="M356" s="43">
        <v>104.1</v>
      </c>
      <c r="N356" s="44">
        <v>107.6</v>
      </c>
      <c r="O356" s="45">
        <v>118.7</v>
      </c>
      <c r="P356" s="46">
        <v>110.2</v>
      </c>
      <c r="Q356" s="17" t="s">
        <v>146</v>
      </c>
      <c r="R356" s="118"/>
    </row>
    <row r="357" spans="1:18">
      <c r="A357" s="1677" t="s">
        <v>182</v>
      </c>
      <c r="B357" s="1678" t="s">
        <v>114</v>
      </c>
      <c r="C357" s="1696">
        <v>110.39</v>
      </c>
      <c r="D357" s="1697">
        <v>124.94</v>
      </c>
      <c r="E357" s="1698">
        <v>104.58</v>
      </c>
      <c r="F357" s="2019" t="s">
        <v>152</v>
      </c>
      <c r="G357" s="1675" t="s">
        <v>56</v>
      </c>
      <c r="H357" s="1597"/>
      <c r="I357" s="39" t="s">
        <v>182</v>
      </c>
      <c r="J357" s="40" t="s">
        <v>114</v>
      </c>
      <c r="K357" s="41">
        <v>95.5</v>
      </c>
      <c r="L357" s="42">
        <v>102.1</v>
      </c>
      <c r="M357" s="43">
        <v>104.7</v>
      </c>
      <c r="N357" s="44">
        <v>107.2</v>
      </c>
      <c r="O357" s="45">
        <v>119</v>
      </c>
      <c r="P357" s="46">
        <v>110.8</v>
      </c>
      <c r="Q357" s="17" t="s">
        <v>152</v>
      </c>
      <c r="R357" s="118"/>
    </row>
    <row r="358" spans="1:18">
      <c r="A358" s="1677"/>
      <c r="B358" s="1678" t="s">
        <v>115</v>
      </c>
      <c r="C358" s="1644">
        <v>108.77</v>
      </c>
      <c r="D358" s="1648">
        <v>121.39</v>
      </c>
      <c r="E358" s="1646">
        <v>106.79</v>
      </c>
      <c r="F358" s="2019" t="s">
        <v>152</v>
      </c>
      <c r="G358" s="1653"/>
      <c r="I358" s="39"/>
      <c r="J358" s="40" t="s">
        <v>115</v>
      </c>
      <c r="K358" s="41">
        <v>94.1</v>
      </c>
      <c r="L358" s="42">
        <v>100.1</v>
      </c>
      <c r="M358" s="43">
        <v>104.6</v>
      </c>
      <c r="N358" s="44">
        <v>105.9</v>
      </c>
      <c r="O358" s="45">
        <v>116.5</v>
      </c>
      <c r="P358" s="46">
        <v>110.4</v>
      </c>
      <c r="Q358" s="17" t="s">
        <v>152</v>
      </c>
      <c r="R358" s="130"/>
    </row>
    <row r="359" spans="1:18">
      <c r="A359" s="1677"/>
      <c r="B359" s="1678" t="s">
        <v>116</v>
      </c>
      <c r="C359" s="1644">
        <v>107.5</v>
      </c>
      <c r="D359" s="1648">
        <v>124.15</v>
      </c>
      <c r="E359" s="1646">
        <v>105.67</v>
      </c>
      <c r="F359" s="2019" t="s">
        <v>152</v>
      </c>
      <c r="G359" s="1653"/>
      <c r="I359" s="39"/>
      <c r="J359" s="40" t="s">
        <v>116</v>
      </c>
      <c r="K359" s="41">
        <v>93.8</v>
      </c>
      <c r="L359" s="42">
        <v>100.5</v>
      </c>
      <c r="M359" s="43">
        <v>104.7</v>
      </c>
      <c r="N359" s="44">
        <v>105.2</v>
      </c>
      <c r="O359" s="45">
        <v>116.5</v>
      </c>
      <c r="P359" s="46">
        <v>110.5</v>
      </c>
      <c r="Q359" s="17" t="s">
        <v>152</v>
      </c>
      <c r="R359" s="130"/>
    </row>
    <row r="360" spans="1:18">
      <c r="A360" s="1677"/>
      <c r="B360" s="1678" t="s">
        <v>117</v>
      </c>
      <c r="C360" s="1644">
        <v>100.32</v>
      </c>
      <c r="D360" s="1648">
        <v>115.58</v>
      </c>
      <c r="E360" s="1646">
        <v>104.72</v>
      </c>
      <c r="F360" s="1660" t="s">
        <v>175</v>
      </c>
      <c r="G360" s="1653"/>
      <c r="I360" s="39"/>
      <c r="J360" s="40" t="s">
        <v>117</v>
      </c>
      <c r="K360" s="41">
        <v>92.5</v>
      </c>
      <c r="L360" s="42">
        <v>99.5</v>
      </c>
      <c r="M360" s="43">
        <v>104.5</v>
      </c>
      <c r="N360" s="44">
        <v>104.2</v>
      </c>
      <c r="O360" s="45">
        <v>116.1</v>
      </c>
      <c r="P360" s="46">
        <v>110.4</v>
      </c>
      <c r="Q360" s="17" t="s">
        <v>146</v>
      </c>
      <c r="R360" s="130"/>
    </row>
    <row r="361" spans="1:18">
      <c r="A361" s="1677"/>
      <c r="B361" s="1678" t="s">
        <v>118</v>
      </c>
      <c r="C361" s="1644">
        <v>106.32</v>
      </c>
      <c r="D361" s="1648">
        <v>119.2</v>
      </c>
      <c r="E361" s="1646">
        <v>104.21</v>
      </c>
      <c r="F361" s="1660" t="s">
        <v>175</v>
      </c>
      <c r="G361" s="1653"/>
      <c r="I361" s="39"/>
      <c r="J361" s="40" t="s">
        <v>118</v>
      </c>
      <c r="K361" s="41">
        <v>92.3</v>
      </c>
      <c r="L361" s="42">
        <v>100.9</v>
      </c>
      <c r="M361" s="43">
        <v>104.5</v>
      </c>
      <c r="N361" s="44">
        <v>103.7</v>
      </c>
      <c r="O361" s="45">
        <v>117.5</v>
      </c>
      <c r="P361" s="46">
        <v>110.2</v>
      </c>
      <c r="Q361" s="17" t="s">
        <v>146</v>
      </c>
      <c r="R361" s="130"/>
    </row>
    <row r="362" spans="1:18">
      <c r="A362" s="1677"/>
      <c r="B362" s="1678" t="s">
        <v>119</v>
      </c>
      <c r="C362" s="1644">
        <v>98.54</v>
      </c>
      <c r="D362" s="1648">
        <v>115.33</v>
      </c>
      <c r="E362" s="1646">
        <v>103.77</v>
      </c>
      <c r="F362" s="1660" t="s">
        <v>175</v>
      </c>
      <c r="G362" s="1653"/>
      <c r="I362" s="39"/>
      <c r="J362" s="40" t="s">
        <v>119</v>
      </c>
      <c r="K362" s="41">
        <v>91.6</v>
      </c>
      <c r="L362" s="42">
        <v>96.9</v>
      </c>
      <c r="M362" s="43">
        <v>103</v>
      </c>
      <c r="N362" s="44">
        <v>102.9</v>
      </c>
      <c r="O362" s="45">
        <v>112.2</v>
      </c>
      <c r="P362" s="46">
        <v>108.9</v>
      </c>
      <c r="Q362" s="17" t="s">
        <v>146</v>
      </c>
      <c r="R362" s="130"/>
    </row>
    <row r="363" spans="1:18">
      <c r="A363" s="1677"/>
      <c r="B363" s="1678" t="s">
        <v>120</v>
      </c>
      <c r="C363" s="1644">
        <v>103.36</v>
      </c>
      <c r="D363" s="1648">
        <v>112.75</v>
      </c>
      <c r="E363" s="1646">
        <v>104</v>
      </c>
      <c r="F363" s="2019" t="s">
        <v>164</v>
      </c>
      <c r="G363" s="1653"/>
      <c r="I363" s="39"/>
      <c r="J363" s="40" t="s">
        <v>120</v>
      </c>
      <c r="K363" s="41">
        <v>90.7</v>
      </c>
      <c r="L363" s="42">
        <v>96</v>
      </c>
      <c r="M363" s="43">
        <v>102.8</v>
      </c>
      <c r="N363" s="44">
        <v>102.6</v>
      </c>
      <c r="O363" s="45">
        <v>111.5</v>
      </c>
      <c r="P363" s="46">
        <v>108.8</v>
      </c>
      <c r="Q363" s="17" t="s">
        <v>146</v>
      </c>
      <c r="R363" s="130"/>
    </row>
    <row r="364" spans="1:18">
      <c r="A364" s="1679"/>
      <c r="B364" s="1680" t="s">
        <v>121</v>
      </c>
      <c r="C364" s="1645">
        <v>105.68</v>
      </c>
      <c r="D364" s="1649">
        <v>117.63</v>
      </c>
      <c r="E364" s="1651">
        <v>106.15</v>
      </c>
      <c r="F364" s="2021" t="s">
        <v>164</v>
      </c>
      <c r="G364" s="1676"/>
      <c r="I364" s="55"/>
      <c r="J364" s="56" t="s">
        <v>121</v>
      </c>
      <c r="K364" s="41">
        <v>91.4</v>
      </c>
      <c r="L364" s="42">
        <v>95.8</v>
      </c>
      <c r="M364" s="43">
        <v>102.6</v>
      </c>
      <c r="N364" s="44">
        <v>103.6</v>
      </c>
      <c r="O364" s="45">
        <v>111.5</v>
      </c>
      <c r="P364" s="46">
        <v>108.3</v>
      </c>
      <c r="Q364" s="17" t="s">
        <v>146</v>
      </c>
      <c r="R364" s="132"/>
    </row>
    <row r="365" spans="1:18">
      <c r="A365" s="1681" t="s">
        <v>183</v>
      </c>
      <c r="B365" s="1682" t="s">
        <v>110</v>
      </c>
      <c r="C365" s="1689">
        <v>106.66</v>
      </c>
      <c r="D365" s="1690">
        <v>114.68</v>
      </c>
      <c r="E365" s="1691">
        <v>107.15</v>
      </c>
      <c r="F365" s="1662" t="s">
        <v>164</v>
      </c>
      <c r="G365" s="134"/>
      <c r="I365" s="67" t="s">
        <v>183</v>
      </c>
      <c r="J365" s="68" t="s">
        <v>110</v>
      </c>
      <c r="K365" s="84">
        <v>90.6</v>
      </c>
      <c r="L365" s="85">
        <v>95.5</v>
      </c>
      <c r="M365" s="86">
        <v>101.8</v>
      </c>
      <c r="N365" s="69">
        <v>102.2</v>
      </c>
      <c r="O365" s="70">
        <v>110.4</v>
      </c>
      <c r="P365" s="71">
        <v>107.6</v>
      </c>
      <c r="Q365" s="112" t="s">
        <v>146</v>
      </c>
      <c r="R365" s="135"/>
    </row>
    <row r="366" spans="1:18">
      <c r="A366" s="1677">
        <v>2020</v>
      </c>
      <c r="B366" s="1678" t="s">
        <v>111</v>
      </c>
      <c r="C366" s="1644">
        <v>102.24</v>
      </c>
      <c r="D366" s="1648">
        <v>110.26</v>
      </c>
      <c r="E366" s="1646">
        <v>106.67</v>
      </c>
      <c r="F366" s="1663" t="s">
        <v>146</v>
      </c>
      <c r="G366" s="129"/>
      <c r="I366" s="39">
        <v>2020</v>
      </c>
      <c r="J366" s="40" t="s">
        <v>111</v>
      </c>
      <c r="K366" s="41">
        <v>91.5</v>
      </c>
      <c r="L366" s="42">
        <v>94.8</v>
      </c>
      <c r="M366" s="43">
        <v>101.3</v>
      </c>
      <c r="N366" s="44">
        <v>104.1</v>
      </c>
      <c r="O366" s="45">
        <v>108.8</v>
      </c>
      <c r="P366" s="46">
        <v>107.1</v>
      </c>
      <c r="Q366" s="17" t="s">
        <v>146</v>
      </c>
      <c r="R366" s="130"/>
    </row>
    <row r="367" spans="1:18">
      <c r="A367" s="1677"/>
      <c r="B367" s="1678" t="s">
        <v>112</v>
      </c>
      <c r="C367" s="1644">
        <v>103.64</v>
      </c>
      <c r="D367" s="1648">
        <v>109.06</v>
      </c>
      <c r="E367" s="1646">
        <v>105.66</v>
      </c>
      <c r="F367" s="1663" t="s">
        <v>146</v>
      </c>
      <c r="G367" s="129"/>
      <c r="I367" s="39"/>
      <c r="J367" s="40" t="s">
        <v>112</v>
      </c>
      <c r="K367" s="41">
        <v>85.6</v>
      </c>
      <c r="L367" s="42">
        <v>91.2</v>
      </c>
      <c r="M367" s="43">
        <v>100.6</v>
      </c>
      <c r="N367" s="44">
        <v>95.7</v>
      </c>
      <c r="O367" s="45">
        <v>106.1</v>
      </c>
      <c r="P367" s="46">
        <v>106.1</v>
      </c>
      <c r="Q367" s="17" t="s">
        <v>146</v>
      </c>
      <c r="R367" s="130"/>
    </row>
    <row r="368" spans="1:18">
      <c r="A368" s="1677"/>
      <c r="B368" s="1678" t="s">
        <v>113</v>
      </c>
      <c r="C368" s="1644">
        <v>85.51</v>
      </c>
      <c r="D368" s="1648">
        <v>94.37</v>
      </c>
      <c r="E368" s="1646">
        <v>104.98</v>
      </c>
      <c r="F368" s="1663" t="s">
        <v>146</v>
      </c>
      <c r="G368" s="129"/>
      <c r="I368" s="39"/>
      <c r="J368" s="40" t="s">
        <v>113</v>
      </c>
      <c r="K368" s="41">
        <v>78.7</v>
      </c>
      <c r="L368" s="42">
        <v>80.900000000000006</v>
      </c>
      <c r="M368" s="43">
        <v>96.9</v>
      </c>
      <c r="N368" s="44">
        <v>88.2</v>
      </c>
      <c r="O368" s="45">
        <v>94.4</v>
      </c>
      <c r="P368" s="46">
        <v>102.3</v>
      </c>
      <c r="Q368" s="17" t="s">
        <v>146</v>
      </c>
      <c r="R368" s="130"/>
    </row>
    <row r="369" spans="1:18">
      <c r="A369" s="123"/>
      <c r="B369" s="124" t="s">
        <v>114</v>
      </c>
      <c r="C369" s="1643">
        <v>80.680000000000007</v>
      </c>
      <c r="D369" s="1647">
        <v>92.37</v>
      </c>
      <c r="E369" s="1650">
        <v>100.42</v>
      </c>
      <c r="F369" s="2022" t="s">
        <v>146</v>
      </c>
      <c r="G369" s="137" t="s">
        <v>184</v>
      </c>
      <c r="I369" s="123"/>
      <c r="J369" s="124" t="s">
        <v>114</v>
      </c>
      <c r="K369" s="41">
        <v>77.2</v>
      </c>
      <c r="L369" s="42">
        <v>74.400000000000006</v>
      </c>
      <c r="M369" s="43">
        <v>92.8</v>
      </c>
      <c r="N369" s="138">
        <v>88.8</v>
      </c>
      <c r="O369" s="136">
        <v>87.1</v>
      </c>
      <c r="P369" s="139">
        <v>98.1</v>
      </c>
      <c r="Q369" s="140" t="s">
        <v>146</v>
      </c>
      <c r="R369" s="141" t="s">
        <v>184</v>
      </c>
    </row>
    <row r="370" spans="1:18">
      <c r="A370" s="1677"/>
      <c r="B370" s="1678" t="s">
        <v>115</v>
      </c>
      <c r="C370" s="1644">
        <v>88.65</v>
      </c>
      <c r="D370" s="1648">
        <v>93.89</v>
      </c>
      <c r="E370" s="1646">
        <v>100.76</v>
      </c>
      <c r="F370" s="1663" t="s">
        <v>146</v>
      </c>
      <c r="G370" s="129"/>
      <c r="I370" s="39"/>
      <c r="J370" s="40" t="s">
        <v>115</v>
      </c>
      <c r="K370" s="41">
        <v>82.7</v>
      </c>
      <c r="L370" s="42">
        <v>78.3</v>
      </c>
      <c r="M370" s="43">
        <v>93.1</v>
      </c>
      <c r="N370" s="44">
        <v>93.9</v>
      </c>
      <c r="O370" s="45">
        <v>89.9</v>
      </c>
      <c r="P370" s="46">
        <v>97.7</v>
      </c>
      <c r="Q370" s="1655" t="s">
        <v>146</v>
      </c>
      <c r="R370" s="130"/>
    </row>
    <row r="371" spans="1:18">
      <c r="A371" s="1677"/>
      <c r="B371" s="1678" t="s">
        <v>116</v>
      </c>
      <c r="C371" s="1644">
        <v>94.21</v>
      </c>
      <c r="D371" s="1648">
        <v>94.42</v>
      </c>
      <c r="E371" s="1646">
        <v>101.08</v>
      </c>
      <c r="F371" s="1663" t="s">
        <v>146</v>
      </c>
      <c r="G371" s="129"/>
      <c r="I371" s="39"/>
      <c r="J371" s="40" t="s">
        <v>116</v>
      </c>
      <c r="K371" s="41">
        <v>86.1</v>
      </c>
      <c r="L371" s="42">
        <v>81.599999999999994</v>
      </c>
      <c r="M371" s="43">
        <v>92.5</v>
      </c>
      <c r="N371" s="44">
        <v>97.4</v>
      </c>
      <c r="O371" s="45">
        <v>95.2</v>
      </c>
      <c r="P371" s="46">
        <v>97.3</v>
      </c>
      <c r="Q371" s="1655" t="s">
        <v>146</v>
      </c>
      <c r="R371" s="130"/>
    </row>
    <row r="372" spans="1:18">
      <c r="A372" s="1677"/>
      <c r="B372" s="1678" t="s">
        <v>117</v>
      </c>
      <c r="C372" s="1644">
        <v>98.76</v>
      </c>
      <c r="D372" s="1648">
        <v>97.81</v>
      </c>
      <c r="E372" s="1646">
        <v>98.62</v>
      </c>
      <c r="F372" s="1663" t="s">
        <v>152</v>
      </c>
      <c r="G372" s="129"/>
      <c r="I372" s="39"/>
      <c r="J372" s="40" t="s">
        <v>117</v>
      </c>
      <c r="K372" s="41">
        <v>88.6</v>
      </c>
      <c r="L372" s="42">
        <v>83</v>
      </c>
      <c r="M372" s="43">
        <v>91.9</v>
      </c>
      <c r="N372" s="44">
        <v>100</v>
      </c>
      <c r="O372" s="45">
        <v>96.8</v>
      </c>
      <c r="P372" s="46">
        <v>97</v>
      </c>
      <c r="Q372" s="1655" t="s">
        <v>152</v>
      </c>
      <c r="R372" s="130"/>
    </row>
    <row r="373" spans="1:18">
      <c r="A373" s="1677"/>
      <c r="B373" s="1678" t="s">
        <v>118</v>
      </c>
      <c r="C373" s="1644">
        <v>109.37</v>
      </c>
      <c r="D373" s="1648">
        <v>94.96</v>
      </c>
      <c r="E373" s="1646">
        <v>94.65</v>
      </c>
      <c r="F373" s="1663" t="s">
        <v>152</v>
      </c>
      <c r="G373" s="129"/>
      <c r="I373" s="39"/>
      <c r="J373" s="40" t="s">
        <v>118</v>
      </c>
      <c r="K373" s="41">
        <v>92.2</v>
      </c>
      <c r="L373" s="42">
        <v>85.6</v>
      </c>
      <c r="M373" s="43">
        <v>91.9</v>
      </c>
      <c r="N373" s="44">
        <v>104.6</v>
      </c>
      <c r="O373" s="45">
        <v>99.6</v>
      </c>
      <c r="P373" s="46">
        <v>97.1</v>
      </c>
      <c r="Q373" s="1655" t="s">
        <v>152</v>
      </c>
      <c r="R373" s="130"/>
    </row>
    <row r="374" spans="1:18">
      <c r="A374" s="1677"/>
      <c r="B374" s="1678" t="s">
        <v>119</v>
      </c>
      <c r="C374" s="1644">
        <v>108.55</v>
      </c>
      <c r="D374" s="1648">
        <v>99.66</v>
      </c>
      <c r="E374" s="1646">
        <v>93.47</v>
      </c>
      <c r="F374" s="1660" t="s">
        <v>175</v>
      </c>
      <c r="G374" s="129"/>
      <c r="I374" s="39"/>
      <c r="J374" s="40" t="s">
        <v>119</v>
      </c>
      <c r="K374" s="41">
        <v>94.1</v>
      </c>
      <c r="L374" s="42">
        <v>89.5</v>
      </c>
      <c r="M374" s="43">
        <v>91.8</v>
      </c>
      <c r="N374" s="44">
        <v>106.4</v>
      </c>
      <c r="O374" s="45">
        <v>103.5</v>
      </c>
      <c r="P374" s="46">
        <v>96.7</v>
      </c>
      <c r="Q374" s="1655" t="s">
        <v>152</v>
      </c>
      <c r="R374" s="130"/>
    </row>
    <row r="375" spans="1:18">
      <c r="A375" s="1677"/>
      <c r="B375" s="1678" t="s">
        <v>120</v>
      </c>
      <c r="C375" s="1644">
        <v>108.41</v>
      </c>
      <c r="D375" s="1648">
        <v>98.63</v>
      </c>
      <c r="E375" s="1646">
        <v>93.97</v>
      </c>
      <c r="F375" s="1663" t="s">
        <v>154</v>
      </c>
      <c r="G375" s="129"/>
      <c r="I375" s="39"/>
      <c r="J375" s="40" t="s">
        <v>120</v>
      </c>
      <c r="K375" s="41">
        <v>96.4</v>
      </c>
      <c r="L375" s="42">
        <v>89.6</v>
      </c>
      <c r="M375" s="43">
        <v>91.5</v>
      </c>
      <c r="N375" s="44">
        <v>109.1</v>
      </c>
      <c r="O375" s="45">
        <v>104</v>
      </c>
      <c r="P375" s="46">
        <v>96.6</v>
      </c>
      <c r="Q375" s="1655" t="s">
        <v>152</v>
      </c>
      <c r="R375" s="130"/>
    </row>
    <row r="376" spans="1:18">
      <c r="A376" s="1679"/>
      <c r="B376" s="1680" t="s">
        <v>121</v>
      </c>
      <c r="C376" s="1688">
        <v>113.32</v>
      </c>
      <c r="D376" s="1648">
        <v>99.89</v>
      </c>
      <c r="E376" s="1646">
        <v>92.56</v>
      </c>
      <c r="F376" s="1663" t="s">
        <v>154</v>
      </c>
      <c r="G376" s="129"/>
      <c r="I376" s="55"/>
      <c r="J376" s="56" t="s">
        <v>121</v>
      </c>
      <c r="K376" s="57">
        <v>96.9</v>
      </c>
      <c r="L376" s="58">
        <v>90.3</v>
      </c>
      <c r="M376" s="59">
        <v>91.1</v>
      </c>
      <c r="N376" s="80">
        <v>109.6</v>
      </c>
      <c r="O376" s="81">
        <v>104.1</v>
      </c>
      <c r="P376" s="82">
        <v>96.4</v>
      </c>
      <c r="Q376" s="1656" t="s">
        <v>152</v>
      </c>
      <c r="R376" s="132"/>
    </row>
    <row r="377" spans="1:18">
      <c r="A377" s="1681" t="s">
        <v>185</v>
      </c>
      <c r="B377" s="1682" t="s">
        <v>110</v>
      </c>
      <c r="C377" s="1689">
        <v>113.59</v>
      </c>
      <c r="D377" s="1690">
        <v>100.46</v>
      </c>
      <c r="E377" s="1690">
        <v>92.65</v>
      </c>
      <c r="F377" s="2023" t="s">
        <v>154</v>
      </c>
      <c r="G377" s="142"/>
      <c r="I377" s="39" t="s">
        <v>185</v>
      </c>
      <c r="J377" s="40" t="s">
        <v>110</v>
      </c>
      <c r="K377" s="41">
        <v>98.1</v>
      </c>
      <c r="L377" s="42">
        <v>91.9</v>
      </c>
      <c r="M377" s="43">
        <v>91.5</v>
      </c>
      <c r="N377" s="44">
        <v>110.9</v>
      </c>
      <c r="O377" s="45">
        <v>106.9</v>
      </c>
      <c r="P377" s="46">
        <v>97</v>
      </c>
      <c r="Q377" s="1655" t="s">
        <v>186</v>
      </c>
      <c r="R377" s="115"/>
    </row>
    <row r="378" spans="1:18">
      <c r="A378" s="1677">
        <v>2021</v>
      </c>
      <c r="B378" s="1678" t="s">
        <v>111</v>
      </c>
      <c r="C378" s="1644">
        <v>116.9</v>
      </c>
      <c r="D378" s="1648">
        <v>99.35</v>
      </c>
      <c r="E378" s="1648">
        <v>91.23</v>
      </c>
      <c r="F378" s="1661" t="s">
        <v>154</v>
      </c>
      <c r="G378" s="143" t="s">
        <v>126</v>
      </c>
      <c r="I378" s="39">
        <v>2021</v>
      </c>
      <c r="J378" s="40" t="s">
        <v>111</v>
      </c>
      <c r="K378" s="41">
        <v>99.6</v>
      </c>
      <c r="L378" s="42">
        <v>91.4</v>
      </c>
      <c r="M378" s="43">
        <v>91.6</v>
      </c>
      <c r="N378" s="44">
        <v>112.4</v>
      </c>
      <c r="O378" s="45">
        <v>106.3</v>
      </c>
      <c r="P378" s="46">
        <v>97.1</v>
      </c>
      <c r="Q378" s="1655" t="s">
        <v>186</v>
      </c>
      <c r="R378" s="115"/>
    </row>
    <row r="379" spans="1:18">
      <c r="A379" s="1677"/>
      <c r="B379" s="1678" t="s">
        <v>112</v>
      </c>
      <c r="C379" s="1644">
        <v>121.37</v>
      </c>
      <c r="D379" s="1648">
        <v>102.99</v>
      </c>
      <c r="E379" s="1648">
        <v>91.16</v>
      </c>
      <c r="F379" s="1661" t="s">
        <v>154</v>
      </c>
      <c r="G379" s="143"/>
      <c r="I379" s="39"/>
      <c r="J379" s="40" t="s">
        <v>112</v>
      </c>
      <c r="K379" s="41">
        <v>102.3</v>
      </c>
      <c r="L379" s="42">
        <v>93.8</v>
      </c>
      <c r="M379" s="43">
        <v>93.7</v>
      </c>
      <c r="N379" s="44">
        <v>115.2</v>
      </c>
      <c r="O379" s="45">
        <v>108.9</v>
      </c>
      <c r="P379" s="46">
        <v>99.4</v>
      </c>
      <c r="Q379" s="1655" t="s">
        <v>154</v>
      </c>
      <c r="R379" s="115"/>
    </row>
    <row r="380" spans="1:18">
      <c r="A380" s="1677"/>
      <c r="B380" s="1678" t="s">
        <v>113</v>
      </c>
      <c r="C380" s="1644">
        <v>126.74</v>
      </c>
      <c r="D380" s="1648">
        <v>107.15</v>
      </c>
      <c r="E380" s="1648">
        <v>93.39</v>
      </c>
      <c r="F380" s="1661" t="s">
        <v>154</v>
      </c>
      <c r="G380" s="143"/>
      <c r="I380" s="39"/>
      <c r="J380" s="40" t="s">
        <v>113</v>
      </c>
      <c r="K380" s="41">
        <v>102.9</v>
      </c>
      <c r="L380" s="42">
        <v>95.6</v>
      </c>
      <c r="M380" s="43">
        <v>93.5</v>
      </c>
      <c r="N380" s="44">
        <v>115.1</v>
      </c>
      <c r="O380" s="45">
        <v>111.1</v>
      </c>
      <c r="P380" s="46">
        <v>99.5</v>
      </c>
      <c r="Q380" s="1655" t="s">
        <v>154</v>
      </c>
      <c r="R380" s="115"/>
    </row>
    <row r="381" spans="1:18">
      <c r="A381" s="1677"/>
      <c r="B381" s="1678" t="s">
        <v>114</v>
      </c>
      <c r="C381" s="1644">
        <v>125.47</v>
      </c>
      <c r="D381" s="1648">
        <v>102.71</v>
      </c>
      <c r="E381" s="1648">
        <v>93.46</v>
      </c>
      <c r="F381" s="1661" t="s">
        <v>154</v>
      </c>
      <c r="G381" s="143"/>
      <c r="I381" s="39"/>
      <c r="J381" s="40" t="s">
        <v>114</v>
      </c>
      <c r="K381" s="41">
        <v>102.6</v>
      </c>
      <c r="L381" s="42">
        <v>93.8</v>
      </c>
      <c r="M381" s="43">
        <v>94.2</v>
      </c>
      <c r="N381" s="44">
        <v>115.8</v>
      </c>
      <c r="O381" s="45">
        <v>109.6</v>
      </c>
      <c r="P381" s="46">
        <v>99.7</v>
      </c>
      <c r="Q381" s="1655" t="s">
        <v>154</v>
      </c>
      <c r="R381" s="115"/>
    </row>
    <row r="382" spans="1:18">
      <c r="A382" s="1677"/>
      <c r="B382" s="1678" t="s">
        <v>115</v>
      </c>
      <c r="C382" s="1644">
        <v>123.96</v>
      </c>
      <c r="D382" s="1648">
        <v>103.53</v>
      </c>
      <c r="E382" s="1648">
        <v>93.26</v>
      </c>
      <c r="F382" s="1661" t="s">
        <v>154</v>
      </c>
      <c r="G382" s="143"/>
      <c r="I382" s="39"/>
      <c r="J382" s="40" t="s">
        <v>115</v>
      </c>
      <c r="K382" s="41">
        <v>103.8</v>
      </c>
      <c r="L382" s="42">
        <v>95</v>
      </c>
      <c r="M382" s="43">
        <v>95</v>
      </c>
      <c r="N382" s="44">
        <v>116.9</v>
      </c>
      <c r="O382" s="45">
        <v>110.1</v>
      </c>
      <c r="P382" s="46">
        <v>100.1</v>
      </c>
      <c r="Q382" s="1655" t="s">
        <v>154</v>
      </c>
      <c r="R382" s="115"/>
    </row>
    <row r="383" spans="1:18">
      <c r="A383" s="1677"/>
      <c r="B383" s="1678" t="s">
        <v>116</v>
      </c>
      <c r="C383" s="1644">
        <v>124.28</v>
      </c>
      <c r="D383" s="1648">
        <v>103.52</v>
      </c>
      <c r="E383" s="1648">
        <v>93.68</v>
      </c>
      <c r="F383" s="1661" t="s">
        <v>154</v>
      </c>
      <c r="G383" s="143"/>
      <c r="I383" s="39"/>
      <c r="J383" s="40" t="s">
        <v>116</v>
      </c>
      <c r="K383" s="41">
        <v>103.6</v>
      </c>
      <c r="L383" s="42">
        <v>94.6</v>
      </c>
      <c r="M383" s="43">
        <v>95.4</v>
      </c>
      <c r="N383" s="44">
        <v>117.1</v>
      </c>
      <c r="O383" s="45">
        <v>109.6</v>
      </c>
      <c r="P383" s="46">
        <v>100.8</v>
      </c>
      <c r="Q383" s="1655" t="s">
        <v>154</v>
      </c>
      <c r="R383" s="115"/>
    </row>
    <row r="384" spans="1:18">
      <c r="A384" s="1677"/>
      <c r="B384" s="1678" t="s">
        <v>117</v>
      </c>
      <c r="C384" s="1644">
        <v>120.88</v>
      </c>
      <c r="D384" s="1648">
        <v>98.73</v>
      </c>
      <c r="E384" s="1648">
        <v>92.22</v>
      </c>
      <c r="F384" s="1661" t="s">
        <v>154</v>
      </c>
      <c r="G384" s="143"/>
      <c r="I384" s="39"/>
      <c r="J384" s="40" t="s">
        <v>117</v>
      </c>
      <c r="K384" s="41">
        <v>101.7</v>
      </c>
      <c r="L384" s="42">
        <v>92.6</v>
      </c>
      <c r="M384" s="43">
        <v>94.4</v>
      </c>
      <c r="N384" s="44">
        <v>114.8</v>
      </c>
      <c r="O384" s="45">
        <v>107</v>
      </c>
      <c r="P384" s="46">
        <v>99.7</v>
      </c>
      <c r="Q384" s="1655" t="s">
        <v>154</v>
      </c>
      <c r="R384" s="115"/>
    </row>
    <row r="385" spans="1:18">
      <c r="A385" s="1677"/>
      <c r="B385" s="1678" t="s">
        <v>118</v>
      </c>
      <c r="C385" s="1644">
        <v>115.82</v>
      </c>
      <c r="D385" s="1648">
        <v>101.37</v>
      </c>
      <c r="E385" s="1648">
        <v>93.79</v>
      </c>
      <c r="F385" s="1661" t="s">
        <v>154</v>
      </c>
      <c r="G385" s="143"/>
      <c r="I385" s="39"/>
      <c r="J385" s="40" t="s">
        <v>118</v>
      </c>
      <c r="K385" s="41">
        <v>100.3</v>
      </c>
      <c r="L385" s="42">
        <v>90.9</v>
      </c>
      <c r="M385" s="43">
        <v>94.2</v>
      </c>
      <c r="N385" s="44">
        <v>113.2</v>
      </c>
      <c r="O385" s="45">
        <v>105</v>
      </c>
      <c r="P385" s="46">
        <v>99.3</v>
      </c>
      <c r="Q385" s="1655" t="s">
        <v>156</v>
      </c>
      <c r="R385" s="115"/>
    </row>
    <row r="386" spans="1:18">
      <c r="A386" s="1677"/>
      <c r="B386" s="1678" t="s">
        <v>119</v>
      </c>
      <c r="C386" s="1644">
        <v>118.52</v>
      </c>
      <c r="D386" s="1648">
        <v>102.45</v>
      </c>
      <c r="E386" s="1648">
        <v>95.53</v>
      </c>
      <c r="F386" s="1661" t="s">
        <v>187</v>
      </c>
      <c r="G386" s="143"/>
      <c r="I386" s="39"/>
      <c r="J386" s="40" t="s">
        <v>119</v>
      </c>
      <c r="K386" s="41">
        <v>101</v>
      </c>
      <c r="L386" s="42">
        <v>92.6</v>
      </c>
      <c r="M386" s="43">
        <v>94.2</v>
      </c>
      <c r="N386" s="44">
        <v>113.9</v>
      </c>
      <c r="O386" s="45">
        <v>106.9</v>
      </c>
      <c r="P386" s="46">
        <v>99.3</v>
      </c>
      <c r="Q386" s="1655" t="s">
        <v>156</v>
      </c>
      <c r="R386" s="115"/>
    </row>
    <row r="387" spans="1:18">
      <c r="A387" s="1677"/>
      <c r="B387" s="1678" t="s">
        <v>120</v>
      </c>
      <c r="C387" s="1644">
        <v>119.95</v>
      </c>
      <c r="D387" s="1648">
        <v>101.57</v>
      </c>
      <c r="E387" s="1648">
        <v>95.25</v>
      </c>
      <c r="F387" s="1661" t="s">
        <v>187</v>
      </c>
      <c r="G387" s="143"/>
      <c r="I387" s="39"/>
      <c r="J387" s="40" t="s">
        <v>120</v>
      </c>
      <c r="K387" s="41">
        <v>102.6</v>
      </c>
      <c r="L387" s="42">
        <v>96.3</v>
      </c>
      <c r="M387" s="43">
        <v>94.4</v>
      </c>
      <c r="N387" s="44">
        <v>115.9</v>
      </c>
      <c r="O387" s="45">
        <v>111.6</v>
      </c>
      <c r="P387" s="46">
        <v>99.7</v>
      </c>
      <c r="Q387" s="1655" t="s">
        <v>156</v>
      </c>
      <c r="R387" s="115"/>
    </row>
    <row r="388" spans="1:18">
      <c r="A388" s="1679"/>
      <c r="B388" s="1680" t="s">
        <v>121</v>
      </c>
      <c r="C388" s="1644">
        <v>119.91</v>
      </c>
      <c r="D388" s="1648">
        <v>99.9</v>
      </c>
      <c r="E388" s="1648">
        <v>94.68</v>
      </c>
      <c r="F388" s="1661" t="s">
        <v>187</v>
      </c>
      <c r="G388" s="143"/>
      <c r="I388" s="55"/>
      <c r="J388" s="56" t="s">
        <v>121</v>
      </c>
      <c r="K388" s="57">
        <v>103.4</v>
      </c>
      <c r="L388" s="58">
        <v>97.1</v>
      </c>
      <c r="M388" s="59">
        <v>95.2</v>
      </c>
      <c r="N388" s="80">
        <v>116.5</v>
      </c>
      <c r="O388" s="81">
        <v>111.5</v>
      </c>
      <c r="P388" s="82">
        <v>100.5</v>
      </c>
      <c r="Q388" s="1656" t="s">
        <v>156</v>
      </c>
      <c r="R388" s="144"/>
    </row>
    <row r="389" spans="1:18">
      <c r="A389" s="1681" t="s">
        <v>188</v>
      </c>
      <c r="B389" s="1682" t="s">
        <v>110</v>
      </c>
      <c r="C389" s="1689">
        <v>121.29</v>
      </c>
      <c r="D389" s="1690">
        <v>102.87</v>
      </c>
      <c r="E389" s="1691">
        <v>96.02</v>
      </c>
      <c r="F389" s="1662" t="s">
        <v>187</v>
      </c>
      <c r="G389" s="134"/>
      <c r="I389" s="39" t="s">
        <v>188</v>
      </c>
      <c r="J389" s="40" t="s">
        <v>110</v>
      </c>
      <c r="K389" s="43">
        <v>101.7</v>
      </c>
      <c r="L389" s="42">
        <v>96.1</v>
      </c>
      <c r="M389" s="43">
        <v>94.5</v>
      </c>
      <c r="N389" s="44">
        <v>114.9</v>
      </c>
      <c r="O389" s="45">
        <v>111.1</v>
      </c>
      <c r="P389" s="46">
        <v>99.7</v>
      </c>
      <c r="Q389" s="1655" t="s">
        <v>156</v>
      </c>
      <c r="R389" s="115"/>
    </row>
    <row r="390" spans="1:18">
      <c r="A390" s="1677">
        <v>2022</v>
      </c>
      <c r="B390" s="1678" t="s">
        <v>111</v>
      </c>
      <c r="C390" s="1644">
        <v>116.6</v>
      </c>
      <c r="D390" s="1648">
        <v>103.19</v>
      </c>
      <c r="E390" s="1646">
        <v>97.33</v>
      </c>
      <c r="F390" s="1663" t="s">
        <v>187</v>
      </c>
      <c r="G390" s="129"/>
      <c r="I390" s="39">
        <v>2022</v>
      </c>
      <c r="J390" s="40" t="s">
        <v>111</v>
      </c>
      <c r="K390" s="43">
        <v>101.1</v>
      </c>
      <c r="L390" s="42">
        <v>96.3</v>
      </c>
      <c r="M390" s="43">
        <v>95</v>
      </c>
      <c r="N390" s="44">
        <v>113.8</v>
      </c>
      <c r="O390" s="45">
        <v>111.8</v>
      </c>
      <c r="P390" s="46">
        <v>100.4</v>
      </c>
      <c r="Q390" s="1655" t="s">
        <v>156</v>
      </c>
      <c r="R390" s="115"/>
    </row>
    <row r="391" spans="1:18">
      <c r="A391" s="1677"/>
      <c r="B391" s="1678" t="s">
        <v>112</v>
      </c>
      <c r="C391" s="1644">
        <v>123.72</v>
      </c>
      <c r="D391" s="1648">
        <v>104.16</v>
      </c>
      <c r="E391" s="1646">
        <v>97.91</v>
      </c>
      <c r="F391" s="1663" t="s">
        <v>187</v>
      </c>
      <c r="G391" s="129"/>
      <c r="I391" s="39"/>
      <c r="J391" s="40" t="s">
        <v>112</v>
      </c>
      <c r="K391" s="43">
        <v>101.3</v>
      </c>
      <c r="L391" s="42">
        <v>96.6</v>
      </c>
      <c r="M391" s="43">
        <v>95.4</v>
      </c>
      <c r="N391" s="44">
        <v>114.1</v>
      </c>
      <c r="O391" s="45">
        <v>112.1</v>
      </c>
      <c r="P391" s="46">
        <v>100.6</v>
      </c>
      <c r="Q391" s="1655" t="s">
        <v>154</v>
      </c>
      <c r="R391" s="115"/>
    </row>
    <row r="392" spans="1:18">
      <c r="A392" s="1677"/>
      <c r="B392" s="1678" t="s">
        <v>113</v>
      </c>
      <c r="C392" s="1644">
        <v>124.47</v>
      </c>
      <c r="D392" s="1648">
        <v>104.68</v>
      </c>
      <c r="E392" s="1646">
        <v>98.75</v>
      </c>
      <c r="F392" s="1663" t="s">
        <v>187</v>
      </c>
      <c r="G392" s="129"/>
      <c r="I392" s="39"/>
      <c r="J392" s="40" t="s">
        <v>113</v>
      </c>
      <c r="K392" s="43">
        <v>102.3</v>
      </c>
      <c r="L392" s="42">
        <v>96.8</v>
      </c>
      <c r="M392" s="43">
        <v>96.1</v>
      </c>
      <c r="N392" s="44">
        <v>114.7</v>
      </c>
      <c r="O392" s="45">
        <v>112.2</v>
      </c>
      <c r="P392" s="46">
        <v>101.7</v>
      </c>
      <c r="Q392" s="1655" t="s">
        <v>154</v>
      </c>
      <c r="R392" s="115"/>
    </row>
    <row r="393" spans="1:18">
      <c r="A393" s="1677"/>
      <c r="B393" s="1678" t="s">
        <v>114</v>
      </c>
      <c r="C393" s="1644">
        <v>114.46</v>
      </c>
      <c r="D393" s="1648">
        <v>107.26</v>
      </c>
      <c r="E393" s="1646">
        <v>97.5</v>
      </c>
      <c r="F393" s="1663" t="s">
        <v>187</v>
      </c>
      <c r="G393" s="129"/>
      <c r="I393" s="39"/>
      <c r="J393" s="40" t="s">
        <v>114</v>
      </c>
      <c r="K393" s="43">
        <v>100.7</v>
      </c>
      <c r="L393" s="42">
        <v>96</v>
      </c>
      <c r="M393" s="43">
        <v>95.9</v>
      </c>
      <c r="N393" s="44">
        <v>113.6</v>
      </c>
      <c r="O393" s="45">
        <v>111.6</v>
      </c>
      <c r="P393" s="46">
        <v>101.1</v>
      </c>
      <c r="Q393" s="1655" t="s">
        <v>154</v>
      </c>
      <c r="R393" s="115"/>
    </row>
    <row r="394" spans="1:18">
      <c r="A394" s="1677"/>
      <c r="B394" s="1678" t="s">
        <v>115</v>
      </c>
      <c r="C394" s="1644">
        <v>118.14</v>
      </c>
      <c r="D394" s="1648">
        <v>107.65</v>
      </c>
      <c r="E394" s="1646">
        <v>95.89</v>
      </c>
      <c r="F394" s="1663" t="s">
        <v>189</v>
      </c>
      <c r="G394" s="129"/>
      <c r="I394" s="39"/>
      <c r="J394" s="40" t="s">
        <v>115</v>
      </c>
      <c r="K394" s="43">
        <v>100.7</v>
      </c>
      <c r="L394" s="42">
        <v>98.6</v>
      </c>
      <c r="M394" s="43">
        <v>97.4</v>
      </c>
      <c r="N394" s="44">
        <v>113.4</v>
      </c>
      <c r="O394" s="45">
        <v>113.3</v>
      </c>
      <c r="P394" s="46">
        <v>102.4</v>
      </c>
      <c r="Q394" s="1655" t="s">
        <v>154</v>
      </c>
      <c r="R394" s="115"/>
    </row>
    <row r="395" spans="1:18">
      <c r="A395" s="1677"/>
      <c r="B395" s="1678" t="s">
        <v>116</v>
      </c>
      <c r="C395" s="1644">
        <v>113.74</v>
      </c>
      <c r="D395" s="1648">
        <v>108.46</v>
      </c>
      <c r="E395" s="1646">
        <v>99.38</v>
      </c>
      <c r="F395" s="1663" t="s">
        <v>189</v>
      </c>
      <c r="G395" s="129"/>
      <c r="I395" s="39"/>
      <c r="J395" s="40" t="s">
        <v>116</v>
      </c>
      <c r="K395" s="43">
        <v>99.5</v>
      </c>
      <c r="L395" s="42">
        <v>99.2</v>
      </c>
      <c r="M395" s="43">
        <v>97.3</v>
      </c>
      <c r="N395" s="44">
        <v>112.6</v>
      </c>
      <c r="O395" s="45">
        <v>113.8</v>
      </c>
      <c r="P395" s="46">
        <v>102.5</v>
      </c>
      <c r="Q395" s="1655" t="s">
        <v>154</v>
      </c>
      <c r="R395" s="115"/>
    </row>
    <row r="396" spans="1:18">
      <c r="A396" s="1677"/>
      <c r="B396" s="1678" t="s">
        <v>117</v>
      </c>
      <c r="C396" s="1644">
        <v>112.55</v>
      </c>
      <c r="D396" s="1648">
        <v>110.38</v>
      </c>
      <c r="E396" s="1646">
        <v>99.63</v>
      </c>
      <c r="F396" s="1663" t="s">
        <v>189</v>
      </c>
      <c r="G396" s="129"/>
      <c r="I396" s="39"/>
      <c r="J396" s="40" t="s">
        <v>117</v>
      </c>
      <c r="K396" s="43">
        <v>101.6</v>
      </c>
      <c r="L396" s="42">
        <v>100.7</v>
      </c>
      <c r="M396" s="43">
        <v>98.6</v>
      </c>
      <c r="N396" s="44">
        <v>114.1</v>
      </c>
      <c r="O396" s="45">
        <v>115</v>
      </c>
      <c r="P396" s="46">
        <v>103.7</v>
      </c>
      <c r="Q396" s="1655" t="s">
        <v>154</v>
      </c>
      <c r="R396" s="115"/>
    </row>
    <row r="397" spans="1:18">
      <c r="A397" s="1677"/>
      <c r="B397" s="1678" t="s">
        <v>118</v>
      </c>
      <c r="C397" s="1644">
        <v>109.22</v>
      </c>
      <c r="D397" s="1648">
        <v>109.81</v>
      </c>
      <c r="E397" s="1646">
        <v>100.64</v>
      </c>
      <c r="F397" s="1663" t="s">
        <v>189</v>
      </c>
      <c r="G397" s="129"/>
      <c r="I397" s="39"/>
      <c r="J397" s="40" t="s">
        <v>118</v>
      </c>
      <c r="K397" s="43">
        <v>98.8</v>
      </c>
      <c r="L397" s="42">
        <v>100</v>
      </c>
      <c r="M397" s="43">
        <v>99.1</v>
      </c>
      <c r="N397" s="44">
        <v>111.7</v>
      </c>
      <c r="O397" s="45">
        <v>114.5</v>
      </c>
      <c r="P397" s="46">
        <v>104.1</v>
      </c>
      <c r="Q397" s="1655" t="s">
        <v>154</v>
      </c>
      <c r="R397" s="115"/>
    </row>
    <row r="398" spans="1:18">
      <c r="A398" s="1677"/>
      <c r="B398" s="1678" t="s">
        <v>119</v>
      </c>
      <c r="C398" s="1644">
        <v>108.71</v>
      </c>
      <c r="D398" s="1648">
        <v>110.27</v>
      </c>
      <c r="E398" s="1646">
        <v>101.31</v>
      </c>
      <c r="F398" s="1663" t="s">
        <v>189</v>
      </c>
      <c r="G398" s="129"/>
      <c r="I398" s="39"/>
      <c r="J398" s="40" t="s">
        <v>119</v>
      </c>
      <c r="K398" s="43">
        <v>99.1</v>
      </c>
      <c r="L398" s="42">
        <v>99.2</v>
      </c>
      <c r="M398" s="43">
        <v>99.1</v>
      </c>
      <c r="N398" s="44">
        <v>111.5</v>
      </c>
      <c r="O398" s="45">
        <v>113.9</v>
      </c>
      <c r="P398" s="46">
        <v>104.2</v>
      </c>
      <c r="Q398" s="1655" t="s">
        <v>154</v>
      </c>
      <c r="R398" s="115"/>
    </row>
    <row r="399" spans="1:18">
      <c r="A399" s="1677"/>
      <c r="B399" s="1678" t="s">
        <v>120</v>
      </c>
      <c r="C399" s="1644">
        <v>109.94</v>
      </c>
      <c r="D399" s="1648">
        <v>112.18</v>
      </c>
      <c r="E399" s="1646">
        <v>100.66</v>
      </c>
      <c r="F399" s="1663" t="s">
        <v>190</v>
      </c>
      <c r="G399" s="129"/>
      <c r="I399" s="39"/>
      <c r="J399" s="40" t="s">
        <v>120</v>
      </c>
      <c r="K399" s="43">
        <v>98</v>
      </c>
      <c r="L399" s="42">
        <v>99.2</v>
      </c>
      <c r="M399" s="43">
        <v>99.6</v>
      </c>
      <c r="N399" s="44">
        <v>111</v>
      </c>
      <c r="O399" s="45">
        <v>113.9</v>
      </c>
      <c r="P399" s="46">
        <v>104.7</v>
      </c>
      <c r="Q399" s="1655" t="s">
        <v>154</v>
      </c>
      <c r="R399" s="115"/>
    </row>
    <row r="400" spans="1:18">
      <c r="A400" s="1677"/>
      <c r="B400" s="1678" t="s">
        <v>121</v>
      </c>
      <c r="C400" s="1644">
        <v>106.23</v>
      </c>
      <c r="D400" s="1648">
        <v>112.16</v>
      </c>
      <c r="E400" s="1646">
        <v>102.37</v>
      </c>
      <c r="F400" s="1663" t="s">
        <v>190</v>
      </c>
      <c r="G400" s="129"/>
      <c r="I400" s="39"/>
      <c r="J400" s="40" t="s">
        <v>121</v>
      </c>
      <c r="K400" s="43">
        <v>97.4</v>
      </c>
      <c r="L400" s="42">
        <v>99.2</v>
      </c>
      <c r="M400" s="43">
        <v>99.6</v>
      </c>
      <c r="N400" s="44">
        <v>109.9</v>
      </c>
      <c r="O400" s="45">
        <v>113.3</v>
      </c>
      <c r="P400" s="46">
        <v>104.4</v>
      </c>
      <c r="Q400" s="1655" t="s">
        <v>191</v>
      </c>
      <c r="R400" s="115"/>
    </row>
    <row r="401" spans="1:18">
      <c r="A401" s="1681" t="s">
        <v>192</v>
      </c>
      <c r="B401" s="1682" t="s">
        <v>110</v>
      </c>
      <c r="C401" s="1692">
        <v>104.19</v>
      </c>
      <c r="D401" s="1691">
        <v>107.3</v>
      </c>
      <c r="E401" s="1690">
        <v>102.9</v>
      </c>
      <c r="F401" s="1662" t="s">
        <v>190</v>
      </c>
      <c r="G401" s="134"/>
      <c r="I401" s="67" t="s">
        <v>192</v>
      </c>
      <c r="J401" s="68" t="s">
        <v>110</v>
      </c>
      <c r="K401" s="86">
        <v>96.4</v>
      </c>
      <c r="L401" s="85">
        <v>96.8</v>
      </c>
      <c r="M401" s="86">
        <v>100.4</v>
      </c>
      <c r="N401" s="69">
        <v>109.1</v>
      </c>
      <c r="O401" s="70">
        <v>112.9</v>
      </c>
      <c r="P401" s="71">
        <v>105.9</v>
      </c>
      <c r="Q401" s="1657" t="s">
        <v>191</v>
      </c>
      <c r="R401" s="145"/>
    </row>
    <row r="402" spans="1:18">
      <c r="A402" s="1677">
        <v>2023</v>
      </c>
      <c r="B402" s="1678" t="s">
        <v>111</v>
      </c>
      <c r="C402" s="1688">
        <v>103.06</v>
      </c>
      <c r="D402" s="1646">
        <v>107.97</v>
      </c>
      <c r="E402" s="1648">
        <v>101.57</v>
      </c>
      <c r="F402" s="1663" t="s">
        <v>190</v>
      </c>
      <c r="G402" s="129"/>
      <c r="I402" s="39">
        <v>2023</v>
      </c>
      <c r="J402" s="40" t="s">
        <v>111</v>
      </c>
      <c r="K402" s="43">
        <v>97.4</v>
      </c>
      <c r="L402" s="42">
        <v>99.1</v>
      </c>
      <c r="M402" s="43">
        <v>100</v>
      </c>
      <c r="N402" s="44">
        <v>109.5</v>
      </c>
      <c r="O402" s="45">
        <v>114.6</v>
      </c>
      <c r="P402" s="46">
        <v>105.7</v>
      </c>
      <c r="Q402" s="1655" t="s">
        <v>191</v>
      </c>
      <c r="R402" s="115"/>
    </row>
    <row r="403" spans="1:18">
      <c r="A403" s="1677"/>
      <c r="B403" s="1678" t="s">
        <v>112</v>
      </c>
      <c r="C403" s="1688">
        <v>100.95</v>
      </c>
      <c r="D403" s="1646">
        <v>106.77</v>
      </c>
      <c r="E403" s="1648">
        <v>100.8</v>
      </c>
      <c r="F403" s="1663" t="s">
        <v>176</v>
      </c>
      <c r="G403" s="129"/>
      <c r="I403" s="39"/>
      <c r="J403" s="40" t="s">
        <v>112</v>
      </c>
      <c r="K403" s="43">
        <v>96.9</v>
      </c>
      <c r="L403" s="42">
        <v>99.2</v>
      </c>
      <c r="M403" s="43">
        <v>100.2</v>
      </c>
      <c r="N403" s="44">
        <v>109.3</v>
      </c>
      <c r="O403" s="45">
        <v>114.7</v>
      </c>
      <c r="P403" s="46">
        <v>105.8</v>
      </c>
      <c r="Q403" s="1655" t="s">
        <v>191</v>
      </c>
      <c r="R403" s="115"/>
    </row>
    <row r="404" spans="1:18">
      <c r="A404" s="1677"/>
      <c r="B404" s="1678" t="s">
        <v>113</v>
      </c>
      <c r="C404" s="1688">
        <v>102.15</v>
      </c>
      <c r="D404" s="1646">
        <v>107.02</v>
      </c>
      <c r="E404" s="1648">
        <v>98.95</v>
      </c>
      <c r="F404" s="1663" t="s">
        <v>176</v>
      </c>
      <c r="G404" s="129"/>
      <c r="I404" s="39"/>
      <c r="J404" s="40" t="s">
        <v>113</v>
      </c>
      <c r="K404" s="43">
        <v>97.6</v>
      </c>
      <c r="L404" s="42">
        <v>99.4</v>
      </c>
      <c r="M404" s="43">
        <v>101.2</v>
      </c>
      <c r="N404" s="44">
        <v>109.1</v>
      </c>
      <c r="O404" s="45">
        <v>114.7</v>
      </c>
      <c r="P404" s="46">
        <v>106.1</v>
      </c>
      <c r="Q404" s="1655" t="s">
        <v>191</v>
      </c>
      <c r="R404" s="115"/>
    </row>
    <row r="405" spans="1:18">
      <c r="A405" s="1677"/>
      <c r="B405" s="1678" t="s">
        <v>114</v>
      </c>
      <c r="C405" s="1688">
        <v>100.81</v>
      </c>
      <c r="D405" s="1646">
        <v>106.82</v>
      </c>
      <c r="E405" s="1648">
        <v>99.54</v>
      </c>
      <c r="F405" s="2019" t="s">
        <v>178</v>
      </c>
      <c r="G405" s="129"/>
      <c r="I405" s="39"/>
      <c r="J405" s="40" t="s">
        <v>114</v>
      </c>
      <c r="K405" s="128"/>
      <c r="L405" s="45"/>
      <c r="M405" s="128"/>
      <c r="N405" s="44">
        <v>110.1</v>
      </c>
      <c r="O405" s="45">
        <v>115.3</v>
      </c>
      <c r="P405" s="46">
        <v>106.6</v>
      </c>
      <c r="Q405" s="1655" t="s">
        <v>190</v>
      </c>
      <c r="R405" s="115"/>
    </row>
    <row r="406" spans="1:18">
      <c r="A406" s="1677"/>
      <c r="B406" s="1678" t="s">
        <v>115</v>
      </c>
      <c r="C406" s="1688">
        <v>98.5</v>
      </c>
      <c r="D406" s="1646">
        <v>108.79</v>
      </c>
      <c r="E406" s="1648">
        <v>99.17</v>
      </c>
      <c r="F406" s="1663" t="s">
        <v>176</v>
      </c>
      <c r="G406" s="129"/>
      <c r="I406" s="39"/>
      <c r="J406" s="40" t="s">
        <v>115</v>
      </c>
      <c r="K406" s="128"/>
      <c r="L406" s="45"/>
      <c r="M406" s="128"/>
      <c r="N406" s="44">
        <v>110.4</v>
      </c>
      <c r="O406" s="45">
        <v>115.2</v>
      </c>
      <c r="P406" s="46">
        <v>106.8</v>
      </c>
      <c r="Q406" s="1655" t="s">
        <v>190</v>
      </c>
      <c r="R406" s="115"/>
    </row>
    <row r="407" spans="1:18">
      <c r="A407" s="1677"/>
      <c r="B407" s="1678" t="s">
        <v>116</v>
      </c>
      <c r="C407" s="1688">
        <v>102.95</v>
      </c>
      <c r="D407" s="1646">
        <v>105.94</v>
      </c>
      <c r="E407" s="1648">
        <v>97.94</v>
      </c>
      <c r="F407" s="1663" t="s">
        <v>176</v>
      </c>
      <c r="G407" s="129"/>
      <c r="I407" s="39"/>
      <c r="J407" s="40" t="s">
        <v>116</v>
      </c>
      <c r="K407" s="128"/>
      <c r="L407" s="45"/>
      <c r="M407" s="128"/>
      <c r="N407" s="44">
        <v>110.1</v>
      </c>
      <c r="O407" s="45">
        <v>115</v>
      </c>
      <c r="P407" s="46">
        <v>106.4</v>
      </c>
      <c r="Q407" s="1655" t="s">
        <v>190</v>
      </c>
      <c r="R407" s="115"/>
    </row>
    <row r="408" spans="1:18">
      <c r="A408" s="1677"/>
      <c r="B408" s="1678" t="s">
        <v>117</v>
      </c>
      <c r="C408" s="1688">
        <v>98.55</v>
      </c>
      <c r="D408" s="1646">
        <v>104.88</v>
      </c>
      <c r="E408" s="1648">
        <v>97.51</v>
      </c>
      <c r="F408" s="1663" t="s">
        <v>173</v>
      </c>
      <c r="G408" s="129"/>
      <c r="I408" s="39"/>
      <c r="J408" s="40" t="s">
        <v>117</v>
      </c>
      <c r="K408" s="128"/>
      <c r="L408" s="45"/>
      <c r="M408" s="128"/>
      <c r="N408" s="44">
        <v>110.8</v>
      </c>
      <c r="O408" s="45">
        <v>115.2</v>
      </c>
      <c r="P408" s="46">
        <v>106.6</v>
      </c>
      <c r="Q408" s="1655" t="s">
        <v>190</v>
      </c>
      <c r="R408" s="115"/>
    </row>
    <row r="409" spans="1:18">
      <c r="A409" s="1677"/>
      <c r="B409" s="1678" t="s">
        <v>118</v>
      </c>
      <c r="C409" s="1688">
        <v>99.3</v>
      </c>
      <c r="D409" s="1646">
        <v>106.15</v>
      </c>
      <c r="E409" s="1648">
        <v>95.91</v>
      </c>
      <c r="F409" s="1663" t="s">
        <v>193</v>
      </c>
      <c r="G409" s="129"/>
      <c r="I409" s="39"/>
      <c r="J409" s="40" t="s">
        <v>118</v>
      </c>
      <c r="K409" s="128"/>
      <c r="L409" s="45"/>
      <c r="M409" s="128"/>
      <c r="N409" s="44">
        <v>110.6</v>
      </c>
      <c r="O409" s="45">
        <v>115.6</v>
      </c>
      <c r="P409" s="46">
        <v>107</v>
      </c>
      <c r="Q409" s="1655" t="s">
        <v>190</v>
      </c>
      <c r="R409" s="115"/>
    </row>
    <row r="410" spans="1:18">
      <c r="A410" s="1677"/>
      <c r="B410" s="1678" t="s">
        <v>119</v>
      </c>
      <c r="C410" s="1688">
        <v>99.89</v>
      </c>
      <c r="D410" s="1646">
        <v>104.39</v>
      </c>
      <c r="E410" s="1648">
        <v>97.19</v>
      </c>
      <c r="F410" s="1663" t="s">
        <v>193</v>
      </c>
      <c r="G410" s="129"/>
      <c r="I410" s="39"/>
      <c r="J410" s="40" t="s">
        <v>119</v>
      </c>
      <c r="K410" s="128"/>
      <c r="L410" s="45"/>
      <c r="M410" s="128"/>
      <c r="N410" s="44">
        <v>109.8</v>
      </c>
      <c r="O410" s="45">
        <v>115.6</v>
      </c>
      <c r="P410" s="46">
        <v>107.5</v>
      </c>
      <c r="Q410" s="1655" t="s">
        <v>190</v>
      </c>
      <c r="R410" s="115"/>
    </row>
    <row r="411" spans="1:18">
      <c r="A411" s="1677"/>
      <c r="B411" s="1678" t="s">
        <v>120</v>
      </c>
      <c r="C411" s="1688">
        <v>94.1</v>
      </c>
      <c r="D411" s="1646">
        <v>103.19</v>
      </c>
      <c r="E411" s="1648">
        <v>98.11</v>
      </c>
      <c r="F411" s="1663" t="s">
        <v>152</v>
      </c>
      <c r="G411" s="129"/>
      <c r="I411" s="39"/>
      <c r="J411" s="40" t="s">
        <v>120</v>
      </c>
      <c r="K411" s="128"/>
      <c r="L411" s="45"/>
      <c r="M411" s="128"/>
      <c r="N411" s="44">
        <v>109.8</v>
      </c>
      <c r="O411" s="45">
        <v>114.8</v>
      </c>
      <c r="P411" s="46">
        <v>107.6</v>
      </c>
      <c r="Q411" s="1655" t="s">
        <v>190</v>
      </c>
      <c r="R411" s="115"/>
    </row>
    <row r="412" spans="1:18">
      <c r="A412" s="1677"/>
      <c r="B412" s="1678" t="s">
        <v>121</v>
      </c>
      <c r="C412" s="1688">
        <v>96.19</v>
      </c>
      <c r="D412" s="1646">
        <v>105.77</v>
      </c>
      <c r="E412" s="1648">
        <v>98.94</v>
      </c>
      <c r="F412" s="1663" t="s">
        <v>152</v>
      </c>
      <c r="G412" s="129"/>
      <c r="I412" s="39"/>
      <c r="J412" s="40" t="s">
        <v>121</v>
      </c>
      <c r="K412" s="128"/>
      <c r="L412" s="45"/>
      <c r="M412" s="128"/>
      <c r="N412" s="44">
        <v>110.8</v>
      </c>
      <c r="O412" s="45">
        <v>115.9</v>
      </c>
      <c r="P412" s="46">
        <v>108.3</v>
      </c>
      <c r="Q412" s="1655" t="s">
        <v>190</v>
      </c>
      <c r="R412" s="115"/>
    </row>
    <row r="413" spans="1:18">
      <c r="A413" s="1681" t="s">
        <v>194</v>
      </c>
      <c r="B413" s="1682" t="s">
        <v>110</v>
      </c>
      <c r="C413" s="1689">
        <v>93.01</v>
      </c>
      <c r="D413" s="1690">
        <v>107.7</v>
      </c>
      <c r="E413" s="1691">
        <v>94.45</v>
      </c>
      <c r="F413" s="1662" t="s">
        <v>152</v>
      </c>
      <c r="G413" s="1607"/>
      <c r="H413" s="1631"/>
      <c r="I413" s="1629" t="s">
        <v>194</v>
      </c>
      <c r="J413" s="68" t="s">
        <v>110</v>
      </c>
      <c r="K413" s="133"/>
      <c r="L413" s="133"/>
      <c r="M413" s="133"/>
      <c r="N413" s="133">
        <v>110.4</v>
      </c>
      <c r="O413" s="70">
        <v>112.9</v>
      </c>
      <c r="P413" s="1632">
        <v>106.7</v>
      </c>
      <c r="Q413" s="1658" t="s">
        <v>191</v>
      </c>
      <c r="R413" s="145"/>
    </row>
    <row r="414" spans="1:18">
      <c r="A414" s="1677">
        <v>2024</v>
      </c>
      <c r="B414" s="1678" t="s">
        <v>111</v>
      </c>
      <c r="C414" s="1644">
        <v>91.52</v>
      </c>
      <c r="D414" s="1648">
        <v>109.32</v>
      </c>
      <c r="E414" s="1646">
        <v>97.73</v>
      </c>
      <c r="F414" s="1663" t="s">
        <v>152</v>
      </c>
      <c r="G414" s="1608"/>
      <c r="H414" s="1631"/>
      <c r="I414" s="16">
        <v>2024</v>
      </c>
      <c r="J414" s="40" t="s">
        <v>111</v>
      </c>
      <c r="K414" s="128"/>
      <c r="L414" s="128"/>
      <c r="M414" s="128"/>
      <c r="N414" s="128">
        <v>112</v>
      </c>
      <c r="O414" s="45">
        <v>112.7</v>
      </c>
      <c r="P414" s="1633">
        <v>107.7</v>
      </c>
      <c r="Q414" s="1654" t="s">
        <v>163</v>
      </c>
      <c r="R414" s="115"/>
    </row>
    <row r="415" spans="1:18">
      <c r="A415" s="1677"/>
      <c r="B415" s="1678" t="s">
        <v>112</v>
      </c>
      <c r="C415" s="1644">
        <v>93.01</v>
      </c>
      <c r="D415" s="1648">
        <v>109.15</v>
      </c>
      <c r="E415" s="1646">
        <v>98.04</v>
      </c>
      <c r="F415" s="1664" t="s">
        <v>195</v>
      </c>
      <c r="G415" s="1608"/>
      <c r="H415" s="1631"/>
      <c r="I415" s="16"/>
      <c r="J415" s="40" t="s">
        <v>112</v>
      </c>
      <c r="K415" s="128"/>
      <c r="L415" s="128"/>
      <c r="M415" s="128"/>
      <c r="N415" s="128">
        <v>112</v>
      </c>
      <c r="O415" s="45">
        <v>113.8</v>
      </c>
      <c r="P415" s="1633">
        <v>107.8</v>
      </c>
      <c r="Q415" s="1654" t="s">
        <v>163</v>
      </c>
      <c r="R415" s="115"/>
    </row>
    <row r="416" spans="1:18">
      <c r="A416" s="1677"/>
      <c r="B416" s="1678" t="s">
        <v>113</v>
      </c>
      <c r="C416" s="1644">
        <v>94.52</v>
      </c>
      <c r="D416" s="1648">
        <v>104.61</v>
      </c>
      <c r="E416" s="1646">
        <v>95.69</v>
      </c>
      <c r="F416" s="1664" t="s">
        <v>195</v>
      </c>
      <c r="G416" s="1608"/>
      <c r="H416" s="1631"/>
      <c r="I416" s="16"/>
      <c r="J416" s="40" t="s">
        <v>113</v>
      </c>
      <c r="K416" s="128"/>
      <c r="L416" s="128"/>
      <c r="M416" s="128"/>
      <c r="N416" s="128">
        <v>111.1</v>
      </c>
      <c r="O416" s="45">
        <v>114.6</v>
      </c>
      <c r="P416" s="1633">
        <v>107.4</v>
      </c>
      <c r="Q416" s="1654" t="s">
        <v>163</v>
      </c>
      <c r="R416" s="115"/>
    </row>
    <row r="417" spans="1:18">
      <c r="A417" s="1677"/>
      <c r="B417" s="1678" t="s">
        <v>114</v>
      </c>
      <c r="C417" s="1644">
        <v>100.12</v>
      </c>
      <c r="D417" s="1648">
        <v>107.64</v>
      </c>
      <c r="E417" s="1646">
        <v>94.84</v>
      </c>
      <c r="F417" s="1664" t="s">
        <v>195</v>
      </c>
      <c r="G417" s="1608"/>
      <c r="H417" s="1631"/>
      <c r="I417" s="16"/>
      <c r="J417" s="40" t="s">
        <v>114</v>
      </c>
      <c r="K417" s="128"/>
      <c r="L417" s="128"/>
      <c r="M417" s="128"/>
      <c r="N417" s="128">
        <v>111.1</v>
      </c>
      <c r="O417" s="45">
        <v>115.6</v>
      </c>
      <c r="P417" s="1633">
        <v>108.9</v>
      </c>
      <c r="Q417" s="1654" t="s">
        <v>196</v>
      </c>
      <c r="R417" s="115"/>
    </row>
    <row r="418" spans="1:18">
      <c r="A418" s="1677"/>
      <c r="B418" s="1678" t="s">
        <v>115</v>
      </c>
      <c r="C418" s="1644">
        <v>98.47</v>
      </c>
      <c r="D418" s="1648">
        <v>106.85</v>
      </c>
      <c r="E418" s="1646">
        <v>95.69</v>
      </c>
      <c r="F418" s="1663" t="s">
        <v>193</v>
      </c>
      <c r="G418" s="1608"/>
      <c r="H418" s="1631"/>
      <c r="I418" s="16"/>
      <c r="J418" s="40" t="s">
        <v>115</v>
      </c>
      <c r="K418" s="128"/>
      <c r="L418" s="128"/>
      <c r="M418" s="128"/>
      <c r="N418" s="128">
        <v>109.8</v>
      </c>
      <c r="O418" s="45">
        <v>114.6</v>
      </c>
      <c r="P418" s="1633">
        <v>108.3</v>
      </c>
      <c r="Q418" s="1654" t="s">
        <v>196</v>
      </c>
      <c r="R418" s="115"/>
    </row>
    <row r="419" spans="1:18">
      <c r="A419" s="1677"/>
      <c r="B419" s="1678" t="s">
        <v>116</v>
      </c>
      <c r="C419" s="1644">
        <v>101.23</v>
      </c>
      <c r="D419" s="1648">
        <v>110.75</v>
      </c>
      <c r="E419" s="1646">
        <v>95.14</v>
      </c>
      <c r="F419" s="1663" t="s">
        <v>196</v>
      </c>
      <c r="G419" s="1608"/>
      <c r="H419" s="1631"/>
      <c r="I419" s="16"/>
      <c r="J419" s="40" t="s">
        <v>116</v>
      </c>
      <c r="K419" s="128"/>
      <c r="L419" s="128"/>
      <c r="M419" s="128"/>
      <c r="N419" s="128">
        <v>109.5</v>
      </c>
      <c r="O419" s="45">
        <v>115.6</v>
      </c>
      <c r="P419" s="1633">
        <v>108.8</v>
      </c>
      <c r="Q419" s="1654" t="s">
        <v>196</v>
      </c>
      <c r="R419" s="115"/>
    </row>
    <row r="420" spans="1:18">
      <c r="A420" s="1677"/>
      <c r="B420" s="1678" t="s">
        <v>117</v>
      </c>
      <c r="C420" s="1644">
        <v>94.62</v>
      </c>
      <c r="D420" s="1648">
        <v>105.88</v>
      </c>
      <c r="E420" s="1646">
        <v>97.4</v>
      </c>
      <c r="F420" s="1663" t="s">
        <v>196</v>
      </c>
      <c r="G420" s="1608"/>
      <c r="H420" s="1631"/>
      <c r="I420" s="16"/>
      <c r="J420" s="40" t="s">
        <v>117</v>
      </c>
      <c r="K420" s="128"/>
      <c r="L420" s="128"/>
      <c r="M420" s="128"/>
      <c r="N420" s="128">
        <v>107.6</v>
      </c>
      <c r="O420" s="45">
        <v>113.9</v>
      </c>
      <c r="P420" s="1633">
        <v>109.2</v>
      </c>
      <c r="Q420" s="1654" t="s">
        <v>196</v>
      </c>
      <c r="R420" s="115"/>
    </row>
    <row r="421" spans="1:18">
      <c r="A421" s="1677"/>
      <c r="B421" s="1678" t="s">
        <v>118</v>
      </c>
      <c r="C421" s="1644">
        <v>99.49</v>
      </c>
      <c r="D421" s="1648">
        <v>108.68</v>
      </c>
      <c r="E421" s="1646">
        <v>97.15</v>
      </c>
      <c r="F421" s="1664" t="s">
        <v>195</v>
      </c>
      <c r="G421" s="1608"/>
      <c r="H421" s="1631"/>
      <c r="I421" s="16"/>
      <c r="J421" s="40" t="s">
        <v>118</v>
      </c>
      <c r="K421" s="128"/>
      <c r="L421" s="128"/>
      <c r="M421" s="128"/>
      <c r="N421" s="1444">
        <v>108.7</v>
      </c>
      <c r="O421" s="1445">
        <v>114.2</v>
      </c>
      <c r="P421" s="1634">
        <v>108.5</v>
      </c>
      <c r="Q421" s="1654" t="s">
        <v>196</v>
      </c>
      <c r="R421" s="115"/>
    </row>
    <row r="422" spans="1:18">
      <c r="A422" s="1677"/>
      <c r="B422" s="1678" t="s">
        <v>119</v>
      </c>
      <c r="C422" s="1644">
        <v>93.83</v>
      </c>
      <c r="D422" s="1648">
        <v>107.19</v>
      </c>
      <c r="E422" s="1646">
        <v>98.35</v>
      </c>
      <c r="F422" s="1664" t="s">
        <v>195</v>
      </c>
      <c r="G422" s="1608"/>
      <c r="H422" s="1631"/>
      <c r="I422" s="16"/>
      <c r="J422" s="40" t="s">
        <v>119</v>
      </c>
      <c r="K422" s="128"/>
      <c r="L422" s="128"/>
      <c r="M422" s="128"/>
      <c r="N422" s="1444">
        <v>108.8</v>
      </c>
      <c r="O422" s="1445">
        <v>115.7</v>
      </c>
      <c r="P422" s="1634">
        <v>109.1</v>
      </c>
      <c r="Q422" s="1654" t="s">
        <v>196</v>
      </c>
      <c r="R422" s="115"/>
    </row>
    <row r="423" spans="1:18">
      <c r="A423" s="1677"/>
      <c r="B423" s="1678" t="s">
        <v>120</v>
      </c>
      <c r="C423" s="1644">
        <v>90.57</v>
      </c>
      <c r="D423" s="1648">
        <v>105.98</v>
      </c>
      <c r="E423" s="1646">
        <v>100.28</v>
      </c>
      <c r="F423" s="1664" t="s">
        <v>195</v>
      </c>
      <c r="G423" s="1608"/>
      <c r="H423" s="1631"/>
      <c r="I423" s="16"/>
      <c r="J423" s="40" t="s">
        <v>120</v>
      </c>
      <c r="K423" s="128"/>
      <c r="L423" s="128"/>
      <c r="M423" s="128"/>
      <c r="N423" s="1444">
        <v>107.9</v>
      </c>
      <c r="O423" s="1445">
        <v>115.2</v>
      </c>
      <c r="P423" s="1634">
        <v>109.6</v>
      </c>
      <c r="Q423" s="1654" t="s">
        <v>196</v>
      </c>
      <c r="R423" s="115"/>
    </row>
    <row r="424" spans="1:18">
      <c r="A424" s="1679"/>
      <c r="B424" s="1680" t="s">
        <v>121</v>
      </c>
      <c r="C424" s="1645">
        <v>91.05</v>
      </c>
      <c r="D424" s="1649">
        <v>106.8</v>
      </c>
      <c r="E424" s="1651">
        <v>102.53</v>
      </c>
      <c r="F424" s="1665" t="s">
        <v>195</v>
      </c>
      <c r="G424" s="1609"/>
      <c r="H424" s="1631"/>
      <c r="I424" s="1630"/>
      <c r="J424" s="56" t="s">
        <v>121</v>
      </c>
      <c r="K424" s="131"/>
      <c r="L424" s="131"/>
      <c r="M424" s="131"/>
      <c r="N424" s="1446">
        <v>108.1</v>
      </c>
      <c r="O424" s="1447">
        <v>116.3</v>
      </c>
      <c r="P424" s="1635">
        <v>110</v>
      </c>
      <c r="Q424" s="1659" t="s">
        <v>196</v>
      </c>
      <c r="R424" s="144"/>
    </row>
    <row r="425" spans="1:18">
      <c r="A425" s="1685" t="s">
        <v>835</v>
      </c>
      <c r="B425" s="1682" t="s">
        <v>110</v>
      </c>
      <c r="C425" s="1689">
        <v>94.26</v>
      </c>
      <c r="D425" s="1690">
        <v>104.97</v>
      </c>
      <c r="E425" s="1691">
        <v>101.29</v>
      </c>
      <c r="F425" s="1664" t="s">
        <v>195</v>
      </c>
      <c r="G425" s="1607"/>
      <c r="H425" s="1631"/>
      <c r="I425" s="1629" t="s">
        <v>194</v>
      </c>
      <c r="J425" s="68" t="s">
        <v>110</v>
      </c>
      <c r="K425" s="133"/>
      <c r="L425" s="133"/>
      <c r="M425" s="133"/>
      <c r="N425" s="133">
        <v>108.3</v>
      </c>
      <c r="O425" s="70">
        <v>116.3</v>
      </c>
      <c r="P425" s="1632">
        <v>111.6</v>
      </c>
      <c r="Q425" s="1654" t="s">
        <v>196</v>
      </c>
      <c r="R425" s="145"/>
    </row>
    <row r="426" spans="1:18">
      <c r="A426" s="1677">
        <v>2025</v>
      </c>
      <c r="B426" s="1678" t="s">
        <v>111</v>
      </c>
      <c r="C426" s="1644">
        <v>95.23</v>
      </c>
      <c r="D426" s="1648">
        <v>105.29</v>
      </c>
      <c r="E426" s="1646">
        <v>99.46</v>
      </c>
      <c r="F426" s="1664" t="s">
        <v>195</v>
      </c>
      <c r="G426" s="1608"/>
      <c r="H426" s="1631"/>
      <c r="I426" s="16">
        <v>2024</v>
      </c>
      <c r="J426" s="40" t="s">
        <v>111</v>
      </c>
      <c r="K426" s="128"/>
      <c r="L426" s="128"/>
      <c r="M426" s="128"/>
      <c r="N426" s="128">
        <v>107.9</v>
      </c>
      <c r="O426" s="45">
        <v>117</v>
      </c>
      <c r="P426" s="1633">
        <v>111.4</v>
      </c>
      <c r="Q426" s="1654" t="s">
        <v>196</v>
      </c>
      <c r="R426" s="115"/>
    </row>
    <row r="427" spans="1:18">
      <c r="A427" s="1677"/>
      <c r="B427" s="1678" t="s">
        <v>112</v>
      </c>
      <c r="C427" s="1644">
        <v>91.01</v>
      </c>
      <c r="D427" s="1648">
        <v>99.88</v>
      </c>
      <c r="E427" s="1646">
        <v>98.04</v>
      </c>
      <c r="F427" s="1663" t="s">
        <v>193</v>
      </c>
      <c r="G427" s="1608"/>
      <c r="H427" s="1631"/>
      <c r="I427" s="16"/>
      <c r="J427" s="40" t="s">
        <v>112</v>
      </c>
      <c r="K427" s="128"/>
      <c r="L427" s="128"/>
      <c r="M427" s="128"/>
      <c r="N427" s="128">
        <v>107.7</v>
      </c>
      <c r="O427" s="45">
        <v>115.8</v>
      </c>
      <c r="P427" s="1633">
        <v>111.4</v>
      </c>
      <c r="Q427" s="1654" t="s">
        <v>196</v>
      </c>
      <c r="R427" s="115"/>
    </row>
    <row r="428" spans="1:18">
      <c r="A428" s="1677"/>
      <c r="B428" s="1678" t="s">
        <v>113</v>
      </c>
      <c r="C428" s="1644">
        <v>85.91</v>
      </c>
      <c r="D428" s="1648">
        <v>102.01</v>
      </c>
      <c r="E428" s="1646">
        <v>102.5</v>
      </c>
      <c r="F428" s="1663" t="s">
        <v>193</v>
      </c>
      <c r="G428" s="1608"/>
      <c r="H428" s="1631"/>
      <c r="I428" s="16"/>
      <c r="J428" s="40" t="s">
        <v>113</v>
      </c>
      <c r="K428" s="128"/>
      <c r="L428" s="128"/>
      <c r="M428" s="128"/>
      <c r="N428" s="1444">
        <v>104.6</v>
      </c>
      <c r="O428" s="1445">
        <v>115.7</v>
      </c>
      <c r="P428" s="1634">
        <v>113</v>
      </c>
      <c r="Q428" s="1654" t="s">
        <v>196</v>
      </c>
      <c r="R428" s="115"/>
    </row>
    <row r="429" spans="1:18">
      <c r="A429" s="1677"/>
      <c r="B429" s="1678" t="s">
        <v>114</v>
      </c>
      <c r="C429" s="1646">
        <v>88.85</v>
      </c>
      <c r="D429" s="1648">
        <v>109.43</v>
      </c>
      <c r="E429" s="1646">
        <v>102.33</v>
      </c>
      <c r="F429" s="1663" t="s">
        <v>193</v>
      </c>
      <c r="G429" s="129"/>
      <c r="H429" s="1631"/>
      <c r="I429" s="16"/>
      <c r="J429" s="40" t="s">
        <v>114</v>
      </c>
      <c r="K429" s="128"/>
      <c r="L429" s="128"/>
      <c r="M429" s="128"/>
      <c r="N429" s="1444">
        <v>104.7</v>
      </c>
      <c r="O429" s="1445">
        <v>115.5</v>
      </c>
      <c r="P429" s="1634">
        <v>114</v>
      </c>
      <c r="Q429" s="1654" t="s">
        <v>196</v>
      </c>
      <c r="R429" s="115"/>
    </row>
    <row r="430" spans="1:18">
      <c r="A430" s="1677"/>
      <c r="B430" s="1678" t="s">
        <v>115</v>
      </c>
      <c r="C430" s="1444">
        <v>89.91</v>
      </c>
      <c r="D430" s="1445">
        <v>109.42</v>
      </c>
      <c r="E430" s="1444">
        <v>103.01</v>
      </c>
      <c r="F430" s="1663" t="s">
        <v>193</v>
      </c>
      <c r="G430" s="1653"/>
      <c r="H430" s="1631"/>
      <c r="I430" s="16"/>
      <c r="J430" s="40" t="s">
        <v>115</v>
      </c>
      <c r="K430" s="128"/>
      <c r="L430" s="128"/>
      <c r="M430" s="128"/>
      <c r="N430" s="1444">
        <v>105.3</v>
      </c>
      <c r="O430" s="1445">
        <v>115.9</v>
      </c>
      <c r="P430" s="1634">
        <v>113.2</v>
      </c>
      <c r="Q430" s="1654" t="s">
        <v>196</v>
      </c>
      <c r="R430" s="1654"/>
    </row>
    <row r="431" spans="1:18">
      <c r="A431" s="1677"/>
      <c r="B431" s="1678" t="s">
        <v>116</v>
      </c>
      <c r="C431" s="1444">
        <v>90.18</v>
      </c>
      <c r="D431" s="1445">
        <v>109.64</v>
      </c>
      <c r="E431" s="1444">
        <v>103.74</v>
      </c>
      <c r="F431" s="1664" t="s">
        <v>195</v>
      </c>
      <c r="G431" s="1653"/>
      <c r="H431" s="1631"/>
      <c r="I431" s="16"/>
      <c r="J431" s="40" t="s">
        <v>116</v>
      </c>
      <c r="K431" s="128"/>
      <c r="L431" s="128"/>
      <c r="M431" s="128"/>
      <c r="N431" s="1444">
        <v>106.1</v>
      </c>
      <c r="O431" s="1445">
        <v>114.3</v>
      </c>
      <c r="P431" s="1634">
        <v>113.5</v>
      </c>
      <c r="Q431" s="1654" t="s">
        <v>196</v>
      </c>
      <c r="R431" s="1654"/>
    </row>
    <row r="432" spans="1:18">
      <c r="A432" s="1677"/>
      <c r="B432" s="1678" t="s">
        <v>117</v>
      </c>
      <c r="C432" s="1444">
        <v>85.19</v>
      </c>
      <c r="D432" s="1445">
        <v>101.75</v>
      </c>
      <c r="E432" s="1444">
        <v>100.5</v>
      </c>
      <c r="F432" s="1663" t="s">
        <v>178</v>
      </c>
      <c r="G432" s="1653"/>
      <c r="H432" s="1631"/>
      <c r="I432" s="16"/>
      <c r="J432" s="40" t="s">
        <v>117</v>
      </c>
      <c r="K432" s="128"/>
      <c r="L432" s="128"/>
      <c r="M432" s="128"/>
      <c r="N432" s="1444">
        <v>106.8</v>
      </c>
      <c r="O432" s="1445">
        <v>113.2</v>
      </c>
      <c r="P432" s="1634">
        <v>112.2</v>
      </c>
      <c r="Q432" s="1654" t="s">
        <v>196</v>
      </c>
      <c r="R432" s="1654"/>
    </row>
    <row r="433" spans="1:18">
      <c r="A433" s="1677"/>
      <c r="B433" s="1678" t="s">
        <v>118</v>
      </c>
      <c r="C433" s="1444">
        <v>90.06</v>
      </c>
      <c r="D433" s="1445">
        <v>101.83</v>
      </c>
      <c r="E433" s="1444">
        <v>100.67</v>
      </c>
      <c r="F433" s="1663" t="s">
        <v>178</v>
      </c>
      <c r="G433" s="1653"/>
      <c r="H433" s="1631"/>
      <c r="I433" s="15"/>
      <c r="J433" s="34" t="s">
        <v>118</v>
      </c>
      <c r="K433" s="1444"/>
      <c r="L433" s="1444"/>
      <c r="M433" s="1444"/>
      <c r="N433" s="1444">
        <v>108.2</v>
      </c>
      <c r="O433" s="1445">
        <v>114.9</v>
      </c>
      <c r="P433" s="1634">
        <v>112.3</v>
      </c>
      <c r="Q433" s="1654" t="s">
        <v>196</v>
      </c>
      <c r="R433" s="1654"/>
    </row>
    <row r="434" spans="1:18">
      <c r="A434" s="1677"/>
      <c r="B434" s="1678" t="s">
        <v>119</v>
      </c>
      <c r="C434" s="1444">
        <v>88.37</v>
      </c>
      <c r="D434" s="1445">
        <v>102.33</v>
      </c>
      <c r="E434" s="1444">
        <v>100.68</v>
      </c>
      <c r="F434" s="1663" t="s">
        <v>178</v>
      </c>
      <c r="G434" s="1653"/>
      <c r="H434" s="1631"/>
      <c r="I434" s="15"/>
      <c r="J434" s="34" t="s">
        <v>119</v>
      </c>
      <c r="K434" s="1444"/>
      <c r="L434" s="1444"/>
      <c r="M434" s="1444"/>
      <c r="N434" s="1444">
        <v>109.8</v>
      </c>
      <c r="O434" s="1445">
        <v>115.9</v>
      </c>
      <c r="P434" s="1634">
        <v>112.2</v>
      </c>
      <c r="Q434" s="1654" t="s">
        <v>196</v>
      </c>
      <c r="R434" s="1654"/>
    </row>
    <row r="435" spans="1:18">
      <c r="A435" s="1677"/>
      <c r="B435" s="1678" t="s">
        <v>120</v>
      </c>
      <c r="C435" s="1444">
        <v>86.75</v>
      </c>
      <c r="D435" s="1445">
        <v>101.59</v>
      </c>
      <c r="E435" s="1444">
        <v>99.84</v>
      </c>
      <c r="F435" s="1663" t="s">
        <v>176</v>
      </c>
      <c r="G435" s="1653"/>
      <c r="H435" s="1631"/>
      <c r="I435" s="15"/>
      <c r="J435" s="34" t="s">
        <v>120</v>
      </c>
      <c r="K435" s="1444"/>
      <c r="L435" s="1444"/>
      <c r="M435" s="1444"/>
      <c r="N435" s="1444">
        <v>110.5</v>
      </c>
      <c r="O435" s="1445">
        <v>115.2</v>
      </c>
      <c r="P435" s="1634">
        <v>111.5</v>
      </c>
      <c r="Q435" s="1654" t="s">
        <v>196</v>
      </c>
      <c r="R435" s="1654"/>
    </row>
    <row r="436" spans="1:18" ht="13.5" thickBot="1">
      <c r="A436" s="1686"/>
      <c r="B436" s="1687" t="s">
        <v>121</v>
      </c>
      <c r="C436" s="1610"/>
      <c r="D436" s="1636"/>
      <c r="E436" s="1610"/>
      <c r="F436" s="2024"/>
      <c r="G436" s="1611"/>
      <c r="H436" s="1631"/>
      <c r="I436" s="274"/>
      <c r="J436" s="50" t="s">
        <v>121</v>
      </c>
      <c r="K436" s="1446"/>
      <c r="L436" s="1446"/>
      <c r="M436" s="1446"/>
      <c r="N436" s="1610"/>
      <c r="O436" s="1636"/>
      <c r="P436" s="1637"/>
      <c r="Q436" s="1638"/>
      <c r="R436" s="1638"/>
    </row>
    <row r="437" spans="1:18">
      <c r="B437" s="152" t="s">
        <v>197</v>
      </c>
      <c r="C437" s="128">
        <f>MAX(C64:C436)</f>
        <v>144.02000000000001</v>
      </c>
      <c r="D437" s="128">
        <f>MAX(D64:D436)</f>
        <v>147.25</v>
      </c>
      <c r="E437" s="128">
        <f>MAX(E64:E436)</f>
        <v>132.9</v>
      </c>
    </row>
    <row r="438" spans="1:18">
      <c r="B438" s="152" t="s">
        <v>198</v>
      </c>
      <c r="C438" s="128">
        <f>MIN(C64:C436)</f>
        <v>70.430000000000007</v>
      </c>
      <c r="D438" s="128">
        <f>MIN(D64:D436)</f>
        <v>90.79</v>
      </c>
      <c r="E438" s="128">
        <f>MIN(E64:E436)</f>
        <v>61.74</v>
      </c>
    </row>
    <row r="451" spans="9:9">
      <c r="I451" s="17" t="s">
        <v>181</v>
      </c>
    </row>
  </sheetData>
  <mergeCells count="14">
    <mergeCell ref="Q2:Q3"/>
    <mergeCell ref="C3:C4"/>
    <mergeCell ref="D3:D4"/>
    <mergeCell ref="E3:E4"/>
    <mergeCell ref="K3:K4"/>
    <mergeCell ref="L3:L4"/>
    <mergeCell ref="M3:M4"/>
    <mergeCell ref="N3:N4"/>
    <mergeCell ref="O3:O4"/>
    <mergeCell ref="P3:P4"/>
    <mergeCell ref="C2:E2"/>
    <mergeCell ref="F2:F3"/>
    <mergeCell ref="K2:M2"/>
    <mergeCell ref="N2:P2"/>
  </mergeCells>
  <phoneticPr fontId="1"/>
  <pageMargins left="0.7" right="0.7" top="0.75" bottom="0.75" header="0.3" footer="0.3"/>
  <ignoredErrors>
    <ignoredError sqref="C437:E43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00"/>
  <sheetViews>
    <sheetView showGridLines="0" workbookViewId="0">
      <pane xSplit="2" ySplit="6" topLeftCell="C425" activePane="bottomRight" state="frozen"/>
      <selection pane="topRight" activeCell="C1" sqref="C1"/>
      <selection pane="bottomLeft" activeCell="A7" sqref="A7"/>
      <selection pane="bottomRight" activeCell="K450" sqref="K450"/>
    </sheetView>
  </sheetViews>
  <sheetFormatPr defaultColWidth="14.08984375" defaultRowHeight="13"/>
  <cols>
    <col min="1" max="1" width="8.90625" style="15" customWidth="1"/>
    <col min="2" max="2" width="6.453125" style="15" customWidth="1"/>
    <col min="3" max="8" width="10.6328125" style="15" hidden="1" customWidth="1"/>
    <col min="9" max="9" width="11.453125" style="15" hidden="1" customWidth="1"/>
    <col min="10" max="10" width="4.36328125" style="15" hidden="1" customWidth="1"/>
    <col min="11" max="17" width="10.6328125" style="15" customWidth="1"/>
    <col min="18" max="221" width="14.08984375" style="15"/>
    <col min="222" max="222" width="8.36328125" style="15" customWidth="1"/>
    <col min="223" max="223" width="5.36328125" style="15" customWidth="1"/>
    <col min="224" max="224" width="7.36328125" style="15" customWidth="1"/>
    <col min="225" max="226" width="8" style="15" customWidth="1"/>
    <col min="227" max="227" width="9.36328125" style="15" customWidth="1"/>
    <col min="228" max="228" width="8" style="15" customWidth="1"/>
    <col min="229" max="229" width="8.453125" style="15" customWidth="1"/>
    <col min="230" max="230" width="10.90625" style="15" customWidth="1"/>
    <col min="231" max="477" width="14.08984375" style="15"/>
    <col min="478" max="478" width="8.36328125" style="15" customWidth="1"/>
    <col min="479" max="479" width="5.36328125" style="15" customWidth="1"/>
    <col min="480" max="480" width="7.36328125" style="15" customWidth="1"/>
    <col min="481" max="482" width="8" style="15" customWidth="1"/>
    <col min="483" max="483" width="9.36328125" style="15" customWidth="1"/>
    <col min="484" max="484" width="8" style="15" customWidth="1"/>
    <col min="485" max="485" width="8.453125" style="15" customWidth="1"/>
    <col min="486" max="486" width="10.90625" style="15" customWidth="1"/>
    <col min="487" max="733" width="14.08984375" style="15"/>
    <col min="734" max="734" width="8.36328125" style="15" customWidth="1"/>
    <col min="735" max="735" width="5.36328125" style="15" customWidth="1"/>
    <col min="736" max="736" width="7.36328125" style="15" customWidth="1"/>
    <col min="737" max="738" width="8" style="15" customWidth="1"/>
    <col min="739" max="739" width="9.36328125" style="15" customWidth="1"/>
    <col min="740" max="740" width="8" style="15" customWidth="1"/>
    <col min="741" max="741" width="8.453125" style="15" customWidth="1"/>
    <col min="742" max="742" width="10.90625" style="15" customWidth="1"/>
    <col min="743" max="989" width="14.08984375" style="15"/>
    <col min="990" max="990" width="8.36328125" style="15" customWidth="1"/>
    <col min="991" max="991" width="5.36328125" style="15" customWidth="1"/>
    <col min="992" max="992" width="7.36328125" style="15" customWidth="1"/>
    <col min="993" max="994" width="8" style="15" customWidth="1"/>
    <col min="995" max="995" width="9.36328125" style="15" customWidth="1"/>
    <col min="996" max="996" width="8" style="15" customWidth="1"/>
    <col min="997" max="997" width="8.453125" style="15" customWidth="1"/>
    <col min="998" max="998" width="10.90625" style="15" customWidth="1"/>
    <col min="999" max="1245" width="14.08984375" style="15"/>
    <col min="1246" max="1246" width="8.36328125" style="15" customWidth="1"/>
    <col min="1247" max="1247" width="5.36328125" style="15" customWidth="1"/>
    <col min="1248" max="1248" width="7.36328125" style="15" customWidth="1"/>
    <col min="1249" max="1250" width="8" style="15" customWidth="1"/>
    <col min="1251" max="1251" width="9.36328125" style="15" customWidth="1"/>
    <col min="1252" max="1252" width="8" style="15" customWidth="1"/>
    <col min="1253" max="1253" width="8.453125" style="15" customWidth="1"/>
    <col min="1254" max="1254" width="10.90625" style="15" customWidth="1"/>
    <col min="1255" max="1501" width="14.08984375" style="15"/>
    <col min="1502" max="1502" width="8.36328125" style="15" customWidth="1"/>
    <col min="1503" max="1503" width="5.36328125" style="15" customWidth="1"/>
    <col min="1504" max="1504" width="7.36328125" style="15" customWidth="1"/>
    <col min="1505" max="1506" width="8" style="15" customWidth="1"/>
    <col min="1507" max="1507" width="9.36328125" style="15" customWidth="1"/>
    <col min="1508" max="1508" width="8" style="15" customWidth="1"/>
    <col min="1509" max="1509" width="8.453125" style="15" customWidth="1"/>
    <col min="1510" max="1510" width="10.90625" style="15" customWidth="1"/>
    <col min="1511" max="1757" width="14.08984375" style="15"/>
    <col min="1758" max="1758" width="8.36328125" style="15" customWidth="1"/>
    <col min="1759" max="1759" width="5.36328125" style="15" customWidth="1"/>
    <col min="1760" max="1760" width="7.36328125" style="15" customWidth="1"/>
    <col min="1761" max="1762" width="8" style="15" customWidth="1"/>
    <col min="1763" max="1763" width="9.36328125" style="15" customWidth="1"/>
    <col min="1764" max="1764" width="8" style="15" customWidth="1"/>
    <col min="1765" max="1765" width="8.453125" style="15" customWidth="1"/>
    <col min="1766" max="1766" width="10.90625" style="15" customWidth="1"/>
    <col min="1767" max="2013" width="14.08984375" style="15"/>
    <col min="2014" max="2014" width="8.36328125" style="15" customWidth="1"/>
    <col min="2015" max="2015" width="5.36328125" style="15" customWidth="1"/>
    <col min="2016" max="2016" width="7.36328125" style="15" customWidth="1"/>
    <col min="2017" max="2018" width="8" style="15" customWidth="1"/>
    <col min="2019" max="2019" width="9.36328125" style="15" customWidth="1"/>
    <col min="2020" max="2020" width="8" style="15" customWidth="1"/>
    <col min="2021" max="2021" width="8.453125" style="15" customWidth="1"/>
    <col min="2022" max="2022" width="10.90625" style="15" customWidth="1"/>
    <col min="2023" max="2269" width="14.08984375" style="15"/>
    <col min="2270" max="2270" width="8.36328125" style="15" customWidth="1"/>
    <col min="2271" max="2271" width="5.36328125" style="15" customWidth="1"/>
    <col min="2272" max="2272" width="7.36328125" style="15" customWidth="1"/>
    <col min="2273" max="2274" width="8" style="15" customWidth="1"/>
    <col min="2275" max="2275" width="9.36328125" style="15" customWidth="1"/>
    <col min="2276" max="2276" width="8" style="15" customWidth="1"/>
    <col min="2277" max="2277" width="8.453125" style="15" customWidth="1"/>
    <col min="2278" max="2278" width="10.90625" style="15" customWidth="1"/>
    <col min="2279" max="2525" width="14.08984375" style="15"/>
    <col min="2526" max="2526" width="8.36328125" style="15" customWidth="1"/>
    <col min="2527" max="2527" width="5.36328125" style="15" customWidth="1"/>
    <col min="2528" max="2528" width="7.36328125" style="15" customWidth="1"/>
    <col min="2529" max="2530" width="8" style="15" customWidth="1"/>
    <col min="2531" max="2531" width="9.36328125" style="15" customWidth="1"/>
    <col min="2532" max="2532" width="8" style="15" customWidth="1"/>
    <col min="2533" max="2533" width="8.453125" style="15" customWidth="1"/>
    <col min="2534" max="2534" width="10.90625" style="15" customWidth="1"/>
    <col min="2535" max="2781" width="14.08984375" style="15"/>
    <col min="2782" max="2782" width="8.36328125" style="15" customWidth="1"/>
    <col min="2783" max="2783" width="5.36328125" style="15" customWidth="1"/>
    <col min="2784" max="2784" width="7.36328125" style="15" customWidth="1"/>
    <col min="2785" max="2786" width="8" style="15" customWidth="1"/>
    <col min="2787" max="2787" width="9.36328125" style="15" customWidth="1"/>
    <col min="2788" max="2788" width="8" style="15" customWidth="1"/>
    <col min="2789" max="2789" width="8.453125" style="15" customWidth="1"/>
    <col min="2790" max="2790" width="10.90625" style="15" customWidth="1"/>
    <col min="2791" max="3037" width="14.08984375" style="15"/>
    <col min="3038" max="3038" width="8.36328125" style="15" customWidth="1"/>
    <col min="3039" max="3039" width="5.36328125" style="15" customWidth="1"/>
    <col min="3040" max="3040" width="7.36328125" style="15" customWidth="1"/>
    <col min="3041" max="3042" width="8" style="15" customWidth="1"/>
    <col min="3043" max="3043" width="9.36328125" style="15" customWidth="1"/>
    <col min="3044" max="3044" width="8" style="15" customWidth="1"/>
    <col min="3045" max="3045" width="8.453125" style="15" customWidth="1"/>
    <col min="3046" max="3046" width="10.90625" style="15" customWidth="1"/>
    <col min="3047" max="3293" width="14.08984375" style="15"/>
    <col min="3294" max="3294" width="8.36328125" style="15" customWidth="1"/>
    <col min="3295" max="3295" width="5.36328125" style="15" customWidth="1"/>
    <col min="3296" max="3296" width="7.36328125" style="15" customWidth="1"/>
    <col min="3297" max="3298" width="8" style="15" customWidth="1"/>
    <col min="3299" max="3299" width="9.36328125" style="15" customWidth="1"/>
    <col min="3300" max="3300" width="8" style="15" customWidth="1"/>
    <col min="3301" max="3301" width="8.453125" style="15" customWidth="1"/>
    <col min="3302" max="3302" width="10.90625" style="15" customWidth="1"/>
    <col min="3303" max="3549" width="14.08984375" style="15"/>
    <col min="3550" max="3550" width="8.36328125" style="15" customWidth="1"/>
    <col min="3551" max="3551" width="5.36328125" style="15" customWidth="1"/>
    <col min="3552" max="3552" width="7.36328125" style="15" customWidth="1"/>
    <col min="3553" max="3554" width="8" style="15" customWidth="1"/>
    <col min="3555" max="3555" width="9.36328125" style="15" customWidth="1"/>
    <col min="3556" max="3556" width="8" style="15" customWidth="1"/>
    <col min="3557" max="3557" width="8.453125" style="15" customWidth="1"/>
    <col min="3558" max="3558" width="10.90625" style="15" customWidth="1"/>
    <col min="3559" max="3805" width="14.08984375" style="15"/>
    <col min="3806" max="3806" width="8.36328125" style="15" customWidth="1"/>
    <col min="3807" max="3807" width="5.36328125" style="15" customWidth="1"/>
    <col min="3808" max="3808" width="7.36328125" style="15" customWidth="1"/>
    <col min="3809" max="3810" width="8" style="15" customWidth="1"/>
    <col min="3811" max="3811" width="9.36328125" style="15" customWidth="1"/>
    <col min="3812" max="3812" width="8" style="15" customWidth="1"/>
    <col min="3813" max="3813" width="8.453125" style="15" customWidth="1"/>
    <col min="3814" max="3814" width="10.90625" style="15" customWidth="1"/>
    <col min="3815" max="4061" width="14.08984375" style="15"/>
    <col min="4062" max="4062" width="8.36328125" style="15" customWidth="1"/>
    <col min="4063" max="4063" width="5.36328125" style="15" customWidth="1"/>
    <col min="4064" max="4064" width="7.36328125" style="15" customWidth="1"/>
    <col min="4065" max="4066" width="8" style="15" customWidth="1"/>
    <col min="4067" max="4067" width="9.36328125" style="15" customWidth="1"/>
    <col min="4068" max="4068" width="8" style="15" customWidth="1"/>
    <col min="4069" max="4069" width="8.453125" style="15" customWidth="1"/>
    <col min="4070" max="4070" width="10.90625" style="15" customWidth="1"/>
    <col min="4071" max="4317" width="14.08984375" style="15"/>
    <col min="4318" max="4318" width="8.36328125" style="15" customWidth="1"/>
    <col min="4319" max="4319" width="5.36328125" style="15" customWidth="1"/>
    <col min="4320" max="4320" width="7.36328125" style="15" customWidth="1"/>
    <col min="4321" max="4322" width="8" style="15" customWidth="1"/>
    <col min="4323" max="4323" width="9.36328125" style="15" customWidth="1"/>
    <col min="4324" max="4324" width="8" style="15" customWidth="1"/>
    <col min="4325" max="4325" width="8.453125" style="15" customWidth="1"/>
    <col min="4326" max="4326" width="10.90625" style="15" customWidth="1"/>
    <col min="4327" max="4573" width="14.08984375" style="15"/>
    <col min="4574" max="4574" width="8.36328125" style="15" customWidth="1"/>
    <col min="4575" max="4575" width="5.36328125" style="15" customWidth="1"/>
    <col min="4576" max="4576" width="7.36328125" style="15" customWidth="1"/>
    <col min="4577" max="4578" width="8" style="15" customWidth="1"/>
    <col min="4579" max="4579" width="9.36328125" style="15" customWidth="1"/>
    <col min="4580" max="4580" width="8" style="15" customWidth="1"/>
    <col min="4581" max="4581" width="8.453125" style="15" customWidth="1"/>
    <col min="4582" max="4582" width="10.90625" style="15" customWidth="1"/>
    <col min="4583" max="4829" width="14.08984375" style="15"/>
    <col min="4830" max="4830" width="8.36328125" style="15" customWidth="1"/>
    <col min="4831" max="4831" width="5.36328125" style="15" customWidth="1"/>
    <col min="4832" max="4832" width="7.36328125" style="15" customWidth="1"/>
    <col min="4833" max="4834" width="8" style="15" customWidth="1"/>
    <col min="4835" max="4835" width="9.36328125" style="15" customWidth="1"/>
    <col min="4836" max="4836" width="8" style="15" customWidth="1"/>
    <col min="4837" max="4837" width="8.453125" style="15" customWidth="1"/>
    <col min="4838" max="4838" width="10.90625" style="15" customWidth="1"/>
    <col min="4839" max="5085" width="14.08984375" style="15"/>
    <col min="5086" max="5086" width="8.36328125" style="15" customWidth="1"/>
    <col min="5087" max="5087" width="5.36328125" style="15" customWidth="1"/>
    <col min="5088" max="5088" width="7.36328125" style="15" customWidth="1"/>
    <col min="5089" max="5090" width="8" style="15" customWidth="1"/>
    <col min="5091" max="5091" width="9.36328125" style="15" customWidth="1"/>
    <col min="5092" max="5092" width="8" style="15" customWidth="1"/>
    <col min="5093" max="5093" width="8.453125" style="15" customWidth="1"/>
    <col min="5094" max="5094" width="10.90625" style="15" customWidth="1"/>
    <col min="5095" max="5341" width="14.08984375" style="15"/>
    <col min="5342" max="5342" width="8.36328125" style="15" customWidth="1"/>
    <col min="5343" max="5343" width="5.36328125" style="15" customWidth="1"/>
    <col min="5344" max="5344" width="7.36328125" style="15" customWidth="1"/>
    <col min="5345" max="5346" width="8" style="15" customWidth="1"/>
    <col min="5347" max="5347" width="9.36328125" style="15" customWidth="1"/>
    <col min="5348" max="5348" width="8" style="15" customWidth="1"/>
    <col min="5349" max="5349" width="8.453125" style="15" customWidth="1"/>
    <col min="5350" max="5350" width="10.90625" style="15" customWidth="1"/>
    <col min="5351" max="5597" width="14.08984375" style="15"/>
    <col min="5598" max="5598" width="8.36328125" style="15" customWidth="1"/>
    <col min="5599" max="5599" width="5.36328125" style="15" customWidth="1"/>
    <col min="5600" max="5600" width="7.36328125" style="15" customWidth="1"/>
    <col min="5601" max="5602" width="8" style="15" customWidth="1"/>
    <col min="5603" max="5603" width="9.36328125" style="15" customWidth="1"/>
    <col min="5604" max="5604" width="8" style="15" customWidth="1"/>
    <col min="5605" max="5605" width="8.453125" style="15" customWidth="1"/>
    <col min="5606" max="5606" width="10.90625" style="15" customWidth="1"/>
    <col min="5607" max="5853" width="14.08984375" style="15"/>
    <col min="5854" max="5854" width="8.36328125" style="15" customWidth="1"/>
    <col min="5855" max="5855" width="5.36328125" style="15" customWidth="1"/>
    <col min="5856" max="5856" width="7.36328125" style="15" customWidth="1"/>
    <col min="5857" max="5858" width="8" style="15" customWidth="1"/>
    <col min="5859" max="5859" width="9.36328125" style="15" customWidth="1"/>
    <col min="5860" max="5860" width="8" style="15" customWidth="1"/>
    <col min="5861" max="5861" width="8.453125" style="15" customWidth="1"/>
    <col min="5862" max="5862" width="10.90625" style="15" customWidth="1"/>
    <col min="5863" max="6109" width="14.08984375" style="15"/>
    <col min="6110" max="6110" width="8.36328125" style="15" customWidth="1"/>
    <col min="6111" max="6111" width="5.36328125" style="15" customWidth="1"/>
    <col min="6112" max="6112" width="7.36328125" style="15" customWidth="1"/>
    <col min="6113" max="6114" width="8" style="15" customWidth="1"/>
    <col min="6115" max="6115" width="9.36328125" style="15" customWidth="1"/>
    <col min="6116" max="6116" width="8" style="15" customWidth="1"/>
    <col min="6117" max="6117" width="8.453125" style="15" customWidth="1"/>
    <col min="6118" max="6118" width="10.90625" style="15" customWidth="1"/>
    <col min="6119" max="6365" width="14.08984375" style="15"/>
    <col min="6366" max="6366" width="8.36328125" style="15" customWidth="1"/>
    <col min="6367" max="6367" width="5.36328125" style="15" customWidth="1"/>
    <col min="6368" max="6368" width="7.36328125" style="15" customWidth="1"/>
    <col min="6369" max="6370" width="8" style="15" customWidth="1"/>
    <col min="6371" max="6371" width="9.36328125" style="15" customWidth="1"/>
    <col min="6372" max="6372" width="8" style="15" customWidth="1"/>
    <col min="6373" max="6373" width="8.453125" style="15" customWidth="1"/>
    <col min="6374" max="6374" width="10.90625" style="15" customWidth="1"/>
    <col min="6375" max="6621" width="14.08984375" style="15"/>
    <col min="6622" max="6622" width="8.36328125" style="15" customWidth="1"/>
    <col min="6623" max="6623" width="5.36328125" style="15" customWidth="1"/>
    <col min="6624" max="6624" width="7.36328125" style="15" customWidth="1"/>
    <col min="6625" max="6626" width="8" style="15" customWidth="1"/>
    <col min="6627" max="6627" width="9.36328125" style="15" customWidth="1"/>
    <col min="6628" max="6628" width="8" style="15" customWidth="1"/>
    <col min="6629" max="6629" width="8.453125" style="15" customWidth="1"/>
    <col min="6630" max="6630" width="10.90625" style="15" customWidth="1"/>
    <col min="6631" max="6877" width="14.08984375" style="15"/>
    <col min="6878" max="6878" width="8.36328125" style="15" customWidth="1"/>
    <col min="6879" max="6879" width="5.36328125" style="15" customWidth="1"/>
    <col min="6880" max="6880" width="7.36328125" style="15" customWidth="1"/>
    <col min="6881" max="6882" width="8" style="15" customWidth="1"/>
    <col min="6883" max="6883" width="9.36328125" style="15" customWidth="1"/>
    <col min="6884" max="6884" width="8" style="15" customWidth="1"/>
    <col min="6885" max="6885" width="8.453125" style="15" customWidth="1"/>
    <col min="6886" max="6886" width="10.90625" style="15" customWidth="1"/>
    <col min="6887" max="7133" width="14.08984375" style="15"/>
    <col min="7134" max="7134" width="8.36328125" style="15" customWidth="1"/>
    <col min="7135" max="7135" width="5.36328125" style="15" customWidth="1"/>
    <col min="7136" max="7136" width="7.36328125" style="15" customWidth="1"/>
    <col min="7137" max="7138" width="8" style="15" customWidth="1"/>
    <col min="7139" max="7139" width="9.36328125" style="15" customWidth="1"/>
    <col min="7140" max="7140" width="8" style="15" customWidth="1"/>
    <col min="7141" max="7141" width="8.453125" style="15" customWidth="1"/>
    <col min="7142" max="7142" width="10.90625" style="15" customWidth="1"/>
    <col min="7143" max="7389" width="14.08984375" style="15"/>
    <col min="7390" max="7390" width="8.36328125" style="15" customWidth="1"/>
    <col min="7391" max="7391" width="5.36328125" style="15" customWidth="1"/>
    <col min="7392" max="7392" width="7.36328125" style="15" customWidth="1"/>
    <col min="7393" max="7394" width="8" style="15" customWidth="1"/>
    <col min="7395" max="7395" width="9.36328125" style="15" customWidth="1"/>
    <col min="7396" max="7396" width="8" style="15" customWidth="1"/>
    <col min="7397" max="7397" width="8.453125" style="15" customWidth="1"/>
    <col min="7398" max="7398" width="10.90625" style="15" customWidth="1"/>
    <col min="7399" max="7645" width="14.08984375" style="15"/>
    <col min="7646" max="7646" width="8.36328125" style="15" customWidth="1"/>
    <col min="7647" max="7647" width="5.36328125" style="15" customWidth="1"/>
    <col min="7648" max="7648" width="7.36328125" style="15" customWidth="1"/>
    <col min="7649" max="7650" width="8" style="15" customWidth="1"/>
    <col min="7651" max="7651" width="9.36328125" style="15" customWidth="1"/>
    <col min="7652" max="7652" width="8" style="15" customWidth="1"/>
    <col min="7653" max="7653" width="8.453125" style="15" customWidth="1"/>
    <col min="7654" max="7654" width="10.90625" style="15" customWidth="1"/>
    <col min="7655" max="7901" width="14.08984375" style="15"/>
    <col min="7902" max="7902" width="8.36328125" style="15" customWidth="1"/>
    <col min="7903" max="7903" width="5.36328125" style="15" customWidth="1"/>
    <col min="7904" max="7904" width="7.36328125" style="15" customWidth="1"/>
    <col min="7905" max="7906" width="8" style="15" customWidth="1"/>
    <col min="7907" max="7907" width="9.36328125" style="15" customWidth="1"/>
    <col min="7908" max="7908" width="8" style="15" customWidth="1"/>
    <col min="7909" max="7909" width="8.453125" style="15" customWidth="1"/>
    <col min="7910" max="7910" width="10.90625" style="15" customWidth="1"/>
    <col min="7911" max="8157" width="14.08984375" style="15"/>
    <col min="8158" max="8158" width="8.36328125" style="15" customWidth="1"/>
    <col min="8159" max="8159" width="5.36328125" style="15" customWidth="1"/>
    <col min="8160" max="8160" width="7.36328125" style="15" customWidth="1"/>
    <col min="8161" max="8162" width="8" style="15" customWidth="1"/>
    <col min="8163" max="8163" width="9.36328125" style="15" customWidth="1"/>
    <col min="8164" max="8164" width="8" style="15" customWidth="1"/>
    <col min="8165" max="8165" width="8.453125" style="15" customWidth="1"/>
    <col min="8166" max="8166" width="10.90625" style="15" customWidth="1"/>
    <col min="8167" max="8413" width="14.08984375" style="15"/>
    <col min="8414" max="8414" width="8.36328125" style="15" customWidth="1"/>
    <col min="8415" max="8415" width="5.36328125" style="15" customWidth="1"/>
    <col min="8416" max="8416" width="7.36328125" style="15" customWidth="1"/>
    <col min="8417" max="8418" width="8" style="15" customWidth="1"/>
    <col min="8419" max="8419" width="9.36328125" style="15" customWidth="1"/>
    <col min="8420" max="8420" width="8" style="15" customWidth="1"/>
    <col min="8421" max="8421" width="8.453125" style="15" customWidth="1"/>
    <col min="8422" max="8422" width="10.90625" style="15" customWidth="1"/>
    <col min="8423" max="8669" width="14.08984375" style="15"/>
    <col min="8670" max="8670" width="8.36328125" style="15" customWidth="1"/>
    <col min="8671" max="8671" width="5.36328125" style="15" customWidth="1"/>
    <col min="8672" max="8672" width="7.36328125" style="15" customWidth="1"/>
    <col min="8673" max="8674" width="8" style="15" customWidth="1"/>
    <col min="8675" max="8675" width="9.36328125" style="15" customWidth="1"/>
    <col min="8676" max="8676" width="8" style="15" customWidth="1"/>
    <col min="8677" max="8677" width="8.453125" style="15" customWidth="1"/>
    <col min="8678" max="8678" width="10.90625" style="15" customWidth="1"/>
    <col min="8679" max="8925" width="14.08984375" style="15"/>
    <col min="8926" max="8926" width="8.36328125" style="15" customWidth="1"/>
    <col min="8927" max="8927" width="5.36328125" style="15" customWidth="1"/>
    <col min="8928" max="8928" width="7.36328125" style="15" customWidth="1"/>
    <col min="8929" max="8930" width="8" style="15" customWidth="1"/>
    <col min="8931" max="8931" width="9.36328125" style="15" customWidth="1"/>
    <col min="8932" max="8932" width="8" style="15" customWidth="1"/>
    <col min="8933" max="8933" width="8.453125" style="15" customWidth="1"/>
    <col min="8934" max="8934" width="10.90625" style="15" customWidth="1"/>
    <col min="8935" max="9181" width="14.08984375" style="15"/>
    <col min="9182" max="9182" width="8.36328125" style="15" customWidth="1"/>
    <col min="9183" max="9183" width="5.36328125" style="15" customWidth="1"/>
    <col min="9184" max="9184" width="7.36328125" style="15" customWidth="1"/>
    <col min="9185" max="9186" width="8" style="15" customWidth="1"/>
    <col min="9187" max="9187" width="9.36328125" style="15" customWidth="1"/>
    <col min="9188" max="9188" width="8" style="15" customWidth="1"/>
    <col min="9189" max="9189" width="8.453125" style="15" customWidth="1"/>
    <col min="9190" max="9190" width="10.90625" style="15" customWidth="1"/>
    <col min="9191" max="9437" width="14.08984375" style="15"/>
    <col min="9438" max="9438" width="8.36328125" style="15" customWidth="1"/>
    <col min="9439" max="9439" width="5.36328125" style="15" customWidth="1"/>
    <col min="9440" max="9440" width="7.36328125" style="15" customWidth="1"/>
    <col min="9441" max="9442" width="8" style="15" customWidth="1"/>
    <col min="9443" max="9443" width="9.36328125" style="15" customWidth="1"/>
    <col min="9444" max="9444" width="8" style="15" customWidth="1"/>
    <col min="9445" max="9445" width="8.453125" style="15" customWidth="1"/>
    <col min="9446" max="9446" width="10.90625" style="15" customWidth="1"/>
    <col min="9447" max="9693" width="14.08984375" style="15"/>
    <col min="9694" max="9694" width="8.36328125" style="15" customWidth="1"/>
    <col min="9695" max="9695" width="5.36328125" style="15" customWidth="1"/>
    <col min="9696" max="9696" width="7.36328125" style="15" customWidth="1"/>
    <col min="9697" max="9698" width="8" style="15" customWidth="1"/>
    <col min="9699" max="9699" width="9.36328125" style="15" customWidth="1"/>
    <col min="9700" max="9700" width="8" style="15" customWidth="1"/>
    <col min="9701" max="9701" width="8.453125" style="15" customWidth="1"/>
    <col min="9702" max="9702" width="10.90625" style="15" customWidth="1"/>
    <col min="9703" max="9949" width="14.08984375" style="15"/>
    <col min="9950" max="9950" width="8.36328125" style="15" customWidth="1"/>
    <col min="9951" max="9951" width="5.36328125" style="15" customWidth="1"/>
    <col min="9952" max="9952" width="7.36328125" style="15" customWidth="1"/>
    <col min="9953" max="9954" width="8" style="15" customWidth="1"/>
    <col min="9955" max="9955" width="9.36328125" style="15" customWidth="1"/>
    <col min="9956" max="9956" width="8" style="15" customWidth="1"/>
    <col min="9957" max="9957" width="8.453125" style="15" customWidth="1"/>
    <col min="9958" max="9958" width="10.90625" style="15" customWidth="1"/>
    <col min="9959" max="10205" width="14.08984375" style="15"/>
    <col min="10206" max="10206" width="8.36328125" style="15" customWidth="1"/>
    <col min="10207" max="10207" width="5.36328125" style="15" customWidth="1"/>
    <col min="10208" max="10208" width="7.36328125" style="15" customWidth="1"/>
    <col min="10209" max="10210" width="8" style="15" customWidth="1"/>
    <col min="10211" max="10211" width="9.36328125" style="15" customWidth="1"/>
    <col min="10212" max="10212" width="8" style="15" customWidth="1"/>
    <col min="10213" max="10213" width="8.453125" style="15" customWidth="1"/>
    <col min="10214" max="10214" width="10.90625" style="15" customWidth="1"/>
    <col min="10215" max="10461" width="14.08984375" style="15"/>
    <col min="10462" max="10462" width="8.36328125" style="15" customWidth="1"/>
    <col min="10463" max="10463" width="5.36328125" style="15" customWidth="1"/>
    <col min="10464" max="10464" width="7.36328125" style="15" customWidth="1"/>
    <col min="10465" max="10466" width="8" style="15" customWidth="1"/>
    <col min="10467" max="10467" width="9.36328125" style="15" customWidth="1"/>
    <col min="10468" max="10468" width="8" style="15" customWidth="1"/>
    <col min="10469" max="10469" width="8.453125" style="15" customWidth="1"/>
    <col min="10470" max="10470" width="10.90625" style="15" customWidth="1"/>
    <col min="10471" max="10717" width="14.08984375" style="15"/>
    <col min="10718" max="10718" width="8.36328125" style="15" customWidth="1"/>
    <col min="10719" max="10719" width="5.36328125" style="15" customWidth="1"/>
    <col min="10720" max="10720" width="7.36328125" style="15" customWidth="1"/>
    <col min="10721" max="10722" width="8" style="15" customWidth="1"/>
    <col min="10723" max="10723" width="9.36328125" style="15" customWidth="1"/>
    <col min="10724" max="10724" width="8" style="15" customWidth="1"/>
    <col min="10725" max="10725" width="8.453125" style="15" customWidth="1"/>
    <col min="10726" max="10726" width="10.90625" style="15" customWidth="1"/>
    <col min="10727" max="10973" width="14.08984375" style="15"/>
    <col min="10974" max="10974" width="8.36328125" style="15" customWidth="1"/>
    <col min="10975" max="10975" width="5.36328125" style="15" customWidth="1"/>
    <col min="10976" max="10976" width="7.36328125" style="15" customWidth="1"/>
    <col min="10977" max="10978" width="8" style="15" customWidth="1"/>
    <col min="10979" max="10979" width="9.36328125" style="15" customWidth="1"/>
    <col min="10980" max="10980" width="8" style="15" customWidth="1"/>
    <col min="10981" max="10981" width="8.453125" style="15" customWidth="1"/>
    <col min="10982" max="10982" width="10.90625" style="15" customWidth="1"/>
    <col min="10983" max="11229" width="14.08984375" style="15"/>
    <col min="11230" max="11230" width="8.36328125" style="15" customWidth="1"/>
    <col min="11231" max="11231" width="5.36328125" style="15" customWidth="1"/>
    <col min="11232" max="11232" width="7.36328125" style="15" customWidth="1"/>
    <col min="11233" max="11234" width="8" style="15" customWidth="1"/>
    <col min="11235" max="11235" width="9.36328125" style="15" customWidth="1"/>
    <col min="11236" max="11236" width="8" style="15" customWidth="1"/>
    <col min="11237" max="11237" width="8.453125" style="15" customWidth="1"/>
    <col min="11238" max="11238" width="10.90625" style="15" customWidth="1"/>
    <col min="11239" max="11485" width="14.08984375" style="15"/>
    <col min="11486" max="11486" width="8.36328125" style="15" customWidth="1"/>
    <col min="11487" max="11487" width="5.36328125" style="15" customWidth="1"/>
    <col min="11488" max="11488" width="7.36328125" style="15" customWidth="1"/>
    <col min="11489" max="11490" width="8" style="15" customWidth="1"/>
    <col min="11491" max="11491" width="9.36328125" style="15" customWidth="1"/>
    <col min="11492" max="11492" width="8" style="15" customWidth="1"/>
    <col min="11493" max="11493" width="8.453125" style="15" customWidth="1"/>
    <col min="11494" max="11494" width="10.90625" style="15" customWidth="1"/>
    <col min="11495" max="11741" width="14.08984375" style="15"/>
    <col min="11742" max="11742" width="8.36328125" style="15" customWidth="1"/>
    <col min="11743" max="11743" width="5.36328125" style="15" customWidth="1"/>
    <col min="11744" max="11744" width="7.36328125" style="15" customWidth="1"/>
    <col min="11745" max="11746" width="8" style="15" customWidth="1"/>
    <col min="11747" max="11747" width="9.36328125" style="15" customWidth="1"/>
    <col min="11748" max="11748" width="8" style="15" customWidth="1"/>
    <col min="11749" max="11749" width="8.453125" style="15" customWidth="1"/>
    <col min="11750" max="11750" width="10.90625" style="15" customWidth="1"/>
    <col min="11751" max="11997" width="14.08984375" style="15"/>
    <col min="11998" max="11998" width="8.36328125" style="15" customWidth="1"/>
    <col min="11999" max="11999" width="5.36328125" style="15" customWidth="1"/>
    <col min="12000" max="12000" width="7.36328125" style="15" customWidth="1"/>
    <col min="12001" max="12002" width="8" style="15" customWidth="1"/>
    <col min="12003" max="12003" width="9.36328125" style="15" customWidth="1"/>
    <col min="12004" max="12004" width="8" style="15" customWidth="1"/>
    <col min="12005" max="12005" width="8.453125" style="15" customWidth="1"/>
    <col min="12006" max="12006" width="10.90625" style="15" customWidth="1"/>
    <col min="12007" max="12253" width="14.08984375" style="15"/>
    <col min="12254" max="12254" width="8.36328125" style="15" customWidth="1"/>
    <col min="12255" max="12255" width="5.36328125" style="15" customWidth="1"/>
    <col min="12256" max="12256" width="7.36328125" style="15" customWidth="1"/>
    <col min="12257" max="12258" width="8" style="15" customWidth="1"/>
    <col min="12259" max="12259" width="9.36328125" style="15" customWidth="1"/>
    <col min="12260" max="12260" width="8" style="15" customWidth="1"/>
    <col min="12261" max="12261" width="8.453125" style="15" customWidth="1"/>
    <col min="12262" max="12262" width="10.90625" style="15" customWidth="1"/>
    <col min="12263" max="12509" width="14.08984375" style="15"/>
    <col min="12510" max="12510" width="8.36328125" style="15" customWidth="1"/>
    <col min="12511" max="12511" width="5.36328125" style="15" customWidth="1"/>
    <col min="12512" max="12512" width="7.36328125" style="15" customWidth="1"/>
    <col min="12513" max="12514" width="8" style="15" customWidth="1"/>
    <col min="12515" max="12515" width="9.36328125" style="15" customWidth="1"/>
    <col min="12516" max="12516" width="8" style="15" customWidth="1"/>
    <col min="12517" max="12517" width="8.453125" style="15" customWidth="1"/>
    <col min="12518" max="12518" width="10.90625" style="15" customWidth="1"/>
    <col min="12519" max="12765" width="14.08984375" style="15"/>
    <col min="12766" max="12766" width="8.36328125" style="15" customWidth="1"/>
    <col min="12767" max="12767" width="5.36328125" style="15" customWidth="1"/>
    <col min="12768" max="12768" width="7.36328125" style="15" customWidth="1"/>
    <col min="12769" max="12770" width="8" style="15" customWidth="1"/>
    <col min="12771" max="12771" width="9.36328125" style="15" customWidth="1"/>
    <col min="12772" max="12772" width="8" style="15" customWidth="1"/>
    <col min="12773" max="12773" width="8.453125" style="15" customWidth="1"/>
    <col min="12774" max="12774" width="10.90625" style="15" customWidth="1"/>
    <col min="12775" max="13021" width="14.08984375" style="15"/>
    <col min="13022" max="13022" width="8.36328125" style="15" customWidth="1"/>
    <col min="13023" max="13023" width="5.36328125" style="15" customWidth="1"/>
    <col min="13024" max="13024" width="7.36328125" style="15" customWidth="1"/>
    <col min="13025" max="13026" width="8" style="15" customWidth="1"/>
    <col min="13027" max="13027" width="9.36328125" style="15" customWidth="1"/>
    <col min="13028" max="13028" width="8" style="15" customWidth="1"/>
    <col min="13029" max="13029" width="8.453125" style="15" customWidth="1"/>
    <col min="13030" max="13030" width="10.90625" style="15" customWidth="1"/>
    <col min="13031" max="13277" width="14.08984375" style="15"/>
    <col min="13278" max="13278" width="8.36328125" style="15" customWidth="1"/>
    <col min="13279" max="13279" width="5.36328125" style="15" customWidth="1"/>
    <col min="13280" max="13280" width="7.36328125" style="15" customWidth="1"/>
    <col min="13281" max="13282" width="8" style="15" customWidth="1"/>
    <col min="13283" max="13283" width="9.36328125" style="15" customWidth="1"/>
    <col min="13284" max="13284" width="8" style="15" customWidth="1"/>
    <col min="13285" max="13285" width="8.453125" style="15" customWidth="1"/>
    <col min="13286" max="13286" width="10.90625" style="15" customWidth="1"/>
    <col min="13287" max="13533" width="14.08984375" style="15"/>
    <col min="13534" max="13534" width="8.36328125" style="15" customWidth="1"/>
    <col min="13535" max="13535" width="5.36328125" style="15" customWidth="1"/>
    <col min="13536" max="13536" width="7.36328125" style="15" customWidth="1"/>
    <col min="13537" max="13538" width="8" style="15" customWidth="1"/>
    <col min="13539" max="13539" width="9.36328125" style="15" customWidth="1"/>
    <col min="13540" max="13540" width="8" style="15" customWidth="1"/>
    <col min="13541" max="13541" width="8.453125" style="15" customWidth="1"/>
    <col min="13542" max="13542" width="10.90625" style="15" customWidth="1"/>
    <col min="13543" max="13789" width="14.08984375" style="15"/>
    <col min="13790" max="13790" width="8.36328125" style="15" customWidth="1"/>
    <col min="13791" max="13791" width="5.36328125" style="15" customWidth="1"/>
    <col min="13792" max="13792" width="7.36328125" style="15" customWidth="1"/>
    <col min="13793" max="13794" width="8" style="15" customWidth="1"/>
    <col min="13795" max="13795" width="9.36328125" style="15" customWidth="1"/>
    <col min="13796" max="13796" width="8" style="15" customWidth="1"/>
    <col min="13797" max="13797" width="8.453125" style="15" customWidth="1"/>
    <col min="13798" max="13798" width="10.90625" style="15" customWidth="1"/>
    <col min="13799" max="14045" width="14.08984375" style="15"/>
    <col min="14046" max="14046" width="8.36328125" style="15" customWidth="1"/>
    <col min="14047" max="14047" width="5.36328125" style="15" customWidth="1"/>
    <col min="14048" max="14048" width="7.36328125" style="15" customWidth="1"/>
    <col min="14049" max="14050" width="8" style="15" customWidth="1"/>
    <col min="14051" max="14051" width="9.36328125" style="15" customWidth="1"/>
    <col min="14052" max="14052" width="8" style="15" customWidth="1"/>
    <col min="14053" max="14053" width="8.453125" style="15" customWidth="1"/>
    <col min="14054" max="14054" width="10.90625" style="15" customWidth="1"/>
    <col min="14055" max="14301" width="14.08984375" style="15"/>
    <col min="14302" max="14302" width="8.36328125" style="15" customWidth="1"/>
    <col min="14303" max="14303" width="5.36328125" style="15" customWidth="1"/>
    <col min="14304" max="14304" width="7.36328125" style="15" customWidth="1"/>
    <col min="14305" max="14306" width="8" style="15" customWidth="1"/>
    <col min="14307" max="14307" width="9.36328125" style="15" customWidth="1"/>
    <col min="14308" max="14308" width="8" style="15" customWidth="1"/>
    <col min="14309" max="14309" width="8.453125" style="15" customWidth="1"/>
    <col min="14310" max="14310" width="10.90625" style="15" customWidth="1"/>
    <col min="14311" max="14557" width="14.08984375" style="15"/>
    <col min="14558" max="14558" width="8.36328125" style="15" customWidth="1"/>
    <col min="14559" max="14559" width="5.36328125" style="15" customWidth="1"/>
    <col min="14560" max="14560" width="7.36328125" style="15" customWidth="1"/>
    <col min="14561" max="14562" width="8" style="15" customWidth="1"/>
    <col min="14563" max="14563" width="9.36328125" style="15" customWidth="1"/>
    <col min="14564" max="14564" width="8" style="15" customWidth="1"/>
    <col min="14565" max="14565" width="8.453125" style="15" customWidth="1"/>
    <col min="14566" max="14566" width="10.90625" style="15" customWidth="1"/>
    <col min="14567" max="14813" width="14.08984375" style="15"/>
    <col min="14814" max="14814" width="8.36328125" style="15" customWidth="1"/>
    <col min="14815" max="14815" width="5.36328125" style="15" customWidth="1"/>
    <col min="14816" max="14816" width="7.36328125" style="15" customWidth="1"/>
    <col min="14817" max="14818" width="8" style="15" customWidth="1"/>
    <col min="14819" max="14819" width="9.36328125" style="15" customWidth="1"/>
    <col min="14820" max="14820" width="8" style="15" customWidth="1"/>
    <col min="14821" max="14821" width="8.453125" style="15" customWidth="1"/>
    <col min="14822" max="14822" width="10.90625" style="15" customWidth="1"/>
    <col min="14823" max="15069" width="14.08984375" style="15"/>
    <col min="15070" max="15070" width="8.36328125" style="15" customWidth="1"/>
    <col min="15071" max="15071" width="5.36328125" style="15" customWidth="1"/>
    <col min="15072" max="15072" width="7.36328125" style="15" customWidth="1"/>
    <col min="15073" max="15074" width="8" style="15" customWidth="1"/>
    <col min="15075" max="15075" width="9.36328125" style="15" customWidth="1"/>
    <col min="15076" max="15076" width="8" style="15" customWidth="1"/>
    <col min="15077" max="15077" width="8.453125" style="15" customWidth="1"/>
    <col min="15078" max="15078" width="10.90625" style="15" customWidth="1"/>
    <col min="15079" max="15325" width="14.08984375" style="15"/>
    <col min="15326" max="15326" width="8.36328125" style="15" customWidth="1"/>
    <col min="15327" max="15327" width="5.36328125" style="15" customWidth="1"/>
    <col min="15328" max="15328" width="7.36328125" style="15" customWidth="1"/>
    <col min="15329" max="15330" width="8" style="15" customWidth="1"/>
    <col min="15331" max="15331" width="9.36328125" style="15" customWidth="1"/>
    <col min="15332" max="15332" width="8" style="15" customWidth="1"/>
    <col min="15333" max="15333" width="8.453125" style="15" customWidth="1"/>
    <col min="15334" max="15334" width="10.90625" style="15" customWidth="1"/>
    <col min="15335" max="15581" width="14.08984375" style="15"/>
    <col min="15582" max="15582" width="8.36328125" style="15" customWidth="1"/>
    <col min="15583" max="15583" width="5.36328125" style="15" customWidth="1"/>
    <col min="15584" max="15584" width="7.36328125" style="15" customWidth="1"/>
    <col min="15585" max="15586" width="8" style="15" customWidth="1"/>
    <col min="15587" max="15587" width="9.36328125" style="15" customWidth="1"/>
    <col min="15588" max="15588" width="8" style="15" customWidth="1"/>
    <col min="15589" max="15589" width="8.453125" style="15" customWidth="1"/>
    <col min="15590" max="15590" width="10.90625" style="15" customWidth="1"/>
    <col min="15591" max="15837" width="14.08984375" style="15"/>
    <col min="15838" max="15838" width="8.36328125" style="15" customWidth="1"/>
    <col min="15839" max="15839" width="5.36328125" style="15" customWidth="1"/>
    <col min="15840" max="15840" width="7.36328125" style="15" customWidth="1"/>
    <col min="15841" max="15842" width="8" style="15" customWidth="1"/>
    <col min="15843" max="15843" width="9.36328125" style="15" customWidth="1"/>
    <col min="15844" max="15844" width="8" style="15" customWidth="1"/>
    <col min="15845" max="15845" width="8.453125" style="15" customWidth="1"/>
    <col min="15846" max="15846" width="10.90625" style="15" customWidth="1"/>
    <col min="15847" max="16093" width="14.08984375" style="15"/>
    <col min="16094" max="16094" width="8.36328125" style="15" customWidth="1"/>
    <col min="16095" max="16095" width="5.36328125" style="15" customWidth="1"/>
    <col min="16096" max="16096" width="7.36328125" style="15" customWidth="1"/>
    <col min="16097" max="16098" width="8" style="15" customWidth="1"/>
    <col min="16099" max="16099" width="9.36328125" style="15" customWidth="1"/>
    <col min="16100" max="16100" width="8" style="15" customWidth="1"/>
    <col min="16101" max="16101" width="8.453125" style="15" customWidth="1"/>
    <col min="16102" max="16102" width="10.90625" style="15" customWidth="1"/>
    <col min="16103" max="16384" width="14.08984375" style="15"/>
  </cols>
  <sheetData>
    <row r="1" spans="1:18">
      <c r="A1" s="153" t="s">
        <v>199</v>
      </c>
      <c r="B1" s="16"/>
      <c r="C1" s="16"/>
      <c r="D1" s="16"/>
      <c r="E1" s="16"/>
      <c r="F1" s="16"/>
      <c r="G1" s="16" t="s">
        <v>181</v>
      </c>
      <c r="H1" s="16"/>
      <c r="I1" s="16"/>
      <c r="K1" s="16" t="s">
        <v>181</v>
      </c>
      <c r="L1" s="16"/>
      <c r="M1" s="16" t="s">
        <v>181</v>
      </c>
      <c r="N1" s="16"/>
      <c r="O1" s="16"/>
      <c r="P1" s="16"/>
      <c r="Q1" s="16"/>
    </row>
    <row r="2" spans="1:18" ht="13.5" thickBot="1">
      <c r="A2" s="154" t="s">
        <v>200</v>
      </c>
      <c r="B2" s="16"/>
      <c r="C2" s="154" t="s">
        <v>201</v>
      </c>
      <c r="D2" s="16"/>
      <c r="E2" s="16"/>
      <c r="F2" s="16"/>
      <c r="G2" s="16"/>
      <c r="H2" s="16"/>
      <c r="I2" s="16"/>
      <c r="K2" s="154" t="s">
        <v>202</v>
      </c>
      <c r="L2" s="16"/>
      <c r="M2" s="16"/>
      <c r="N2" s="16"/>
      <c r="O2" s="16"/>
      <c r="P2" s="16"/>
      <c r="Q2" s="16"/>
    </row>
    <row r="3" spans="1:18" ht="15" customHeight="1">
      <c r="A3" s="155" t="s">
        <v>100</v>
      </c>
      <c r="B3" s="156"/>
      <c r="C3" s="157" t="s">
        <v>203</v>
      </c>
      <c r="D3" s="158" t="s">
        <v>204</v>
      </c>
      <c r="E3" s="157" t="s">
        <v>205</v>
      </c>
      <c r="F3" s="157" t="s">
        <v>206</v>
      </c>
      <c r="G3" s="157" t="s">
        <v>207</v>
      </c>
      <c r="H3" s="157" t="s">
        <v>208</v>
      </c>
      <c r="I3" s="156" t="s">
        <v>209</v>
      </c>
      <c r="K3" s="155" t="s">
        <v>203</v>
      </c>
      <c r="L3" s="158" t="s">
        <v>204</v>
      </c>
      <c r="M3" s="157" t="s">
        <v>205</v>
      </c>
      <c r="N3" s="157" t="s">
        <v>206</v>
      </c>
      <c r="O3" s="157" t="s">
        <v>207</v>
      </c>
      <c r="P3" s="157" t="s">
        <v>208</v>
      </c>
      <c r="Q3" s="159" t="s">
        <v>209</v>
      </c>
    </row>
    <row r="4" spans="1:18" ht="15" customHeight="1">
      <c r="A4" s="22" t="s">
        <v>210</v>
      </c>
      <c r="B4" s="160"/>
      <c r="C4" s="161" t="s">
        <v>211</v>
      </c>
      <c r="D4" s="161" t="s">
        <v>212</v>
      </c>
      <c r="E4" s="161" t="s">
        <v>213</v>
      </c>
      <c r="F4" s="162" t="s">
        <v>214</v>
      </c>
      <c r="G4" s="161" t="s">
        <v>215</v>
      </c>
      <c r="H4" s="163" t="s">
        <v>216</v>
      </c>
      <c r="I4" s="160" t="s">
        <v>217</v>
      </c>
      <c r="K4" s="164" t="s">
        <v>211</v>
      </c>
      <c r="L4" s="161" t="s">
        <v>212</v>
      </c>
      <c r="M4" s="161" t="s">
        <v>213</v>
      </c>
      <c r="N4" s="162" t="s">
        <v>214</v>
      </c>
      <c r="O4" s="161" t="s">
        <v>215</v>
      </c>
      <c r="P4" s="163" t="s">
        <v>216</v>
      </c>
      <c r="Q4" s="160" t="s">
        <v>217</v>
      </c>
    </row>
    <row r="5" spans="1:18" ht="15" customHeight="1">
      <c r="A5" s="164"/>
      <c r="B5" s="160"/>
      <c r="C5" s="165" t="s">
        <v>218</v>
      </c>
      <c r="D5" s="165" t="s">
        <v>218</v>
      </c>
      <c r="E5" s="166"/>
      <c r="F5" s="166"/>
      <c r="G5" s="166" t="s">
        <v>126</v>
      </c>
      <c r="H5" s="166"/>
      <c r="I5" s="167"/>
      <c r="K5" s="168" t="s">
        <v>219</v>
      </c>
      <c r="L5" s="169" t="s">
        <v>219</v>
      </c>
      <c r="M5" s="169" t="s">
        <v>219</v>
      </c>
      <c r="N5" s="169" t="s">
        <v>219</v>
      </c>
      <c r="O5" s="169" t="s">
        <v>219</v>
      </c>
      <c r="P5" s="169" t="s">
        <v>219</v>
      </c>
      <c r="Q5" s="167" t="s">
        <v>220</v>
      </c>
    </row>
    <row r="6" spans="1:18" ht="15" customHeight="1" thickBot="1">
      <c r="A6" s="170"/>
      <c r="B6" s="171"/>
      <c r="C6" s="172" t="s">
        <v>221</v>
      </c>
      <c r="D6" s="172" t="s">
        <v>222</v>
      </c>
      <c r="E6" s="173" t="s">
        <v>223</v>
      </c>
      <c r="F6" s="173" t="s">
        <v>224</v>
      </c>
      <c r="G6" s="173" t="s">
        <v>225</v>
      </c>
      <c r="H6" s="173" t="s">
        <v>226</v>
      </c>
      <c r="I6" s="174" t="s">
        <v>227</v>
      </c>
      <c r="J6" s="175"/>
      <c r="K6" s="176" t="s">
        <v>221</v>
      </c>
      <c r="L6" s="172" t="s">
        <v>222</v>
      </c>
      <c r="M6" s="173" t="s">
        <v>223</v>
      </c>
      <c r="N6" s="173" t="s">
        <v>224</v>
      </c>
      <c r="O6" s="173" t="s">
        <v>225</v>
      </c>
      <c r="P6" s="173" t="s">
        <v>226</v>
      </c>
      <c r="Q6" s="174" t="s">
        <v>227</v>
      </c>
      <c r="R6" s="15" t="s">
        <v>181</v>
      </c>
    </row>
    <row r="7" spans="1:18" ht="15" customHeight="1">
      <c r="A7" s="33" t="s">
        <v>228</v>
      </c>
      <c r="B7" s="34" t="s">
        <v>110</v>
      </c>
      <c r="C7" s="177">
        <v>111.6</v>
      </c>
      <c r="D7" s="177">
        <v>44.3</v>
      </c>
      <c r="E7" s="178">
        <v>4784</v>
      </c>
      <c r="F7" s="178">
        <v>17957</v>
      </c>
      <c r="G7" s="178">
        <v>9268</v>
      </c>
      <c r="H7" s="178">
        <v>17</v>
      </c>
      <c r="I7" s="179">
        <v>149.096</v>
      </c>
      <c r="J7" s="175"/>
      <c r="K7" s="1747">
        <v>111.6</v>
      </c>
      <c r="L7" s="1748">
        <v>44.3</v>
      </c>
      <c r="M7" s="1749">
        <v>6098</v>
      </c>
      <c r="N7" s="1749">
        <v>15397</v>
      </c>
      <c r="O7" s="1749">
        <v>14203</v>
      </c>
      <c r="P7" s="1750">
        <v>20</v>
      </c>
      <c r="Q7" s="1751">
        <v>100.8</v>
      </c>
    </row>
    <row r="8" spans="1:18" ht="15" customHeight="1">
      <c r="A8" s="33">
        <v>1989</v>
      </c>
      <c r="B8" s="34" t="s">
        <v>111</v>
      </c>
      <c r="C8" s="177">
        <v>110.2</v>
      </c>
      <c r="D8" s="177">
        <v>45.3</v>
      </c>
      <c r="E8" s="178">
        <v>5644</v>
      </c>
      <c r="F8" s="178">
        <v>15230</v>
      </c>
      <c r="G8" s="178">
        <v>14134</v>
      </c>
      <c r="H8" s="178">
        <v>15</v>
      </c>
      <c r="I8" s="179">
        <v>149.952</v>
      </c>
      <c r="J8" s="175"/>
      <c r="K8" s="1747">
        <v>110.2</v>
      </c>
      <c r="L8" s="1748">
        <v>45.3</v>
      </c>
      <c r="M8" s="1749">
        <v>5885</v>
      </c>
      <c r="N8" s="1749">
        <v>15187</v>
      </c>
      <c r="O8" s="1749">
        <v>14340</v>
      </c>
      <c r="P8" s="1750">
        <v>17</v>
      </c>
      <c r="Q8" s="1751">
        <v>102.2</v>
      </c>
    </row>
    <row r="9" spans="1:18" ht="15" customHeight="1">
      <c r="A9" s="33"/>
      <c r="B9" s="34" t="s">
        <v>112</v>
      </c>
      <c r="C9" s="177">
        <v>109.3</v>
      </c>
      <c r="D9" s="177">
        <v>43.8</v>
      </c>
      <c r="E9" s="178">
        <v>5839</v>
      </c>
      <c r="F9" s="178">
        <v>15551</v>
      </c>
      <c r="G9" s="178">
        <v>25283</v>
      </c>
      <c r="H9" s="178">
        <v>20</v>
      </c>
      <c r="I9" s="179">
        <v>150.70699999999999</v>
      </c>
      <c r="J9" s="175"/>
      <c r="K9" s="1747">
        <v>109.3</v>
      </c>
      <c r="L9" s="1748">
        <v>43.8</v>
      </c>
      <c r="M9" s="1749">
        <v>5986</v>
      </c>
      <c r="N9" s="1749">
        <v>15209</v>
      </c>
      <c r="O9" s="1749">
        <v>15922</v>
      </c>
      <c r="P9" s="1750">
        <v>19</v>
      </c>
      <c r="Q9" s="1751">
        <v>101.3</v>
      </c>
    </row>
    <row r="10" spans="1:18" ht="15" customHeight="1">
      <c r="A10" s="33"/>
      <c r="B10" s="34" t="s">
        <v>113</v>
      </c>
      <c r="C10" s="177">
        <v>111.8</v>
      </c>
      <c r="D10" s="177">
        <v>44.8</v>
      </c>
      <c r="E10" s="178">
        <v>5814</v>
      </c>
      <c r="F10" s="178">
        <v>16656</v>
      </c>
      <c r="G10" s="178">
        <v>16212</v>
      </c>
      <c r="H10" s="178">
        <v>22</v>
      </c>
      <c r="I10" s="179">
        <v>152.38999999999999</v>
      </c>
      <c r="J10" s="175"/>
      <c r="K10" s="1747">
        <v>111.8</v>
      </c>
      <c r="L10" s="1748">
        <v>44.8</v>
      </c>
      <c r="M10" s="1749">
        <v>5576</v>
      </c>
      <c r="N10" s="1749">
        <v>16601</v>
      </c>
      <c r="O10" s="1749">
        <v>17536</v>
      </c>
      <c r="P10" s="1750">
        <v>23</v>
      </c>
      <c r="Q10" s="1751">
        <v>103.8</v>
      </c>
    </row>
    <row r="11" spans="1:18" ht="15" customHeight="1">
      <c r="A11" s="33"/>
      <c r="B11" s="34" t="s">
        <v>114</v>
      </c>
      <c r="C11" s="177">
        <v>110</v>
      </c>
      <c r="D11" s="177">
        <v>45.7</v>
      </c>
      <c r="E11" s="178">
        <v>5797</v>
      </c>
      <c r="F11" s="178">
        <v>14813</v>
      </c>
      <c r="G11" s="178">
        <v>15859</v>
      </c>
      <c r="H11" s="178">
        <v>21</v>
      </c>
      <c r="I11" s="179">
        <v>153.803</v>
      </c>
      <c r="J11" s="175"/>
      <c r="K11" s="1747">
        <v>110</v>
      </c>
      <c r="L11" s="1748">
        <v>45.7</v>
      </c>
      <c r="M11" s="1749">
        <v>6325</v>
      </c>
      <c r="N11" s="1749">
        <v>15885</v>
      </c>
      <c r="O11" s="1749">
        <v>17872</v>
      </c>
      <c r="P11" s="1750">
        <v>18</v>
      </c>
      <c r="Q11" s="1751">
        <v>103.1</v>
      </c>
    </row>
    <row r="12" spans="1:18" ht="15" customHeight="1">
      <c r="A12" s="33"/>
      <c r="B12" s="34" t="s">
        <v>115</v>
      </c>
      <c r="C12" s="177">
        <v>109.5</v>
      </c>
      <c r="D12" s="177">
        <v>45.3</v>
      </c>
      <c r="E12" s="178">
        <v>6124</v>
      </c>
      <c r="F12" s="178">
        <v>16138</v>
      </c>
      <c r="G12" s="178">
        <v>19433</v>
      </c>
      <c r="H12" s="178">
        <v>18</v>
      </c>
      <c r="I12" s="179">
        <v>155.679</v>
      </c>
      <c r="J12" s="175"/>
      <c r="K12" s="1747">
        <v>109.5</v>
      </c>
      <c r="L12" s="1748">
        <v>45.3</v>
      </c>
      <c r="M12" s="1749">
        <v>5667</v>
      </c>
      <c r="N12" s="1749">
        <v>16232</v>
      </c>
      <c r="O12" s="1749">
        <v>17911</v>
      </c>
      <c r="P12" s="1750">
        <v>18</v>
      </c>
      <c r="Q12" s="1751">
        <v>104.2</v>
      </c>
    </row>
    <row r="13" spans="1:18" ht="15" customHeight="1">
      <c r="A13" s="33"/>
      <c r="B13" s="34" t="s">
        <v>116</v>
      </c>
      <c r="C13" s="177">
        <v>109.4</v>
      </c>
      <c r="D13" s="177">
        <v>46.9</v>
      </c>
      <c r="E13" s="178">
        <v>6814</v>
      </c>
      <c r="F13" s="178">
        <v>16500</v>
      </c>
      <c r="G13" s="178">
        <v>20945</v>
      </c>
      <c r="H13" s="178">
        <v>16</v>
      </c>
      <c r="I13" s="179">
        <v>155.41900000000001</v>
      </c>
      <c r="J13" s="175"/>
      <c r="K13" s="1747">
        <v>109.4</v>
      </c>
      <c r="L13" s="1748">
        <v>46.9</v>
      </c>
      <c r="M13" s="1749">
        <v>6232</v>
      </c>
      <c r="N13" s="1749">
        <v>16472</v>
      </c>
      <c r="O13" s="1749">
        <v>17685</v>
      </c>
      <c r="P13" s="1750">
        <v>17</v>
      </c>
      <c r="Q13" s="1751">
        <v>105.6</v>
      </c>
    </row>
    <row r="14" spans="1:18" ht="15" customHeight="1">
      <c r="A14" s="33"/>
      <c r="B14" s="34" t="s">
        <v>117</v>
      </c>
      <c r="C14" s="177">
        <v>110.4</v>
      </c>
      <c r="D14" s="177">
        <v>45.7</v>
      </c>
      <c r="E14" s="178">
        <v>6532</v>
      </c>
      <c r="F14" s="178">
        <v>17134</v>
      </c>
      <c r="G14" s="178">
        <v>12485</v>
      </c>
      <c r="H14" s="178">
        <v>21</v>
      </c>
      <c r="I14" s="179">
        <v>156.00800000000001</v>
      </c>
      <c r="J14" s="175"/>
      <c r="K14" s="1747">
        <v>110.4</v>
      </c>
      <c r="L14" s="1748">
        <v>45.7</v>
      </c>
      <c r="M14" s="1749">
        <v>5991</v>
      </c>
      <c r="N14" s="1749">
        <v>15911</v>
      </c>
      <c r="O14" s="1749">
        <v>18708</v>
      </c>
      <c r="P14" s="1750">
        <v>20</v>
      </c>
      <c r="Q14" s="1751">
        <v>104</v>
      </c>
    </row>
    <row r="15" spans="1:18" ht="15" customHeight="1">
      <c r="A15" s="33"/>
      <c r="B15" s="34" t="s">
        <v>118</v>
      </c>
      <c r="C15" s="177">
        <v>116.4</v>
      </c>
      <c r="D15" s="177">
        <v>45.3</v>
      </c>
      <c r="E15" s="178">
        <v>5331</v>
      </c>
      <c r="F15" s="178">
        <v>17475</v>
      </c>
      <c r="G15" s="178">
        <v>18709</v>
      </c>
      <c r="H15" s="178">
        <v>22</v>
      </c>
      <c r="I15" s="179">
        <v>153.83799999999999</v>
      </c>
      <c r="J15" s="175"/>
      <c r="K15" s="1747">
        <v>116.4</v>
      </c>
      <c r="L15" s="1748">
        <v>45.3</v>
      </c>
      <c r="M15" s="1749">
        <v>4967</v>
      </c>
      <c r="N15" s="1749">
        <v>15438</v>
      </c>
      <c r="O15" s="1749">
        <v>18115</v>
      </c>
      <c r="P15" s="1750">
        <v>23</v>
      </c>
      <c r="Q15" s="1751">
        <v>103.6</v>
      </c>
    </row>
    <row r="16" spans="1:18" ht="15" customHeight="1">
      <c r="A16" s="33"/>
      <c r="B16" s="34" t="s">
        <v>119</v>
      </c>
      <c r="C16" s="177">
        <v>109.8</v>
      </c>
      <c r="D16" s="177">
        <v>46.5</v>
      </c>
      <c r="E16" s="178">
        <v>5793</v>
      </c>
      <c r="F16" s="178">
        <v>16771</v>
      </c>
      <c r="G16" s="178">
        <v>19052</v>
      </c>
      <c r="H16" s="178">
        <v>18</v>
      </c>
      <c r="I16" s="179">
        <v>153.53899999999999</v>
      </c>
      <c r="J16" s="175"/>
      <c r="K16" s="1747">
        <v>109.8</v>
      </c>
      <c r="L16" s="1748">
        <v>46.5</v>
      </c>
      <c r="M16" s="1749">
        <v>5759</v>
      </c>
      <c r="N16" s="1749">
        <v>16037</v>
      </c>
      <c r="O16" s="1749">
        <v>18521</v>
      </c>
      <c r="P16" s="1750">
        <v>16</v>
      </c>
      <c r="Q16" s="1751">
        <v>104.7</v>
      </c>
    </row>
    <row r="17" spans="1:18" ht="15" customHeight="1">
      <c r="A17" s="33"/>
      <c r="B17" s="34" t="s">
        <v>120</v>
      </c>
      <c r="C17" s="177">
        <v>111.2</v>
      </c>
      <c r="D17" s="177">
        <v>46.6</v>
      </c>
      <c r="E17" s="178">
        <v>5810</v>
      </c>
      <c r="F17" s="178">
        <v>14455</v>
      </c>
      <c r="G17" s="178">
        <v>19772</v>
      </c>
      <c r="H17" s="178">
        <v>15</v>
      </c>
      <c r="I17" s="179">
        <v>152.01499999999999</v>
      </c>
      <c r="J17" s="175"/>
      <c r="K17" s="1747">
        <v>111.2</v>
      </c>
      <c r="L17" s="1748">
        <v>46.6</v>
      </c>
      <c r="M17" s="1749">
        <v>5758</v>
      </c>
      <c r="N17" s="1749">
        <v>16644</v>
      </c>
      <c r="O17" s="1749">
        <v>19627</v>
      </c>
      <c r="P17" s="1750">
        <v>14</v>
      </c>
      <c r="Q17" s="1751">
        <v>102.9</v>
      </c>
    </row>
    <row r="18" spans="1:18" ht="15" customHeight="1">
      <c r="A18" s="49"/>
      <c r="B18" s="50" t="s">
        <v>121</v>
      </c>
      <c r="C18" s="180">
        <v>111.8</v>
      </c>
      <c r="D18" s="180">
        <v>46.2</v>
      </c>
      <c r="E18" s="181">
        <v>5099</v>
      </c>
      <c r="F18" s="181">
        <v>11821</v>
      </c>
      <c r="G18" s="181">
        <v>18102</v>
      </c>
      <c r="H18" s="181">
        <v>11</v>
      </c>
      <c r="I18" s="182">
        <v>151.99299999999999</v>
      </c>
      <c r="J18" s="175"/>
      <c r="K18" s="1752">
        <v>111.8</v>
      </c>
      <c r="L18" s="1753">
        <v>46.2</v>
      </c>
      <c r="M18" s="1754">
        <v>5321</v>
      </c>
      <c r="N18" s="1754">
        <v>16137</v>
      </c>
      <c r="O18" s="1754">
        <v>19337</v>
      </c>
      <c r="P18" s="1755">
        <v>11</v>
      </c>
      <c r="Q18" s="1756">
        <v>103.2</v>
      </c>
    </row>
    <row r="19" spans="1:18">
      <c r="A19" s="33" t="s">
        <v>109</v>
      </c>
      <c r="B19" s="34" t="s">
        <v>110</v>
      </c>
      <c r="C19" s="183">
        <v>110.8</v>
      </c>
      <c r="D19" s="183">
        <v>47.1</v>
      </c>
      <c r="E19" s="184">
        <v>4718</v>
      </c>
      <c r="F19" s="184">
        <v>19554</v>
      </c>
      <c r="G19" s="184">
        <v>12946</v>
      </c>
      <c r="H19" s="184">
        <v>11</v>
      </c>
      <c r="I19" s="179">
        <v>151.20099999999999</v>
      </c>
      <c r="K19" s="185">
        <v>110.8</v>
      </c>
      <c r="L19" s="121">
        <v>47.1</v>
      </c>
      <c r="M19" s="186">
        <v>5952</v>
      </c>
      <c r="N19" s="186">
        <v>16463</v>
      </c>
      <c r="O19" s="186">
        <v>19167</v>
      </c>
      <c r="P19" s="186">
        <v>13</v>
      </c>
      <c r="Q19" s="187">
        <v>101.4</v>
      </c>
      <c r="R19" s="15" t="s">
        <v>181</v>
      </c>
    </row>
    <row r="20" spans="1:18">
      <c r="A20" s="33">
        <v>1990</v>
      </c>
      <c r="B20" s="34" t="s">
        <v>111</v>
      </c>
      <c r="C20" s="183">
        <v>110.2</v>
      </c>
      <c r="D20" s="183">
        <v>44.7</v>
      </c>
      <c r="E20" s="184">
        <v>4699</v>
      </c>
      <c r="F20" s="184">
        <v>17059</v>
      </c>
      <c r="G20" s="184">
        <v>18733</v>
      </c>
      <c r="H20" s="184">
        <v>13</v>
      </c>
      <c r="I20" s="179">
        <v>152.517</v>
      </c>
      <c r="K20" s="185">
        <v>110.2</v>
      </c>
      <c r="L20" s="121">
        <v>44.7</v>
      </c>
      <c r="M20" s="186">
        <v>5063</v>
      </c>
      <c r="N20" s="186">
        <v>16888</v>
      </c>
      <c r="O20" s="186">
        <v>19087</v>
      </c>
      <c r="P20" s="186">
        <v>15</v>
      </c>
      <c r="Q20" s="187">
        <v>101.7</v>
      </c>
    </row>
    <row r="21" spans="1:18">
      <c r="A21" s="33"/>
      <c r="B21" s="34" t="s">
        <v>112</v>
      </c>
      <c r="C21" s="183">
        <v>112.4</v>
      </c>
      <c r="D21" s="183">
        <v>46.2</v>
      </c>
      <c r="E21" s="184">
        <v>5337</v>
      </c>
      <c r="F21" s="184">
        <v>16493</v>
      </c>
      <c r="G21" s="184">
        <v>27947</v>
      </c>
      <c r="H21" s="184">
        <v>9</v>
      </c>
      <c r="I21" s="179">
        <v>156.16900000000001</v>
      </c>
      <c r="K21" s="185">
        <v>112.4</v>
      </c>
      <c r="L21" s="121">
        <v>46.2</v>
      </c>
      <c r="M21" s="186">
        <v>5449</v>
      </c>
      <c r="N21" s="186">
        <v>16304</v>
      </c>
      <c r="O21" s="186">
        <v>17861</v>
      </c>
      <c r="P21" s="186">
        <v>9</v>
      </c>
      <c r="Q21" s="187">
        <v>103.6</v>
      </c>
    </row>
    <row r="22" spans="1:18">
      <c r="A22" s="33"/>
      <c r="B22" s="34" t="s">
        <v>113</v>
      </c>
      <c r="C22" s="183">
        <v>113.5</v>
      </c>
      <c r="D22" s="183">
        <v>45.3</v>
      </c>
      <c r="E22" s="184">
        <v>5226</v>
      </c>
      <c r="F22" s="184">
        <v>16860</v>
      </c>
      <c r="G22" s="184">
        <v>18085</v>
      </c>
      <c r="H22" s="184">
        <v>15</v>
      </c>
      <c r="I22" s="179">
        <v>156.988</v>
      </c>
      <c r="K22" s="185">
        <v>113.5</v>
      </c>
      <c r="L22" s="121">
        <v>45.3</v>
      </c>
      <c r="M22" s="186">
        <v>4888</v>
      </c>
      <c r="N22" s="186">
        <v>16528</v>
      </c>
      <c r="O22" s="186">
        <v>19149</v>
      </c>
      <c r="P22" s="186">
        <v>15</v>
      </c>
      <c r="Q22" s="187">
        <v>103</v>
      </c>
    </row>
    <row r="23" spans="1:18">
      <c r="A23" s="33"/>
      <c r="B23" s="34" t="s">
        <v>114</v>
      </c>
      <c r="C23" s="183">
        <v>115.1</v>
      </c>
      <c r="D23" s="183">
        <v>42.9</v>
      </c>
      <c r="E23" s="184">
        <v>4923</v>
      </c>
      <c r="F23" s="184">
        <v>16041</v>
      </c>
      <c r="G23" s="184">
        <v>17408</v>
      </c>
      <c r="H23" s="184">
        <v>19</v>
      </c>
      <c r="I23" s="179">
        <v>156.69499999999999</v>
      </c>
      <c r="K23" s="185">
        <v>115.1</v>
      </c>
      <c r="L23" s="121">
        <v>42.9</v>
      </c>
      <c r="M23" s="186">
        <v>5346</v>
      </c>
      <c r="N23" s="186">
        <v>17180</v>
      </c>
      <c r="O23" s="186">
        <v>19772</v>
      </c>
      <c r="P23" s="186">
        <v>16</v>
      </c>
      <c r="Q23" s="187">
        <v>101.9</v>
      </c>
    </row>
    <row r="24" spans="1:18">
      <c r="A24" s="33"/>
      <c r="B24" s="34" t="s">
        <v>115</v>
      </c>
      <c r="C24" s="183">
        <v>112.6</v>
      </c>
      <c r="D24" s="183">
        <v>44.7</v>
      </c>
      <c r="E24" s="184">
        <v>5961</v>
      </c>
      <c r="F24" s="184">
        <v>17388</v>
      </c>
      <c r="G24" s="184">
        <v>20182</v>
      </c>
      <c r="H24" s="184">
        <v>13</v>
      </c>
      <c r="I24" s="179">
        <v>155.95699999999999</v>
      </c>
      <c r="K24" s="185">
        <v>112.6</v>
      </c>
      <c r="L24" s="121">
        <v>44.7</v>
      </c>
      <c r="M24" s="186">
        <v>5530</v>
      </c>
      <c r="N24" s="186">
        <v>17496</v>
      </c>
      <c r="O24" s="186">
        <v>18784</v>
      </c>
      <c r="P24" s="186">
        <v>13</v>
      </c>
      <c r="Q24" s="187">
        <v>100.2</v>
      </c>
    </row>
    <row r="25" spans="1:18">
      <c r="A25" s="33"/>
      <c r="B25" s="34" t="s">
        <v>116</v>
      </c>
      <c r="C25" s="183">
        <v>114.5</v>
      </c>
      <c r="D25" s="183">
        <v>43.3</v>
      </c>
      <c r="E25" s="184">
        <v>5710</v>
      </c>
      <c r="F25" s="184">
        <v>17278</v>
      </c>
      <c r="G25" s="184">
        <v>23188</v>
      </c>
      <c r="H25" s="184">
        <v>12</v>
      </c>
      <c r="I25" s="179">
        <v>155.08199999999999</v>
      </c>
      <c r="K25" s="185">
        <v>114.5</v>
      </c>
      <c r="L25" s="121">
        <v>43.3</v>
      </c>
      <c r="M25" s="186">
        <v>5138</v>
      </c>
      <c r="N25" s="186">
        <v>16868</v>
      </c>
      <c r="O25" s="186">
        <v>19285</v>
      </c>
      <c r="P25" s="186">
        <v>13</v>
      </c>
      <c r="Q25" s="187">
        <v>99.8</v>
      </c>
    </row>
    <row r="26" spans="1:18">
      <c r="A26" s="33"/>
      <c r="B26" s="34" t="s">
        <v>117</v>
      </c>
      <c r="C26" s="183">
        <v>113.9</v>
      </c>
      <c r="D26" s="183">
        <v>43.5</v>
      </c>
      <c r="E26" s="184">
        <v>6284</v>
      </c>
      <c r="F26" s="184">
        <v>18930</v>
      </c>
      <c r="G26" s="184">
        <v>13811</v>
      </c>
      <c r="H26" s="184">
        <v>12</v>
      </c>
      <c r="I26" s="179">
        <v>157.21100000000001</v>
      </c>
      <c r="K26" s="185">
        <v>113.9</v>
      </c>
      <c r="L26" s="121">
        <v>43.5</v>
      </c>
      <c r="M26" s="186">
        <v>5739</v>
      </c>
      <c r="N26" s="186">
        <v>17907</v>
      </c>
      <c r="O26" s="186">
        <v>20208</v>
      </c>
      <c r="P26" s="186">
        <v>12</v>
      </c>
      <c r="Q26" s="187">
        <v>100.8</v>
      </c>
    </row>
    <row r="27" spans="1:18">
      <c r="A27" s="33"/>
      <c r="B27" s="34" t="s">
        <v>118</v>
      </c>
      <c r="C27" s="183">
        <v>111.5</v>
      </c>
      <c r="D27" s="183">
        <v>45.7</v>
      </c>
      <c r="E27" s="184">
        <v>5946</v>
      </c>
      <c r="F27" s="184">
        <v>18931</v>
      </c>
      <c r="G27" s="184">
        <v>18784</v>
      </c>
      <c r="H27" s="184">
        <v>16</v>
      </c>
      <c r="I27" s="179">
        <v>157.78100000000001</v>
      </c>
      <c r="K27" s="185">
        <v>111.5</v>
      </c>
      <c r="L27" s="121">
        <v>45.7</v>
      </c>
      <c r="M27" s="186">
        <v>5480</v>
      </c>
      <c r="N27" s="186">
        <v>17479</v>
      </c>
      <c r="O27" s="186">
        <v>18928</v>
      </c>
      <c r="P27" s="186">
        <v>16</v>
      </c>
      <c r="Q27" s="187">
        <v>102.6</v>
      </c>
    </row>
    <row r="28" spans="1:18">
      <c r="A28" s="33"/>
      <c r="B28" s="34" t="s">
        <v>119</v>
      </c>
      <c r="C28" s="183">
        <v>115</v>
      </c>
      <c r="D28" s="183">
        <v>43.3</v>
      </c>
      <c r="E28" s="184">
        <v>4946</v>
      </c>
      <c r="F28" s="184">
        <v>18329</v>
      </c>
      <c r="G28" s="184">
        <v>19919</v>
      </c>
      <c r="H28" s="184">
        <v>30</v>
      </c>
      <c r="I28" s="179">
        <v>153.83600000000001</v>
      </c>
      <c r="K28" s="185">
        <v>115</v>
      </c>
      <c r="L28" s="121">
        <v>43.3</v>
      </c>
      <c r="M28" s="186">
        <v>5075</v>
      </c>
      <c r="N28" s="186">
        <v>17048</v>
      </c>
      <c r="O28" s="186">
        <v>19111</v>
      </c>
      <c r="P28" s="186">
        <v>28</v>
      </c>
      <c r="Q28" s="187">
        <v>100.2</v>
      </c>
    </row>
    <row r="29" spans="1:18">
      <c r="A29" s="33"/>
      <c r="B29" s="34" t="s">
        <v>120</v>
      </c>
      <c r="C29" s="183">
        <v>114.5</v>
      </c>
      <c r="D29" s="183">
        <v>43.4</v>
      </c>
      <c r="E29" s="184">
        <v>4774</v>
      </c>
      <c r="F29" s="184">
        <v>14570</v>
      </c>
      <c r="G29" s="184">
        <v>18754</v>
      </c>
      <c r="H29" s="184">
        <v>16</v>
      </c>
      <c r="I29" s="179">
        <v>153.839</v>
      </c>
      <c r="K29" s="185">
        <v>114.5</v>
      </c>
      <c r="L29" s="121">
        <v>43.4</v>
      </c>
      <c r="M29" s="186">
        <v>4807</v>
      </c>
      <c r="N29" s="186">
        <v>16727</v>
      </c>
      <c r="O29" s="186">
        <v>18146</v>
      </c>
      <c r="P29" s="186">
        <v>15</v>
      </c>
      <c r="Q29" s="187">
        <v>101.2</v>
      </c>
    </row>
    <row r="30" spans="1:18">
      <c r="A30" s="49"/>
      <c r="B30" s="50" t="s">
        <v>121</v>
      </c>
      <c r="C30" s="188">
        <v>113.5</v>
      </c>
      <c r="D30" s="188">
        <v>44</v>
      </c>
      <c r="E30" s="189">
        <v>6006</v>
      </c>
      <c r="F30" s="189">
        <v>13898</v>
      </c>
      <c r="G30" s="189">
        <v>17850</v>
      </c>
      <c r="H30" s="189">
        <v>12</v>
      </c>
      <c r="I30" s="182">
        <v>153.67099999999999</v>
      </c>
      <c r="K30" s="190">
        <v>113.5</v>
      </c>
      <c r="L30" s="191">
        <v>44</v>
      </c>
      <c r="M30" s="192">
        <v>6174</v>
      </c>
      <c r="N30" s="192">
        <v>18702</v>
      </c>
      <c r="O30" s="192">
        <v>19322</v>
      </c>
      <c r="P30" s="192">
        <v>12</v>
      </c>
      <c r="Q30" s="193">
        <v>101.1</v>
      </c>
    </row>
    <row r="31" spans="1:18">
      <c r="A31" s="61" t="s">
        <v>122</v>
      </c>
      <c r="B31" s="34" t="s">
        <v>110</v>
      </c>
      <c r="C31" s="183">
        <v>115.3</v>
      </c>
      <c r="D31" s="183">
        <v>42.8</v>
      </c>
      <c r="E31" s="184">
        <v>3535</v>
      </c>
      <c r="F31" s="184">
        <v>19462</v>
      </c>
      <c r="G31" s="184">
        <v>12693</v>
      </c>
      <c r="H31" s="184">
        <v>17</v>
      </c>
      <c r="I31" s="179">
        <v>152.316</v>
      </c>
      <c r="K31" s="185">
        <v>115.3</v>
      </c>
      <c r="L31" s="121">
        <v>42.8</v>
      </c>
      <c r="M31" s="186">
        <v>4396</v>
      </c>
      <c r="N31" s="186">
        <v>16521</v>
      </c>
      <c r="O31" s="186">
        <v>18761</v>
      </c>
      <c r="P31" s="186">
        <v>20</v>
      </c>
      <c r="Q31" s="187">
        <v>100.7</v>
      </c>
    </row>
    <row r="32" spans="1:18">
      <c r="A32" s="33">
        <v>1991</v>
      </c>
      <c r="B32" s="34" t="s">
        <v>111</v>
      </c>
      <c r="C32" s="183">
        <v>117.9</v>
      </c>
      <c r="D32" s="183">
        <v>44.6</v>
      </c>
      <c r="E32" s="184">
        <v>4505</v>
      </c>
      <c r="F32" s="184">
        <v>17926</v>
      </c>
      <c r="G32" s="184">
        <v>17969</v>
      </c>
      <c r="H32" s="184">
        <v>16</v>
      </c>
      <c r="I32" s="179">
        <v>152.87700000000001</v>
      </c>
      <c r="K32" s="185">
        <v>117.9</v>
      </c>
      <c r="L32" s="121">
        <v>44.6</v>
      </c>
      <c r="M32" s="186">
        <v>5020</v>
      </c>
      <c r="N32" s="186">
        <v>17625</v>
      </c>
      <c r="O32" s="186">
        <v>18337</v>
      </c>
      <c r="P32" s="186">
        <v>18</v>
      </c>
      <c r="Q32" s="187">
        <v>100.2</v>
      </c>
    </row>
    <row r="33" spans="1:17">
      <c r="A33" s="33"/>
      <c r="B33" s="34" t="s">
        <v>112</v>
      </c>
      <c r="C33" s="183">
        <v>114.9</v>
      </c>
      <c r="D33" s="183">
        <v>46.2</v>
      </c>
      <c r="E33" s="184">
        <v>4752</v>
      </c>
      <c r="F33" s="184">
        <v>16642</v>
      </c>
      <c r="G33" s="184">
        <v>26854</v>
      </c>
      <c r="H33" s="184">
        <v>34</v>
      </c>
      <c r="I33" s="179">
        <v>152.23500000000001</v>
      </c>
      <c r="K33" s="185">
        <v>114.9</v>
      </c>
      <c r="L33" s="121">
        <v>46.2</v>
      </c>
      <c r="M33" s="186">
        <v>4913</v>
      </c>
      <c r="N33" s="186">
        <v>16911</v>
      </c>
      <c r="O33" s="186">
        <v>17651</v>
      </c>
      <c r="P33" s="186">
        <v>33</v>
      </c>
      <c r="Q33" s="187">
        <v>97.5</v>
      </c>
    </row>
    <row r="34" spans="1:17">
      <c r="A34" s="33"/>
      <c r="B34" s="34" t="s">
        <v>113</v>
      </c>
      <c r="C34" s="183">
        <v>116.3</v>
      </c>
      <c r="D34" s="183">
        <v>46.3</v>
      </c>
      <c r="E34" s="184">
        <v>5024</v>
      </c>
      <c r="F34" s="184">
        <v>17646</v>
      </c>
      <c r="G34" s="184">
        <v>17677</v>
      </c>
      <c r="H34" s="184">
        <v>18</v>
      </c>
      <c r="I34" s="179">
        <v>150.339</v>
      </c>
      <c r="K34" s="185">
        <v>116.3</v>
      </c>
      <c r="L34" s="121">
        <v>46.3</v>
      </c>
      <c r="M34" s="186">
        <v>4577</v>
      </c>
      <c r="N34" s="186">
        <v>16564</v>
      </c>
      <c r="O34" s="186">
        <v>18287</v>
      </c>
      <c r="P34" s="186">
        <v>18</v>
      </c>
      <c r="Q34" s="187">
        <v>95.8</v>
      </c>
    </row>
    <row r="35" spans="1:17">
      <c r="A35" s="33"/>
      <c r="B35" s="34" t="s">
        <v>114</v>
      </c>
      <c r="C35" s="183">
        <v>117.9</v>
      </c>
      <c r="D35" s="183">
        <v>46.3</v>
      </c>
      <c r="E35" s="184">
        <v>3830</v>
      </c>
      <c r="F35" s="184">
        <v>15798</v>
      </c>
      <c r="G35" s="184">
        <v>16296</v>
      </c>
      <c r="H35" s="184">
        <v>29</v>
      </c>
      <c r="I35" s="179">
        <v>148.83799999999999</v>
      </c>
      <c r="K35" s="185">
        <v>117.9</v>
      </c>
      <c r="L35" s="121">
        <v>46.3</v>
      </c>
      <c r="M35" s="186">
        <v>4147</v>
      </c>
      <c r="N35" s="186">
        <v>17019</v>
      </c>
      <c r="O35" s="186">
        <v>18464</v>
      </c>
      <c r="P35" s="186">
        <v>25</v>
      </c>
      <c r="Q35" s="187">
        <v>95</v>
      </c>
    </row>
    <row r="36" spans="1:17">
      <c r="A36" s="33"/>
      <c r="B36" s="34" t="s">
        <v>115</v>
      </c>
      <c r="C36" s="183">
        <v>118.2</v>
      </c>
      <c r="D36" s="183">
        <v>47.9</v>
      </c>
      <c r="E36" s="184">
        <v>5087</v>
      </c>
      <c r="F36" s="184">
        <v>17210</v>
      </c>
      <c r="G36" s="184">
        <v>18390</v>
      </c>
      <c r="H36" s="184">
        <v>25</v>
      </c>
      <c r="I36" s="179">
        <v>148.30099999999999</v>
      </c>
      <c r="K36" s="185">
        <v>118.2</v>
      </c>
      <c r="L36" s="121">
        <v>47.9</v>
      </c>
      <c r="M36" s="186">
        <v>4732</v>
      </c>
      <c r="N36" s="186">
        <v>17861</v>
      </c>
      <c r="O36" s="186">
        <v>17785</v>
      </c>
      <c r="P36" s="186">
        <v>25</v>
      </c>
      <c r="Q36" s="187">
        <v>95.1</v>
      </c>
    </row>
    <row r="37" spans="1:17">
      <c r="A37" s="33"/>
      <c r="B37" s="34" t="s">
        <v>116</v>
      </c>
      <c r="C37" s="183">
        <v>118.2</v>
      </c>
      <c r="D37" s="183">
        <v>48.7</v>
      </c>
      <c r="E37" s="184">
        <v>4346</v>
      </c>
      <c r="F37" s="184">
        <v>16813</v>
      </c>
      <c r="G37" s="184">
        <v>22169</v>
      </c>
      <c r="H37" s="184">
        <v>23</v>
      </c>
      <c r="I37" s="179">
        <v>147.29900000000001</v>
      </c>
      <c r="K37" s="185">
        <v>118.2</v>
      </c>
      <c r="L37" s="121">
        <v>48.7</v>
      </c>
      <c r="M37" s="186">
        <v>3846</v>
      </c>
      <c r="N37" s="186">
        <v>15902</v>
      </c>
      <c r="O37" s="186">
        <v>17925</v>
      </c>
      <c r="P37" s="186">
        <v>25</v>
      </c>
      <c r="Q37" s="187">
        <v>95</v>
      </c>
    </row>
    <row r="38" spans="1:17">
      <c r="A38" s="33"/>
      <c r="B38" s="34" t="s">
        <v>117</v>
      </c>
      <c r="C38" s="183">
        <v>115.6</v>
      </c>
      <c r="D38" s="183">
        <v>50.3</v>
      </c>
      <c r="E38" s="184">
        <v>4293</v>
      </c>
      <c r="F38" s="184">
        <v>16300</v>
      </c>
      <c r="G38" s="184">
        <v>13215</v>
      </c>
      <c r="H38" s="184">
        <v>31</v>
      </c>
      <c r="I38" s="179">
        <v>146.34100000000001</v>
      </c>
      <c r="K38" s="185">
        <v>115.6</v>
      </c>
      <c r="L38" s="121">
        <v>50.3</v>
      </c>
      <c r="M38" s="186">
        <v>3915</v>
      </c>
      <c r="N38" s="186">
        <v>15757</v>
      </c>
      <c r="O38" s="186">
        <v>19312</v>
      </c>
      <c r="P38" s="186">
        <v>31</v>
      </c>
      <c r="Q38" s="187">
        <v>93.1</v>
      </c>
    </row>
    <row r="39" spans="1:17">
      <c r="A39" s="33"/>
      <c r="B39" s="34" t="s">
        <v>118</v>
      </c>
      <c r="C39" s="183">
        <v>112.8</v>
      </c>
      <c r="D39" s="183">
        <v>50.7</v>
      </c>
      <c r="E39" s="184">
        <v>4766</v>
      </c>
      <c r="F39" s="184">
        <v>17516</v>
      </c>
      <c r="G39" s="184">
        <v>18162</v>
      </c>
      <c r="H39" s="184">
        <v>31</v>
      </c>
      <c r="I39" s="179">
        <v>144.06299999999999</v>
      </c>
      <c r="K39" s="185">
        <v>112.8</v>
      </c>
      <c r="L39" s="121">
        <v>50.7</v>
      </c>
      <c r="M39" s="186">
        <v>4382</v>
      </c>
      <c r="N39" s="186">
        <v>16122</v>
      </c>
      <c r="O39" s="186">
        <v>17761</v>
      </c>
      <c r="P39" s="186">
        <v>31</v>
      </c>
      <c r="Q39" s="187">
        <v>91.3</v>
      </c>
    </row>
    <row r="40" spans="1:17">
      <c r="A40" s="33"/>
      <c r="B40" s="34" t="s">
        <v>119</v>
      </c>
      <c r="C40" s="183">
        <v>111.8</v>
      </c>
      <c r="D40" s="183">
        <v>53.1</v>
      </c>
      <c r="E40" s="184">
        <v>3631</v>
      </c>
      <c r="F40" s="184">
        <v>16917</v>
      </c>
      <c r="G40" s="184">
        <v>18933</v>
      </c>
      <c r="H40" s="184">
        <v>40</v>
      </c>
      <c r="I40" s="179">
        <v>141.976</v>
      </c>
      <c r="K40" s="185">
        <v>111.8</v>
      </c>
      <c r="L40" s="121">
        <v>53.1</v>
      </c>
      <c r="M40" s="186">
        <v>3858</v>
      </c>
      <c r="N40" s="186">
        <v>15712</v>
      </c>
      <c r="O40" s="186">
        <v>18530</v>
      </c>
      <c r="P40" s="186">
        <v>38</v>
      </c>
      <c r="Q40" s="187">
        <v>92.3</v>
      </c>
    </row>
    <row r="41" spans="1:17">
      <c r="A41" s="33"/>
      <c r="B41" s="34" t="s">
        <v>120</v>
      </c>
      <c r="C41" s="183">
        <v>112.3</v>
      </c>
      <c r="D41" s="183">
        <v>52.8</v>
      </c>
      <c r="E41" s="184">
        <v>4073</v>
      </c>
      <c r="F41" s="184">
        <v>13703</v>
      </c>
      <c r="G41" s="184">
        <v>18757</v>
      </c>
      <c r="H41" s="184">
        <v>45</v>
      </c>
      <c r="I41" s="179">
        <v>141.899</v>
      </c>
      <c r="K41" s="185">
        <v>112.3</v>
      </c>
      <c r="L41" s="121">
        <v>52.8</v>
      </c>
      <c r="M41" s="186">
        <v>4124</v>
      </c>
      <c r="N41" s="186">
        <v>15976</v>
      </c>
      <c r="O41" s="186">
        <v>18366</v>
      </c>
      <c r="P41" s="186">
        <v>41</v>
      </c>
      <c r="Q41" s="187">
        <v>92.2</v>
      </c>
    </row>
    <row r="42" spans="1:17">
      <c r="A42" s="49"/>
      <c r="B42" s="34" t="s">
        <v>121</v>
      </c>
      <c r="C42" s="183">
        <v>112.1</v>
      </c>
      <c r="D42" s="183">
        <v>54.3</v>
      </c>
      <c r="E42" s="184">
        <v>3969</v>
      </c>
      <c r="F42" s="184">
        <v>12398</v>
      </c>
      <c r="G42" s="184">
        <v>16157</v>
      </c>
      <c r="H42" s="184">
        <v>48</v>
      </c>
      <c r="I42" s="179">
        <v>141.24799999999999</v>
      </c>
      <c r="K42" s="185">
        <v>112.1</v>
      </c>
      <c r="L42" s="121">
        <v>54.3</v>
      </c>
      <c r="M42" s="186">
        <v>3965</v>
      </c>
      <c r="N42" s="186">
        <v>16039</v>
      </c>
      <c r="O42" s="186">
        <v>17467</v>
      </c>
      <c r="P42" s="186">
        <v>46</v>
      </c>
      <c r="Q42" s="187">
        <v>91.9</v>
      </c>
    </row>
    <row r="43" spans="1:17">
      <c r="A43" s="33" t="s">
        <v>124</v>
      </c>
      <c r="B43" s="62" t="s">
        <v>110</v>
      </c>
      <c r="C43" s="194">
        <v>112.1</v>
      </c>
      <c r="D43" s="194">
        <v>53.5</v>
      </c>
      <c r="E43" s="195">
        <v>3090</v>
      </c>
      <c r="F43" s="195">
        <v>17533</v>
      </c>
      <c r="G43" s="195">
        <v>12463</v>
      </c>
      <c r="H43" s="195">
        <v>33</v>
      </c>
      <c r="I43" s="196">
        <v>139.85</v>
      </c>
      <c r="K43" s="197">
        <v>112.1</v>
      </c>
      <c r="L43" s="198">
        <v>53.5</v>
      </c>
      <c r="M43" s="199">
        <v>3811</v>
      </c>
      <c r="N43" s="199">
        <v>15046</v>
      </c>
      <c r="O43" s="199">
        <v>18067</v>
      </c>
      <c r="P43" s="199">
        <v>37</v>
      </c>
      <c r="Q43" s="200">
        <v>91.8</v>
      </c>
    </row>
    <row r="44" spans="1:17">
      <c r="A44" s="33">
        <v>1992</v>
      </c>
      <c r="B44" s="34" t="s">
        <v>111</v>
      </c>
      <c r="C44" s="183">
        <v>110.2</v>
      </c>
      <c r="D44" s="183">
        <v>54.4</v>
      </c>
      <c r="E44" s="184">
        <v>3871</v>
      </c>
      <c r="F44" s="184">
        <v>14692</v>
      </c>
      <c r="G44" s="184">
        <v>17550</v>
      </c>
      <c r="H44" s="184">
        <v>37</v>
      </c>
      <c r="I44" s="179">
        <v>139.29900000000001</v>
      </c>
      <c r="K44" s="185">
        <v>110.2</v>
      </c>
      <c r="L44" s="121">
        <v>54.4</v>
      </c>
      <c r="M44" s="186">
        <v>4448</v>
      </c>
      <c r="N44" s="186">
        <v>14457</v>
      </c>
      <c r="O44" s="186">
        <v>17588</v>
      </c>
      <c r="P44" s="186">
        <v>41</v>
      </c>
      <c r="Q44" s="187">
        <v>91.1</v>
      </c>
    </row>
    <row r="45" spans="1:17">
      <c r="A45" s="33"/>
      <c r="B45" s="34" t="s">
        <v>112</v>
      </c>
      <c r="C45" s="183">
        <v>111.5</v>
      </c>
      <c r="D45" s="183">
        <v>53.1</v>
      </c>
      <c r="E45" s="184">
        <v>3476</v>
      </c>
      <c r="F45" s="184">
        <v>14278</v>
      </c>
      <c r="G45" s="184">
        <v>25313</v>
      </c>
      <c r="H45" s="184">
        <v>43</v>
      </c>
      <c r="I45" s="179">
        <v>139.95099999999999</v>
      </c>
      <c r="K45" s="185">
        <v>111.5</v>
      </c>
      <c r="L45" s="121">
        <v>53.1</v>
      </c>
      <c r="M45" s="186">
        <v>3620</v>
      </c>
      <c r="N45" s="186">
        <v>14194</v>
      </c>
      <c r="O45" s="186">
        <v>16326</v>
      </c>
      <c r="P45" s="186">
        <v>41</v>
      </c>
      <c r="Q45" s="187">
        <v>91.9</v>
      </c>
    </row>
    <row r="46" spans="1:17">
      <c r="A46" s="33"/>
      <c r="B46" s="34" t="s">
        <v>113</v>
      </c>
      <c r="C46" s="183">
        <v>108.7</v>
      </c>
      <c r="D46" s="183">
        <v>53.6</v>
      </c>
      <c r="E46" s="184">
        <v>5302</v>
      </c>
      <c r="F46" s="184">
        <v>15001</v>
      </c>
      <c r="G46" s="184">
        <v>16494</v>
      </c>
      <c r="H46" s="184">
        <v>28</v>
      </c>
      <c r="I46" s="179">
        <v>139.55099999999999</v>
      </c>
      <c r="K46" s="185">
        <v>108.7</v>
      </c>
      <c r="L46" s="121">
        <v>53.6</v>
      </c>
      <c r="M46" s="186">
        <v>4678</v>
      </c>
      <c r="N46" s="186">
        <v>14272</v>
      </c>
      <c r="O46" s="186">
        <v>17561</v>
      </c>
      <c r="P46" s="186">
        <v>28</v>
      </c>
      <c r="Q46" s="187">
        <v>92.8</v>
      </c>
    </row>
    <row r="47" spans="1:17">
      <c r="A47" s="33"/>
      <c r="B47" s="34" t="s">
        <v>114</v>
      </c>
      <c r="C47" s="183">
        <v>106.8</v>
      </c>
      <c r="D47" s="183">
        <v>54.7</v>
      </c>
      <c r="E47" s="184">
        <v>4353</v>
      </c>
      <c r="F47" s="184">
        <v>12089</v>
      </c>
      <c r="G47" s="184">
        <v>14304</v>
      </c>
      <c r="H47" s="184">
        <v>42</v>
      </c>
      <c r="I47" s="179">
        <v>138.17099999999999</v>
      </c>
      <c r="K47" s="185">
        <v>106.8</v>
      </c>
      <c r="L47" s="121">
        <v>54.7</v>
      </c>
      <c r="M47" s="186">
        <v>4777</v>
      </c>
      <c r="N47" s="186">
        <v>13579</v>
      </c>
      <c r="O47" s="186">
        <v>17140</v>
      </c>
      <c r="P47" s="186">
        <v>38</v>
      </c>
      <c r="Q47" s="187">
        <v>92.8</v>
      </c>
    </row>
    <row r="48" spans="1:17">
      <c r="A48" s="33"/>
      <c r="B48" s="34" t="s">
        <v>115</v>
      </c>
      <c r="C48" s="183">
        <v>109.5</v>
      </c>
      <c r="D48" s="183">
        <v>52.7</v>
      </c>
      <c r="E48" s="184">
        <v>4192</v>
      </c>
      <c r="F48" s="184">
        <v>13880</v>
      </c>
      <c r="G48" s="184">
        <v>18880</v>
      </c>
      <c r="H48" s="184">
        <v>47</v>
      </c>
      <c r="I48" s="179">
        <v>137.62100000000001</v>
      </c>
      <c r="K48" s="185">
        <v>109.5</v>
      </c>
      <c r="L48" s="121">
        <v>52.7</v>
      </c>
      <c r="M48" s="186">
        <v>3903</v>
      </c>
      <c r="N48" s="186">
        <v>13719</v>
      </c>
      <c r="O48" s="186">
        <v>17230</v>
      </c>
      <c r="P48" s="186">
        <v>48</v>
      </c>
      <c r="Q48" s="187">
        <v>92.8</v>
      </c>
    </row>
    <row r="49" spans="1:17">
      <c r="A49" s="33"/>
      <c r="B49" s="34" t="s">
        <v>116</v>
      </c>
      <c r="C49" s="183">
        <v>107.5</v>
      </c>
      <c r="D49" s="183">
        <v>54.2</v>
      </c>
      <c r="E49" s="184">
        <v>5690</v>
      </c>
      <c r="F49" s="184">
        <v>14123</v>
      </c>
      <c r="G49" s="184">
        <v>20882</v>
      </c>
      <c r="H49" s="184">
        <v>57</v>
      </c>
      <c r="I49" s="179">
        <v>137.40199999999999</v>
      </c>
      <c r="K49" s="185">
        <v>107.5</v>
      </c>
      <c r="L49" s="121">
        <v>54.2</v>
      </c>
      <c r="M49" s="186">
        <v>5028</v>
      </c>
      <c r="N49" s="186">
        <v>13381</v>
      </c>
      <c r="O49" s="186">
        <v>16707</v>
      </c>
      <c r="P49" s="186">
        <v>62</v>
      </c>
      <c r="Q49" s="187">
        <v>93.3</v>
      </c>
    </row>
    <row r="50" spans="1:17">
      <c r="A50" s="33"/>
      <c r="B50" s="34" t="s">
        <v>117</v>
      </c>
      <c r="C50" s="183">
        <v>107.4</v>
      </c>
      <c r="D50" s="183">
        <v>54.2</v>
      </c>
      <c r="E50" s="184">
        <v>4941</v>
      </c>
      <c r="F50" s="184">
        <v>12508</v>
      </c>
      <c r="G50" s="184">
        <v>10799</v>
      </c>
      <c r="H50" s="184">
        <v>40</v>
      </c>
      <c r="I50" s="179">
        <v>135.76900000000001</v>
      </c>
      <c r="K50" s="185">
        <v>107.4</v>
      </c>
      <c r="L50" s="121">
        <v>54.2</v>
      </c>
      <c r="M50" s="186">
        <v>4583</v>
      </c>
      <c r="N50" s="186">
        <v>12640</v>
      </c>
      <c r="O50" s="186">
        <v>16262</v>
      </c>
      <c r="P50" s="186">
        <v>41</v>
      </c>
      <c r="Q50" s="187">
        <v>92.8</v>
      </c>
    </row>
    <row r="51" spans="1:17">
      <c r="A51" s="33"/>
      <c r="B51" s="34" t="s">
        <v>118</v>
      </c>
      <c r="C51" s="183">
        <v>110</v>
      </c>
      <c r="D51" s="183">
        <v>53</v>
      </c>
      <c r="E51" s="184">
        <v>4542</v>
      </c>
      <c r="F51" s="184">
        <v>14673</v>
      </c>
      <c r="G51" s="184">
        <v>17254</v>
      </c>
      <c r="H51" s="184">
        <v>42</v>
      </c>
      <c r="I51" s="179">
        <v>134.64500000000001</v>
      </c>
      <c r="K51" s="185">
        <v>110</v>
      </c>
      <c r="L51" s="121">
        <v>53</v>
      </c>
      <c r="M51" s="186">
        <v>4175</v>
      </c>
      <c r="N51" s="186">
        <v>13060</v>
      </c>
      <c r="O51" s="186">
        <v>16460</v>
      </c>
      <c r="P51" s="186">
        <v>42</v>
      </c>
      <c r="Q51" s="187">
        <v>93.5</v>
      </c>
    </row>
    <row r="52" spans="1:17">
      <c r="A52" s="33"/>
      <c r="B52" s="34" t="s">
        <v>119</v>
      </c>
      <c r="C52" s="183">
        <v>108.9</v>
      </c>
      <c r="D52" s="183">
        <v>52.8</v>
      </c>
      <c r="E52" s="184">
        <v>3826</v>
      </c>
      <c r="F52" s="184">
        <v>13471</v>
      </c>
      <c r="G52" s="184">
        <v>16387</v>
      </c>
      <c r="H52" s="184">
        <v>40</v>
      </c>
      <c r="I52" s="179">
        <v>133.17500000000001</v>
      </c>
      <c r="K52" s="185">
        <v>108.9</v>
      </c>
      <c r="L52" s="121">
        <v>52.8</v>
      </c>
      <c r="M52" s="186">
        <v>4122</v>
      </c>
      <c r="N52" s="186">
        <v>12642</v>
      </c>
      <c r="O52" s="186">
        <v>16120</v>
      </c>
      <c r="P52" s="186">
        <v>38</v>
      </c>
      <c r="Q52" s="187">
        <v>93.8</v>
      </c>
    </row>
    <row r="53" spans="1:17">
      <c r="A53" s="33"/>
      <c r="B53" s="34" t="s">
        <v>120</v>
      </c>
      <c r="C53" s="183">
        <v>105.7</v>
      </c>
      <c r="D53" s="183">
        <v>54.7</v>
      </c>
      <c r="E53" s="184">
        <v>4474</v>
      </c>
      <c r="F53" s="184">
        <v>9984</v>
      </c>
      <c r="G53" s="184">
        <v>16240</v>
      </c>
      <c r="H53" s="184">
        <v>52</v>
      </c>
      <c r="I53" s="179">
        <v>133.767</v>
      </c>
      <c r="K53" s="185">
        <v>105.7</v>
      </c>
      <c r="L53" s="121">
        <v>54.7</v>
      </c>
      <c r="M53" s="186">
        <v>4456</v>
      </c>
      <c r="N53" s="186">
        <v>11919</v>
      </c>
      <c r="O53" s="186">
        <v>16203</v>
      </c>
      <c r="P53" s="186">
        <v>48</v>
      </c>
      <c r="Q53" s="187">
        <v>94.3</v>
      </c>
    </row>
    <row r="54" spans="1:17">
      <c r="A54" s="33"/>
      <c r="B54" s="50" t="s">
        <v>121</v>
      </c>
      <c r="C54" s="188">
        <v>105.9</v>
      </c>
      <c r="D54" s="188">
        <v>53.6</v>
      </c>
      <c r="E54" s="189">
        <v>4463</v>
      </c>
      <c r="F54" s="189">
        <v>9982</v>
      </c>
      <c r="G54" s="189">
        <v>15290</v>
      </c>
      <c r="H54" s="189">
        <v>50</v>
      </c>
      <c r="I54" s="182">
        <v>133.60499999999999</v>
      </c>
      <c r="K54" s="190">
        <v>105.9</v>
      </c>
      <c r="L54" s="191">
        <v>53.6</v>
      </c>
      <c r="M54" s="192">
        <v>4322</v>
      </c>
      <c r="N54" s="192">
        <v>12380</v>
      </c>
      <c r="O54" s="192">
        <v>16542</v>
      </c>
      <c r="P54" s="192">
        <v>47</v>
      </c>
      <c r="Q54" s="193">
        <v>94.6</v>
      </c>
    </row>
    <row r="55" spans="1:17">
      <c r="A55" s="61" t="s">
        <v>125</v>
      </c>
      <c r="B55" s="34" t="s">
        <v>110</v>
      </c>
      <c r="C55" s="183">
        <v>107.4</v>
      </c>
      <c r="D55" s="183">
        <v>55.2</v>
      </c>
      <c r="E55" s="184">
        <v>3897</v>
      </c>
      <c r="F55" s="184">
        <v>13594</v>
      </c>
      <c r="G55" s="184">
        <v>10848</v>
      </c>
      <c r="H55" s="184">
        <v>43</v>
      </c>
      <c r="I55" s="179">
        <v>133.048</v>
      </c>
      <c r="K55" s="185">
        <v>107.4</v>
      </c>
      <c r="L55" s="121">
        <v>55.2</v>
      </c>
      <c r="M55" s="186">
        <v>4791</v>
      </c>
      <c r="N55" s="186">
        <v>12221</v>
      </c>
      <c r="O55" s="186">
        <v>16266</v>
      </c>
      <c r="P55" s="186">
        <v>49</v>
      </c>
      <c r="Q55" s="187">
        <v>95.1</v>
      </c>
    </row>
    <row r="56" spans="1:17">
      <c r="A56" s="33">
        <v>1993</v>
      </c>
      <c r="B56" s="34" t="s">
        <v>111</v>
      </c>
      <c r="C56" s="183">
        <v>106.5</v>
      </c>
      <c r="D56" s="183">
        <v>55.3</v>
      </c>
      <c r="E56" s="184">
        <v>3427</v>
      </c>
      <c r="F56" s="184">
        <v>12104</v>
      </c>
      <c r="G56" s="184">
        <v>16313</v>
      </c>
      <c r="H56" s="184">
        <v>41</v>
      </c>
      <c r="I56" s="179">
        <v>131.773</v>
      </c>
      <c r="K56" s="185">
        <v>106.5</v>
      </c>
      <c r="L56" s="121">
        <v>55.3</v>
      </c>
      <c r="M56" s="186">
        <v>4010</v>
      </c>
      <c r="N56" s="186">
        <v>11790</v>
      </c>
      <c r="O56" s="186">
        <v>16473</v>
      </c>
      <c r="P56" s="186">
        <v>44</v>
      </c>
      <c r="Q56" s="187">
        <v>94.6</v>
      </c>
    </row>
    <row r="57" spans="1:17">
      <c r="A57" s="33"/>
      <c r="B57" s="34" t="s">
        <v>112</v>
      </c>
      <c r="C57" s="183">
        <v>102.7</v>
      </c>
      <c r="D57" s="183">
        <v>55.1</v>
      </c>
      <c r="E57" s="184">
        <v>4757</v>
      </c>
      <c r="F57" s="184">
        <v>12688</v>
      </c>
      <c r="G57" s="184">
        <v>26335</v>
      </c>
      <c r="H57" s="184">
        <v>48</v>
      </c>
      <c r="I57" s="179">
        <v>129.85</v>
      </c>
      <c r="K57" s="185">
        <v>102.7</v>
      </c>
      <c r="L57" s="121">
        <v>55.1</v>
      </c>
      <c r="M57" s="186">
        <v>5004</v>
      </c>
      <c r="N57" s="186">
        <v>12135</v>
      </c>
      <c r="O57" s="186">
        <v>16342</v>
      </c>
      <c r="P57" s="186">
        <v>46</v>
      </c>
      <c r="Q57" s="187">
        <v>92.8</v>
      </c>
    </row>
    <row r="58" spans="1:17">
      <c r="A58" s="33"/>
      <c r="B58" s="34" t="s">
        <v>113</v>
      </c>
      <c r="C58" s="183">
        <v>107</v>
      </c>
      <c r="D58" s="183">
        <v>53.6</v>
      </c>
      <c r="E58" s="184">
        <v>5747</v>
      </c>
      <c r="F58" s="184">
        <v>12510</v>
      </c>
      <c r="G58" s="184">
        <v>15144</v>
      </c>
      <c r="H58" s="184">
        <v>53</v>
      </c>
      <c r="I58" s="179">
        <v>127.45399999999999</v>
      </c>
      <c r="K58" s="185">
        <v>107</v>
      </c>
      <c r="L58" s="121">
        <v>53.6</v>
      </c>
      <c r="M58" s="186">
        <v>5029</v>
      </c>
      <c r="N58" s="186">
        <v>11858</v>
      </c>
      <c r="O58" s="186">
        <v>16057</v>
      </c>
      <c r="P58" s="186">
        <v>53</v>
      </c>
      <c r="Q58" s="187">
        <v>91.3</v>
      </c>
    </row>
    <row r="59" spans="1:17">
      <c r="A59" s="33"/>
      <c r="B59" s="34" t="s">
        <v>114</v>
      </c>
      <c r="C59" s="183">
        <v>102.1</v>
      </c>
      <c r="D59" s="183">
        <v>53.7</v>
      </c>
      <c r="E59" s="184">
        <v>4156</v>
      </c>
      <c r="F59" s="184">
        <v>10001</v>
      </c>
      <c r="G59" s="184">
        <v>12575</v>
      </c>
      <c r="H59" s="184">
        <v>53</v>
      </c>
      <c r="I59" s="179">
        <v>125.953</v>
      </c>
      <c r="K59" s="185">
        <v>102.1</v>
      </c>
      <c r="L59" s="121">
        <v>53.7</v>
      </c>
      <c r="M59" s="186">
        <v>4633</v>
      </c>
      <c r="N59" s="186">
        <v>11372</v>
      </c>
      <c r="O59" s="186">
        <v>15493</v>
      </c>
      <c r="P59" s="186">
        <v>50</v>
      </c>
      <c r="Q59" s="187">
        <v>91.2</v>
      </c>
    </row>
    <row r="60" spans="1:17">
      <c r="A60" s="33"/>
      <c r="B60" s="34" t="s">
        <v>115</v>
      </c>
      <c r="C60" s="183">
        <v>103.5</v>
      </c>
      <c r="D60" s="183">
        <v>57.1</v>
      </c>
      <c r="E60" s="184">
        <v>5115</v>
      </c>
      <c r="F60" s="184">
        <v>11243</v>
      </c>
      <c r="G60" s="184">
        <v>16982</v>
      </c>
      <c r="H60" s="184">
        <v>46</v>
      </c>
      <c r="I60" s="179">
        <v>125.121</v>
      </c>
      <c r="K60" s="185">
        <v>103.5</v>
      </c>
      <c r="L60" s="121">
        <v>57.1</v>
      </c>
      <c r="M60" s="186">
        <v>4801</v>
      </c>
      <c r="N60" s="186">
        <v>11157</v>
      </c>
      <c r="O60" s="186">
        <v>15665</v>
      </c>
      <c r="P60" s="186">
        <v>47</v>
      </c>
      <c r="Q60" s="187">
        <v>90.9</v>
      </c>
    </row>
    <row r="61" spans="1:17">
      <c r="A61" s="33"/>
      <c r="B61" s="34" t="s">
        <v>116</v>
      </c>
      <c r="C61" s="183">
        <v>107</v>
      </c>
      <c r="D61" s="183">
        <v>53.2</v>
      </c>
      <c r="E61" s="184">
        <v>5772</v>
      </c>
      <c r="F61" s="184">
        <v>11891</v>
      </c>
      <c r="G61" s="184">
        <v>19134</v>
      </c>
      <c r="H61" s="184">
        <v>53</v>
      </c>
      <c r="I61" s="179">
        <v>123.621</v>
      </c>
      <c r="K61" s="185">
        <v>107</v>
      </c>
      <c r="L61" s="121">
        <v>53.2</v>
      </c>
      <c r="M61" s="186">
        <v>5060</v>
      </c>
      <c r="N61" s="186">
        <v>11310</v>
      </c>
      <c r="O61" s="186">
        <v>15356</v>
      </c>
      <c r="P61" s="186">
        <v>57</v>
      </c>
      <c r="Q61" s="187">
        <v>90</v>
      </c>
    </row>
    <row r="62" spans="1:17">
      <c r="A62" s="33"/>
      <c r="B62" s="34" t="s">
        <v>117</v>
      </c>
      <c r="C62" s="183">
        <v>102.3</v>
      </c>
      <c r="D62" s="183">
        <v>55.5</v>
      </c>
      <c r="E62" s="184">
        <v>4847</v>
      </c>
      <c r="F62" s="184">
        <v>10993</v>
      </c>
      <c r="G62" s="184">
        <v>10112</v>
      </c>
      <c r="H62" s="184">
        <v>54</v>
      </c>
      <c r="I62" s="179">
        <v>121.102</v>
      </c>
      <c r="K62" s="185">
        <v>102.3</v>
      </c>
      <c r="L62" s="121">
        <v>55.5</v>
      </c>
      <c r="M62" s="186">
        <v>4556</v>
      </c>
      <c r="N62" s="186">
        <v>10951</v>
      </c>
      <c r="O62" s="186">
        <v>15047</v>
      </c>
      <c r="P62" s="186">
        <v>54</v>
      </c>
      <c r="Q62" s="187">
        <v>89.2</v>
      </c>
    </row>
    <row r="63" spans="1:17">
      <c r="A63" s="33"/>
      <c r="B63" s="34" t="s">
        <v>118</v>
      </c>
      <c r="C63" s="183">
        <v>103.4</v>
      </c>
      <c r="D63" s="183">
        <v>54.1</v>
      </c>
      <c r="E63" s="184">
        <v>5337</v>
      </c>
      <c r="F63" s="184">
        <v>11802</v>
      </c>
      <c r="G63" s="184">
        <v>16695</v>
      </c>
      <c r="H63" s="184">
        <v>53</v>
      </c>
      <c r="I63" s="179">
        <v>118.438</v>
      </c>
      <c r="K63" s="185">
        <v>103.4</v>
      </c>
      <c r="L63" s="121">
        <v>54.1</v>
      </c>
      <c r="M63" s="186">
        <v>4913</v>
      </c>
      <c r="N63" s="186">
        <v>10687</v>
      </c>
      <c r="O63" s="186">
        <v>15748</v>
      </c>
      <c r="P63" s="186">
        <v>51</v>
      </c>
      <c r="Q63" s="187">
        <v>88</v>
      </c>
    </row>
    <row r="64" spans="1:17">
      <c r="A64" s="33"/>
      <c r="B64" s="34" t="s">
        <v>119</v>
      </c>
      <c r="C64" s="183">
        <v>100.4</v>
      </c>
      <c r="D64" s="183">
        <v>54.9</v>
      </c>
      <c r="E64" s="184">
        <v>5038</v>
      </c>
      <c r="F64" s="184">
        <v>11409</v>
      </c>
      <c r="G64" s="184">
        <v>14499</v>
      </c>
      <c r="H64" s="184">
        <v>64</v>
      </c>
      <c r="I64" s="179">
        <v>117.16500000000001</v>
      </c>
      <c r="K64" s="185">
        <v>100.4</v>
      </c>
      <c r="L64" s="121">
        <v>54.9</v>
      </c>
      <c r="M64" s="186">
        <v>5396</v>
      </c>
      <c r="N64" s="186">
        <v>11004</v>
      </c>
      <c r="O64" s="186">
        <v>14841</v>
      </c>
      <c r="P64" s="186">
        <v>63</v>
      </c>
      <c r="Q64" s="187">
        <v>88</v>
      </c>
    </row>
    <row r="65" spans="1:17">
      <c r="A65" s="33"/>
      <c r="B65" s="34" t="s">
        <v>120</v>
      </c>
      <c r="C65" s="183">
        <v>101.8</v>
      </c>
      <c r="D65" s="183">
        <v>54.9</v>
      </c>
      <c r="E65" s="184">
        <v>5085</v>
      </c>
      <c r="F65" s="184">
        <v>9184</v>
      </c>
      <c r="G65" s="184">
        <v>15633</v>
      </c>
      <c r="H65" s="184">
        <v>63</v>
      </c>
      <c r="I65" s="179">
        <v>116.85899999999999</v>
      </c>
      <c r="K65" s="185">
        <v>101.8</v>
      </c>
      <c r="L65" s="121">
        <v>54.9</v>
      </c>
      <c r="M65" s="186">
        <v>5011</v>
      </c>
      <c r="N65" s="186">
        <v>10431</v>
      </c>
      <c r="O65" s="186">
        <v>15086</v>
      </c>
      <c r="P65" s="186">
        <v>59</v>
      </c>
      <c r="Q65" s="187">
        <v>87.4</v>
      </c>
    </row>
    <row r="66" spans="1:17">
      <c r="A66" s="49"/>
      <c r="B66" s="34" t="s">
        <v>121</v>
      </c>
      <c r="C66" s="183">
        <v>101.1</v>
      </c>
      <c r="D66" s="183">
        <v>54.7</v>
      </c>
      <c r="E66" s="184">
        <v>5987</v>
      </c>
      <c r="F66" s="184">
        <v>8484</v>
      </c>
      <c r="G66" s="184">
        <v>13596</v>
      </c>
      <c r="H66" s="184">
        <v>60</v>
      </c>
      <c r="I66" s="179">
        <v>117.774</v>
      </c>
      <c r="K66" s="185">
        <v>101.1</v>
      </c>
      <c r="L66" s="121">
        <v>54.7</v>
      </c>
      <c r="M66" s="186">
        <v>5658</v>
      </c>
      <c r="N66" s="186">
        <v>10486</v>
      </c>
      <c r="O66" s="186">
        <v>14697</v>
      </c>
      <c r="P66" s="186">
        <v>56</v>
      </c>
      <c r="Q66" s="187">
        <v>88.2</v>
      </c>
    </row>
    <row r="67" spans="1:17">
      <c r="A67" s="33" t="s">
        <v>128</v>
      </c>
      <c r="B67" s="62" t="s">
        <v>110</v>
      </c>
      <c r="C67" s="194">
        <v>101.6</v>
      </c>
      <c r="D67" s="194">
        <v>58.7</v>
      </c>
      <c r="E67" s="195">
        <v>4699</v>
      </c>
      <c r="F67" s="195">
        <v>12023</v>
      </c>
      <c r="G67" s="195">
        <v>10161</v>
      </c>
      <c r="H67" s="195">
        <v>58</v>
      </c>
      <c r="I67" s="196">
        <v>117.899</v>
      </c>
      <c r="K67" s="197">
        <v>101.6</v>
      </c>
      <c r="L67" s="198">
        <v>58.7</v>
      </c>
      <c r="M67" s="199">
        <v>5749</v>
      </c>
      <c r="N67" s="199">
        <v>10988</v>
      </c>
      <c r="O67" s="199">
        <v>15292</v>
      </c>
      <c r="P67" s="199">
        <v>67</v>
      </c>
      <c r="Q67" s="200">
        <v>88.6</v>
      </c>
    </row>
    <row r="68" spans="1:17">
      <c r="A68" s="33">
        <v>1994</v>
      </c>
      <c r="B68" s="34" t="s">
        <v>111</v>
      </c>
      <c r="C68" s="183">
        <v>97.8</v>
      </c>
      <c r="D68" s="183">
        <v>57.6</v>
      </c>
      <c r="E68" s="184">
        <v>4853</v>
      </c>
      <c r="F68" s="184">
        <v>10265</v>
      </c>
      <c r="G68" s="184">
        <v>14883</v>
      </c>
      <c r="H68" s="184">
        <v>56</v>
      </c>
      <c r="I68" s="179">
        <v>117.759</v>
      </c>
      <c r="K68" s="185">
        <v>97.8</v>
      </c>
      <c r="L68" s="121">
        <v>57.6</v>
      </c>
      <c r="M68" s="186">
        <v>5793</v>
      </c>
      <c r="N68" s="186">
        <v>9952</v>
      </c>
      <c r="O68" s="186">
        <v>14816</v>
      </c>
      <c r="P68" s="186">
        <v>58</v>
      </c>
      <c r="Q68" s="187">
        <v>89.4</v>
      </c>
    </row>
    <row r="69" spans="1:17">
      <c r="A69" s="33"/>
      <c r="B69" s="34" t="s">
        <v>112</v>
      </c>
      <c r="C69" s="183">
        <v>129.4</v>
      </c>
      <c r="D69" s="183">
        <v>50.3</v>
      </c>
      <c r="E69" s="184">
        <v>4645</v>
      </c>
      <c r="F69" s="184">
        <v>11344</v>
      </c>
      <c r="G69" s="184">
        <v>25588</v>
      </c>
      <c r="H69" s="184">
        <v>61</v>
      </c>
      <c r="I69" s="179">
        <v>117.17</v>
      </c>
      <c r="K69" s="185">
        <v>129.4</v>
      </c>
      <c r="L69" s="121">
        <v>50.3</v>
      </c>
      <c r="M69" s="186">
        <v>4820</v>
      </c>
      <c r="N69" s="186">
        <v>10740</v>
      </c>
      <c r="O69" s="186">
        <v>15786</v>
      </c>
      <c r="P69" s="186">
        <v>60</v>
      </c>
      <c r="Q69" s="187">
        <v>90.2</v>
      </c>
    </row>
    <row r="70" spans="1:17">
      <c r="A70" s="33"/>
      <c r="B70" s="34" t="s">
        <v>113</v>
      </c>
      <c r="C70" s="183">
        <v>101.2</v>
      </c>
      <c r="D70" s="183">
        <v>53.8</v>
      </c>
      <c r="E70" s="184">
        <v>5050</v>
      </c>
      <c r="F70" s="184">
        <v>11454</v>
      </c>
      <c r="G70" s="184">
        <v>14130</v>
      </c>
      <c r="H70" s="184">
        <v>62</v>
      </c>
      <c r="I70" s="179">
        <v>116.32899999999999</v>
      </c>
      <c r="K70" s="185">
        <v>101.2</v>
      </c>
      <c r="L70" s="121">
        <v>53.8</v>
      </c>
      <c r="M70" s="186">
        <v>4479</v>
      </c>
      <c r="N70" s="186">
        <v>11030</v>
      </c>
      <c r="O70" s="186">
        <v>15425</v>
      </c>
      <c r="P70" s="186">
        <v>62</v>
      </c>
      <c r="Q70" s="187">
        <v>91.3</v>
      </c>
    </row>
    <row r="71" spans="1:17">
      <c r="A71" s="33"/>
      <c r="B71" s="34" t="s">
        <v>114</v>
      </c>
      <c r="C71" s="183">
        <v>100.6</v>
      </c>
      <c r="D71" s="183">
        <v>54.6</v>
      </c>
      <c r="E71" s="184">
        <v>6221</v>
      </c>
      <c r="F71" s="184">
        <v>9642</v>
      </c>
      <c r="G71" s="184">
        <v>12649</v>
      </c>
      <c r="H71" s="184">
        <v>53</v>
      </c>
      <c r="I71" s="179">
        <v>116.35899999999999</v>
      </c>
      <c r="K71" s="185">
        <v>100.6</v>
      </c>
      <c r="L71" s="121">
        <v>54.6</v>
      </c>
      <c r="M71" s="186">
        <v>7003</v>
      </c>
      <c r="N71" s="186">
        <v>10778</v>
      </c>
      <c r="O71" s="186">
        <v>15704</v>
      </c>
      <c r="P71" s="186">
        <v>52</v>
      </c>
      <c r="Q71" s="187">
        <v>92.4</v>
      </c>
    </row>
    <row r="72" spans="1:17">
      <c r="A72" s="33"/>
      <c r="B72" s="34" t="s">
        <v>115</v>
      </c>
      <c r="C72" s="183">
        <v>103.4</v>
      </c>
      <c r="D72" s="183">
        <v>56.6</v>
      </c>
      <c r="E72" s="184">
        <v>6497</v>
      </c>
      <c r="F72" s="184">
        <v>10668</v>
      </c>
      <c r="G72" s="184">
        <v>17629</v>
      </c>
      <c r="H72" s="184">
        <v>55</v>
      </c>
      <c r="I72" s="179">
        <v>116.154</v>
      </c>
      <c r="K72" s="185">
        <v>103.4</v>
      </c>
      <c r="L72" s="121">
        <v>56.6</v>
      </c>
      <c r="M72" s="186">
        <v>6120</v>
      </c>
      <c r="N72" s="186">
        <v>10716</v>
      </c>
      <c r="O72" s="186">
        <v>16286</v>
      </c>
      <c r="P72" s="186">
        <v>57</v>
      </c>
      <c r="Q72" s="187">
        <v>92.8</v>
      </c>
    </row>
    <row r="73" spans="1:17">
      <c r="A73" s="33"/>
      <c r="B73" s="34" t="s">
        <v>116</v>
      </c>
      <c r="C73" s="183">
        <v>100.2</v>
      </c>
      <c r="D73" s="183">
        <v>51.8</v>
      </c>
      <c r="E73" s="184">
        <v>6266</v>
      </c>
      <c r="F73" s="184">
        <v>11158</v>
      </c>
      <c r="G73" s="184">
        <v>20177</v>
      </c>
      <c r="H73" s="201">
        <v>48</v>
      </c>
      <c r="I73" s="179">
        <v>116.30200000000001</v>
      </c>
      <c r="K73" s="185">
        <v>100.2</v>
      </c>
      <c r="L73" s="121">
        <v>51.8</v>
      </c>
      <c r="M73" s="186">
        <v>5482</v>
      </c>
      <c r="N73" s="186">
        <v>10899</v>
      </c>
      <c r="O73" s="186">
        <v>16758</v>
      </c>
      <c r="P73" s="186">
        <v>50</v>
      </c>
      <c r="Q73" s="187">
        <v>94.1</v>
      </c>
    </row>
    <row r="74" spans="1:17">
      <c r="A74" s="33"/>
      <c r="B74" s="34" t="s">
        <v>117</v>
      </c>
      <c r="C74" s="183">
        <v>107</v>
      </c>
      <c r="D74" s="183">
        <v>49.6</v>
      </c>
      <c r="E74" s="184">
        <v>6500</v>
      </c>
      <c r="F74" s="184">
        <v>11809</v>
      </c>
      <c r="G74" s="184">
        <v>11639</v>
      </c>
      <c r="H74" s="201">
        <v>49</v>
      </c>
      <c r="I74" s="179">
        <v>115.95</v>
      </c>
      <c r="K74" s="185">
        <v>107</v>
      </c>
      <c r="L74" s="121">
        <v>49.6</v>
      </c>
      <c r="M74" s="186">
        <v>6274</v>
      </c>
      <c r="N74" s="186">
        <v>11499</v>
      </c>
      <c r="O74" s="186">
        <v>16995</v>
      </c>
      <c r="P74" s="186">
        <v>47</v>
      </c>
      <c r="Q74" s="187">
        <v>95.7</v>
      </c>
    </row>
    <row r="75" spans="1:17">
      <c r="A75" s="33"/>
      <c r="B75" s="34" t="s">
        <v>118</v>
      </c>
      <c r="C75" s="177">
        <v>106.8</v>
      </c>
      <c r="D75" s="177">
        <v>51.4</v>
      </c>
      <c r="E75" s="184">
        <v>6475</v>
      </c>
      <c r="F75" s="184">
        <v>11819</v>
      </c>
      <c r="G75" s="184">
        <v>18024</v>
      </c>
      <c r="H75" s="201">
        <v>56</v>
      </c>
      <c r="I75" s="179">
        <v>116.73</v>
      </c>
      <c r="K75" s="185">
        <v>106.8</v>
      </c>
      <c r="L75" s="121">
        <v>51.4</v>
      </c>
      <c r="M75" s="186">
        <v>5995</v>
      </c>
      <c r="N75" s="186">
        <v>10726</v>
      </c>
      <c r="O75" s="186">
        <v>16466</v>
      </c>
      <c r="P75" s="186">
        <v>52</v>
      </c>
      <c r="Q75" s="187">
        <v>98.6</v>
      </c>
    </row>
    <row r="76" spans="1:17">
      <c r="A76" s="33"/>
      <c r="B76" s="34" t="s">
        <v>119</v>
      </c>
      <c r="C76" s="177">
        <v>103.3</v>
      </c>
      <c r="D76" s="177">
        <v>50.3</v>
      </c>
      <c r="E76" s="184">
        <v>5212</v>
      </c>
      <c r="F76" s="184">
        <v>10879</v>
      </c>
      <c r="G76" s="184">
        <v>15702</v>
      </c>
      <c r="H76" s="201">
        <v>44</v>
      </c>
      <c r="I76" s="179">
        <v>116.464</v>
      </c>
      <c r="K76" s="185">
        <v>103.3</v>
      </c>
      <c r="L76" s="121">
        <v>50.3</v>
      </c>
      <c r="M76" s="186">
        <v>5453</v>
      </c>
      <c r="N76" s="186">
        <v>10522</v>
      </c>
      <c r="O76" s="186">
        <v>16237</v>
      </c>
      <c r="P76" s="186">
        <v>43</v>
      </c>
      <c r="Q76" s="187">
        <v>99.4</v>
      </c>
    </row>
    <row r="77" spans="1:17">
      <c r="A77" s="33"/>
      <c r="B77" s="34" t="s">
        <v>120</v>
      </c>
      <c r="C77" s="177">
        <v>110.6</v>
      </c>
      <c r="D77" s="177">
        <v>47.7</v>
      </c>
      <c r="E77" s="184">
        <v>6893</v>
      </c>
      <c r="F77" s="184">
        <v>9520</v>
      </c>
      <c r="G77" s="184">
        <v>16571</v>
      </c>
      <c r="H77" s="201">
        <v>50</v>
      </c>
      <c r="I77" s="179">
        <v>117.852</v>
      </c>
      <c r="K77" s="185">
        <v>110.6</v>
      </c>
      <c r="L77" s="121">
        <v>47.7</v>
      </c>
      <c r="M77" s="186">
        <v>6699</v>
      </c>
      <c r="N77" s="186">
        <v>10648</v>
      </c>
      <c r="O77" s="186">
        <v>16179</v>
      </c>
      <c r="P77" s="186">
        <v>49</v>
      </c>
      <c r="Q77" s="187">
        <v>100.8</v>
      </c>
    </row>
    <row r="78" spans="1:17">
      <c r="A78" s="33"/>
      <c r="B78" s="50" t="s">
        <v>121</v>
      </c>
      <c r="C78" s="188">
        <v>103.1</v>
      </c>
      <c r="D78" s="202">
        <v>51.2</v>
      </c>
      <c r="E78" s="189">
        <v>6203</v>
      </c>
      <c r="F78" s="189">
        <v>8537</v>
      </c>
      <c r="G78" s="189">
        <v>14265</v>
      </c>
      <c r="H78" s="203">
        <v>71</v>
      </c>
      <c r="I78" s="182">
        <v>118.937</v>
      </c>
      <c r="K78" s="190">
        <v>103.1</v>
      </c>
      <c r="L78" s="191">
        <v>51.2</v>
      </c>
      <c r="M78" s="192">
        <v>5791</v>
      </c>
      <c r="N78" s="192">
        <v>10604</v>
      </c>
      <c r="O78" s="192">
        <v>15622</v>
      </c>
      <c r="P78" s="192">
        <v>67</v>
      </c>
      <c r="Q78" s="193">
        <v>101</v>
      </c>
    </row>
    <row r="79" spans="1:17">
      <c r="A79" s="61" t="s">
        <v>129</v>
      </c>
      <c r="B79" s="34" t="s">
        <v>110</v>
      </c>
      <c r="C79" s="183">
        <v>98.2</v>
      </c>
      <c r="D79" s="204">
        <v>58</v>
      </c>
      <c r="E79" s="184">
        <v>3632</v>
      </c>
      <c r="F79" s="184">
        <v>10360</v>
      </c>
      <c r="G79" s="184">
        <v>3706</v>
      </c>
      <c r="H79" s="201">
        <v>40</v>
      </c>
      <c r="I79" s="179">
        <v>120.19</v>
      </c>
      <c r="K79" s="185">
        <v>98.2</v>
      </c>
      <c r="L79" s="121">
        <v>58</v>
      </c>
      <c r="M79" s="186">
        <v>4363</v>
      </c>
      <c r="N79" s="186">
        <v>9361</v>
      </c>
      <c r="O79" s="186">
        <v>5494</v>
      </c>
      <c r="P79" s="186">
        <v>47</v>
      </c>
      <c r="Q79" s="187">
        <v>101.9</v>
      </c>
    </row>
    <row r="80" spans="1:17">
      <c r="A80" s="33">
        <v>1995</v>
      </c>
      <c r="B80" s="34" t="s">
        <v>111</v>
      </c>
      <c r="C80" s="183">
        <v>100.6</v>
      </c>
      <c r="D80" s="204">
        <v>52.2</v>
      </c>
      <c r="E80" s="184">
        <v>3766</v>
      </c>
      <c r="F80" s="184">
        <v>18460</v>
      </c>
      <c r="G80" s="184">
        <v>16199</v>
      </c>
      <c r="H80" s="201">
        <v>53</v>
      </c>
      <c r="I80" s="179">
        <v>118.672</v>
      </c>
      <c r="K80" s="185">
        <v>100.6</v>
      </c>
      <c r="L80" s="121">
        <v>52.2</v>
      </c>
      <c r="M80" s="186">
        <v>4495</v>
      </c>
      <c r="N80" s="186">
        <v>17825</v>
      </c>
      <c r="O80" s="186">
        <v>15871</v>
      </c>
      <c r="P80" s="186">
        <v>53</v>
      </c>
      <c r="Q80" s="187">
        <v>100.8</v>
      </c>
    </row>
    <row r="81" spans="1:17">
      <c r="A81" s="33"/>
      <c r="B81" s="34" t="s">
        <v>112</v>
      </c>
      <c r="C81" s="183">
        <v>108.6</v>
      </c>
      <c r="D81" s="204">
        <v>50.2</v>
      </c>
      <c r="E81" s="184">
        <v>5411</v>
      </c>
      <c r="F81" s="184">
        <v>15765</v>
      </c>
      <c r="G81" s="184">
        <v>24951</v>
      </c>
      <c r="H81" s="201">
        <v>57</v>
      </c>
      <c r="I81" s="179">
        <v>117.499</v>
      </c>
      <c r="K81" s="185">
        <v>108.6</v>
      </c>
      <c r="L81" s="121">
        <v>50.2</v>
      </c>
      <c r="M81" s="186">
        <v>5554</v>
      </c>
      <c r="N81" s="186">
        <v>14896</v>
      </c>
      <c r="O81" s="186">
        <v>14978</v>
      </c>
      <c r="P81" s="186">
        <v>57</v>
      </c>
      <c r="Q81" s="187">
        <v>100.3</v>
      </c>
    </row>
    <row r="82" spans="1:17">
      <c r="A82" s="33"/>
      <c r="B82" s="34" t="s">
        <v>113</v>
      </c>
      <c r="C82" s="183">
        <v>106.8</v>
      </c>
      <c r="D82" s="204">
        <v>51.9</v>
      </c>
      <c r="E82" s="184">
        <v>6455</v>
      </c>
      <c r="F82" s="184">
        <v>12447</v>
      </c>
      <c r="G82" s="184">
        <v>15891</v>
      </c>
      <c r="H82" s="201">
        <v>49</v>
      </c>
      <c r="I82" s="179">
        <v>116.134</v>
      </c>
      <c r="K82" s="185">
        <v>106.8</v>
      </c>
      <c r="L82" s="121">
        <v>51.9</v>
      </c>
      <c r="M82" s="186">
        <v>5956</v>
      </c>
      <c r="N82" s="186">
        <v>12506</v>
      </c>
      <c r="O82" s="186">
        <v>18467</v>
      </c>
      <c r="P82" s="186">
        <v>48</v>
      </c>
      <c r="Q82" s="187">
        <v>99.8</v>
      </c>
    </row>
    <row r="83" spans="1:17">
      <c r="A83" s="33"/>
      <c r="B83" s="34" t="s">
        <v>114</v>
      </c>
      <c r="C83" s="183">
        <v>113.5</v>
      </c>
      <c r="D83" s="204">
        <v>50.7</v>
      </c>
      <c r="E83" s="184">
        <v>7263</v>
      </c>
      <c r="F83" s="184">
        <v>12793</v>
      </c>
      <c r="G83" s="184">
        <v>13872</v>
      </c>
      <c r="H83" s="201">
        <v>26</v>
      </c>
      <c r="I83" s="179">
        <v>114.395</v>
      </c>
      <c r="K83" s="185">
        <v>113.5</v>
      </c>
      <c r="L83" s="121">
        <v>50.7</v>
      </c>
      <c r="M83" s="186">
        <v>8182</v>
      </c>
      <c r="N83" s="186">
        <v>13912</v>
      </c>
      <c r="O83" s="186">
        <v>17085</v>
      </c>
      <c r="P83" s="186">
        <v>26</v>
      </c>
      <c r="Q83" s="187">
        <v>98.3</v>
      </c>
    </row>
    <row r="84" spans="1:17">
      <c r="A84" s="33"/>
      <c r="B84" s="34" t="s">
        <v>115</v>
      </c>
      <c r="C84" s="183">
        <v>111.1</v>
      </c>
      <c r="D84" s="204">
        <v>49.9</v>
      </c>
      <c r="E84" s="184">
        <v>8964</v>
      </c>
      <c r="F84" s="184">
        <v>13541</v>
      </c>
      <c r="G84" s="184">
        <v>19435</v>
      </c>
      <c r="H84" s="201">
        <v>30</v>
      </c>
      <c r="I84" s="179">
        <v>113.035</v>
      </c>
      <c r="K84" s="185">
        <v>111.1</v>
      </c>
      <c r="L84" s="121">
        <v>49.9</v>
      </c>
      <c r="M84" s="186">
        <v>8412</v>
      </c>
      <c r="N84" s="186">
        <v>13481</v>
      </c>
      <c r="O84" s="186">
        <v>17712</v>
      </c>
      <c r="P84" s="186">
        <v>31</v>
      </c>
      <c r="Q84" s="187">
        <v>97.3</v>
      </c>
    </row>
    <row r="85" spans="1:17">
      <c r="A85" s="33"/>
      <c r="B85" s="34" t="s">
        <v>116</v>
      </c>
      <c r="C85" s="183">
        <v>105.1</v>
      </c>
      <c r="D85" s="204">
        <v>52.4</v>
      </c>
      <c r="E85" s="184">
        <v>10324</v>
      </c>
      <c r="F85" s="184">
        <v>13079</v>
      </c>
      <c r="G85" s="184">
        <v>21651</v>
      </c>
      <c r="H85" s="201">
        <v>28</v>
      </c>
      <c r="I85" s="179">
        <v>112.116</v>
      </c>
      <c r="K85" s="185">
        <v>105.1</v>
      </c>
      <c r="L85" s="121">
        <v>52.4</v>
      </c>
      <c r="M85" s="186">
        <v>9052</v>
      </c>
      <c r="N85" s="186">
        <v>12864</v>
      </c>
      <c r="O85" s="186">
        <v>18212</v>
      </c>
      <c r="P85" s="186">
        <v>28</v>
      </c>
      <c r="Q85" s="187">
        <v>96.4</v>
      </c>
    </row>
    <row r="86" spans="1:17">
      <c r="A86" s="33"/>
      <c r="B86" s="34" t="s">
        <v>117</v>
      </c>
      <c r="C86" s="183">
        <v>106.8</v>
      </c>
      <c r="D86" s="204">
        <v>51</v>
      </c>
      <c r="E86" s="184">
        <v>10001</v>
      </c>
      <c r="F86" s="184">
        <v>13833</v>
      </c>
      <c r="G86" s="184">
        <v>12694</v>
      </c>
      <c r="H86" s="201">
        <v>43</v>
      </c>
      <c r="I86" s="179">
        <v>114.45399999999999</v>
      </c>
      <c r="K86" s="185">
        <v>106.8</v>
      </c>
      <c r="L86" s="121">
        <v>51</v>
      </c>
      <c r="M86" s="186">
        <v>9822</v>
      </c>
      <c r="N86" s="186">
        <v>13549</v>
      </c>
      <c r="O86" s="186">
        <v>18810</v>
      </c>
      <c r="P86" s="186">
        <v>41</v>
      </c>
      <c r="Q86" s="187">
        <v>98.7</v>
      </c>
    </row>
    <row r="87" spans="1:17">
      <c r="A87" s="33"/>
      <c r="B87" s="34" t="s">
        <v>118</v>
      </c>
      <c r="C87" s="183">
        <v>106.9</v>
      </c>
      <c r="D87" s="204">
        <v>50.8</v>
      </c>
      <c r="E87" s="184">
        <v>10401</v>
      </c>
      <c r="F87" s="184">
        <v>14125</v>
      </c>
      <c r="G87" s="184">
        <v>18932</v>
      </c>
      <c r="H87" s="201">
        <v>48</v>
      </c>
      <c r="I87" s="179">
        <v>115.26</v>
      </c>
      <c r="K87" s="185">
        <v>106.9</v>
      </c>
      <c r="L87" s="121">
        <v>50.8</v>
      </c>
      <c r="M87" s="186">
        <v>9663</v>
      </c>
      <c r="N87" s="186">
        <v>13102</v>
      </c>
      <c r="O87" s="186">
        <v>17307</v>
      </c>
      <c r="P87" s="186">
        <v>44</v>
      </c>
      <c r="Q87" s="187">
        <v>98.7</v>
      </c>
    </row>
    <row r="88" spans="1:17">
      <c r="A88" s="33"/>
      <c r="B88" s="34" t="s">
        <v>119</v>
      </c>
      <c r="C88" s="183">
        <v>105.1</v>
      </c>
      <c r="D88" s="204">
        <v>49.9</v>
      </c>
      <c r="E88" s="184">
        <v>9791</v>
      </c>
      <c r="F88" s="184">
        <v>13703</v>
      </c>
      <c r="G88" s="184">
        <v>17264</v>
      </c>
      <c r="H88" s="201">
        <v>41</v>
      </c>
      <c r="I88" s="179">
        <v>116.875</v>
      </c>
      <c r="K88" s="185">
        <v>105.1</v>
      </c>
      <c r="L88" s="121">
        <v>49.9</v>
      </c>
      <c r="M88" s="186">
        <v>10048</v>
      </c>
      <c r="N88" s="186">
        <v>12900</v>
      </c>
      <c r="O88" s="186">
        <v>17672</v>
      </c>
      <c r="P88" s="186">
        <v>40</v>
      </c>
      <c r="Q88" s="187">
        <v>100.4</v>
      </c>
    </row>
    <row r="89" spans="1:17">
      <c r="A89" s="33"/>
      <c r="B89" s="34" t="s">
        <v>120</v>
      </c>
      <c r="C89" s="183">
        <v>103.9</v>
      </c>
      <c r="D89" s="204">
        <v>49.8</v>
      </c>
      <c r="E89" s="184">
        <v>11745</v>
      </c>
      <c r="F89" s="184">
        <v>11747</v>
      </c>
      <c r="G89" s="184">
        <v>17947</v>
      </c>
      <c r="H89" s="201">
        <v>34</v>
      </c>
      <c r="I89" s="179">
        <v>117.367</v>
      </c>
      <c r="K89" s="185">
        <v>103.9</v>
      </c>
      <c r="L89" s="121">
        <v>49.8</v>
      </c>
      <c r="M89" s="186">
        <v>11433</v>
      </c>
      <c r="N89" s="186">
        <v>13045</v>
      </c>
      <c r="O89" s="186">
        <v>17554</v>
      </c>
      <c r="P89" s="186">
        <v>35</v>
      </c>
      <c r="Q89" s="187">
        <v>99.6</v>
      </c>
    </row>
    <row r="90" spans="1:17">
      <c r="A90" s="49"/>
      <c r="B90" s="34" t="s">
        <v>121</v>
      </c>
      <c r="C90" s="183">
        <v>107.5</v>
      </c>
      <c r="D90" s="204">
        <v>46.4</v>
      </c>
      <c r="E90" s="184">
        <v>11542</v>
      </c>
      <c r="F90" s="184">
        <v>9358</v>
      </c>
      <c r="G90" s="184">
        <v>15907</v>
      </c>
      <c r="H90" s="201">
        <v>29</v>
      </c>
      <c r="I90" s="179">
        <v>117.95099999999999</v>
      </c>
      <c r="K90" s="185">
        <v>107.5</v>
      </c>
      <c r="L90" s="121">
        <v>46.4</v>
      </c>
      <c r="M90" s="186">
        <v>10742</v>
      </c>
      <c r="N90" s="186">
        <v>11948</v>
      </c>
      <c r="O90" s="186">
        <v>17977</v>
      </c>
      <c r="P90" s="186">
        <v>28</v>
      </c>
      <c r="Q90" s="187">
        <v>99.2</v>
      </c>
    </row>
    <row r="91" spans="1:17">
      <c r="A91" s="33" t="s">
        <v>130</v>
      </c>
      <c r="B91" s="62" t="s">
        <v>110</v>
      </c>
      <c r="C91" s="194">
        <v>104</v>
      </c>
      <c r="D91" s="205">
        <v>43.9</v>
      </c>
      <c r="E91" s="195">
        <v>8678</v>
      </c>
      <c r="F91" s="195">
        <v>14660</v>
      </c>
      <c r="G91" s="195">
        <v>11788</v>
      </c>
      <c r="H91" s="206">
        <v>23</v>
      </c>
      <c r="I91" s="196">
        <v>119.265</v>
      </c>
      <c r="K91" s="197">
        <v>104</v>
      </c>
      <c r="L91" s="198">
        <v>43.9</v>
      </c>
      <c r="M91" s="199">
        <v>10202</v>
      </c>
      <c r="N91" s="199">
        <v>12935</v>
      </c>
      <c r="O91" s="199">
        <v>16965</v>
      </c>
      <c r="P91" s="199">
        <v>28</v>
      </c>
      <c r="Q91" s="200">
        <v>99.2</v>
      </c>
    </row>
    <row r="92" spans="1:17">
      <c r="A92" s="33">
        <v>1996</v>
      </c>
      <c r="B92" s="34" t="s">
        <v>111</v>
      </c>
      <c r="C92" s="183">
        <v>109.1</v>
      </c>
      <c r="D92" s="204">
        <v>44.9</v>
      </c>
      <c r="E92" s="184">
        <v>9789</v>
      </c>
      <c r="F92" s="184">
        <v>14426</v>
      </c>
      <c r="G92" s="184">
        <v>18697</v>
      </c>
      <c r="H92" s="201">
        <v>37</v>
      </c>
      <c r="I92" s="179">
        <v>119.76900000000001</v>
      </c>
      <c r="K92" s="185">
        <v>109.1</v>
      </c>
      <c r="L92" s="121">
        <v>44.9</v>
      </c>
      <c r="M92" s="186">
        <v>11553</v>
      </c>
      <c r="N92" s="186">
        <v>13831</v>
      </c>
      <c r="O92" s="186">
        <v>17496</v>
      </c>
      <c r="P92" s="186">
        <v>37</v>
      </c>
      <c r="Q92" s="187">
        <v>100.9</v>
      </c>
    </row>
    <row r="93" spans="1:17">
      <c r="A93" s="33"/>
      <c r="B93" s="34" t="s">
        <v>112</v>
      </c>
      <c r="C93" s="183">
        <v>97</v>
      </c>
      <c r="D93" s="204">
        <v>46.7</v>
      </c>
      <c r="E93" s="184">
        <v>11274</v>
      </c>
      <c r="F93" s="184">
        <v>14030</v>
      </c>
      <c r="G93" s="184">
        <v>27847</v>
      </c>
      <c r="H93" s="201">
        <v>33</v>
      </c>
      <c r="I93" s="179">
        <v>120.50700000000001</v>
      </c>
      <c r="K93" s="185">
        <v>97</v>
      </c>
      <c r="L93" s="121">
        <v>46.7</v>
      </c>
      <c r="M93" s="186">
        <v>11316</v>
      </c>
      <c r="N93" s="186">
        <v>13733</v>
      </c>
      <c r="O93" s="186">
        <v>17125</v>
      </c>
      <c r="P93" s="186">
        <v>33</v>
      </c>
      <c r="Q93" s="187">
        <v>102.6</v>
      </c>
    </row>
    <row r="94" spans="1:17">
      <c r="A94" s="33"/>
      <c r="B94" s="34" t="s">
        <v>113</v>
      </c>
      <c r="C94" s="183">
        <v>104</v>
      </c>
      <c r="D94" s="204">
        <v>47.7</v>
      </c>
      <c r="E94" s="184">
        <v>10831</v>
      </c>
      <c r="F94" s="184">
        <v>14184</v>
      </c>
      <c r="G94" s="184">
        <v>15733</v>
      </c>
      <c r="H94" s="201">
        <v>48</v>
      </c>
      <c r="I94" s="179">
        <v>120.53400000000001</v>
      </c>
      <c r="K94" s="185">
        <v>104</v>
      </c>
      <c r="L94" s="121">
        <v>47.7</v>
      </c>
      <c r="M94" s="186">
        <v>10399</v>
      </c>
      <c r="N94" s="186">
        <v>13675</v>
      </c>
      <c r="O94" s="186">
        <v>17679</v>
      </c>
      <c r="P94" s="186">
        <v>48</v>
      </c>
      <c r="Q94" s="187">
        <v>103.8</v>
      </c>
    </row>
    <row r="95" spans="1:17">
      <c r="A95" s="33"/>
      <c r="B95" s="34" t="s">
        <v>114</v>
      </c>
      <c r="C95" s="177">
        <v>107.1</v>
      </c>
      <c r="D95" s="183">
        <v>46</v>
      </c>
      <c r="E95" s="184">
        <v>9782</v>
      </c>
      <c r="F95" s="184">
        <v>13784</v>
      </c>
      <c r="G95" s="184">
        <v>14171</v>
      </c>
      <c r="H95" s="201">
        <v>38</v>
      </c>
      <c r="I95" s="179">
        <v>120.197</v>
      </c>
      <c r="K95" s="185">
        <v>107.1</v>
      </c>
      <c r="L95" s="121">
        <v>46</v>
      </c>
      <c r="M95" s="186">
        <v>10904</v>
      </c>
      <c r="N95" s="186">
        <v>15028</v>
      </c>
      <c r="O95" s="186">
        <v>17511</v>
      </c>
      <c r="P95" s="186">
        <v>38</v>
      </c>
      <c r="Q95" s="187">
        <v>105.1</v>
      </c>
    </row>
    <row r="96" spans="1:17">
      <c r="A96" s="33"/>
      <c r="B96" s="34" t="s">
        <v>115</v>
      </c>
      <c r="C96" s="177">
        <v>103.4</v>
      </c>
      <c r="D96" s="183">
        <v>47</v>
      </c>
      <c r="E96" s="184">
        <v>12511</v>
      </c>
      <c r="F96" s="184">
        <v>13217</v>
      </c>
      <c r="G96" s="184">
        <v>18168</v>
      </c>
      <c r="H96" s="201">
        <v>30</v>
      </c>
      <c r="I96" s="179">
        <v>118.941</v>
      </c>
      <c r="K96" s="185">
        <v>103.4</v>
      </c>
      <c r="L96" s="121">
        <v>47</v>
      </c>
      <c r="M96" s="186">
        <v>11635</v>
      </c>
      <c r="N96" s="186">
        <v>13758</v>
      </c>
      <c r="O96" s="186">
        <v>17709</v>
      </c>
      <c r="P96" s="186">
        <v>32</v>
      </c>
      <c r="Q96" s="187">
        <v>105.2</v>
      </c>
    </row>
    <row r="97" spans="1:17">
      <c r="A97" s="33"/>
      <c r="B97" s="34" t="s">
        <v>116</v>
      </c>
      <c r="C97" s="177">
        <v>110.9</v>
      </c>
      <c r="D97" s="183">
        <v>45</v>
      </c>
      <c r="E97" s="184">
        <v>13672</v>
      </c>
      <c r="F97" s="184">
        <v>15364</v>
      </c>
      <c r="G97" s="184">
        <v>21071</v>
      </c>
      <c r="H97" s="201">
        <v>35</v>
      </c>
      <c r="I97" s="179">
        <v>119.447</v>
      </c>
      <c r="K97" s="185">
        <v>110.9</v>
      </c>
      <c r="L97" s="121">
        <v>45</v>
      </c>
      <c r="M97" s="186">
        <v>12202</v>
      </c>
      <c r="N97" s="186">
        <v>14428</v>
      </c>
      <c r="O97" s="186">
        <v>17284</v>
      </c>
      <c r="P97" s="186">
        <v>33</v>
      </c>
      <c r="Q97" s="187">
        <v>106.5</v>
      </c>
    </row>
    <row r="98" spans="1:17">
      <c r="A98" s="33"/>
      <c r="B98" s="34" t="s">
        <v>117</v>
      </c>
      <c r="C98" s="177">
        <v>104.6</v>
      </c>
      <c r="D98" s="183">
        <v>46.3</v>
      </c>
      <c r="E98" s="184">
        <v>10757</v>
      </c>
      <c r="F98" s="184">
        <v>14053</v>
      </c>
      <c r="G98" s="184">
        <v>11782</v>
      </c>
      <c r="H98" s="201">
        <v>47</v>
      </c>
      <c r="I98" s="179">
        <v>120.83499999999999</v>
      </c>
      <c r="K98" s="185">
        <v>104.6</v>
      </c>
      <c r="L98" s="121">
        <v>46.3</v>
      </c>
      <c r="M98" s="186">
        <v>10836</v>
      </c>
      <c r="N98" s="186">
        <v>14069</v>
      </c>
      <c r="O98" s="186">
        <v>17437</v>
      </c>
      <c r="P98" s="186">
        <v>43</v>
      </c>
      <c r="Q98" s="187">
        <v>105.6</v>
      </c>
    </row>
    <row r="99" spans="1:17">
      <c r="A99" s="33"/>
      <c r="B99" s="34" t="s">
        <v>118</v>
      </c>
      <c r="C99" s="177">
        <v>108.5</v>
      </c>
      <c r="D99" s="183">
        <v>45.7</v>
      </c>
      <c r="E99" s="184">
        <v>12069</v>
      </c>
      <c r="F99" s="184">
        <v>14322</v>
      </c>
      <c r="G99" s="184">
        <v>20050</v>
      </c>
      <c r="H99" s="201">
        <v>47</v>
      </c>
      <c r="I99" s="179">
        <v>120.142</v>
      </c>
      <c r="K99" s="185">
        <v>108.5</v>
      </c>
      <c r="L99" s="121">
        <v>45.7</v>
      </c>
      <c r="M99" s="186">
        <v>11244</v>
      </c>
      <c r="N99" s="186">
        <v>13821</v>
      </c>
      <c r="O99" s="186">
        <v>18477</v>
      </c>
      <c r="P99" s="186">
        <v>44</v>
      </c>
      <c r="Q99" s="187">
        <v>104.2</v>
      </c>
    </row>
    <row r="100" spans="1:17">
      <c r="A100" s="33"/>
      <c r="B100" s="34" t="s">
        <v>119</v>
      </c>
      <c r="C100" s="177">
        <v>112.3</v>
      </c>
      <c r="D100" s="183">
        <v>44.7</v>
      </c>
      <c r="E100" s="184">
        <v>11935</v>
      </c>
      <c r="F100" s="184">
        <v>15095</v>
      </c>
      <c r="G100" s="184">
        <v>18731</v>
      </c>
      <c r="H100" s="201">
        <v>49</v>
      </c>
      <c r="I100" s="179">
        <v>122.43600000000001</v>
      </c>
      <c r="K100" s="185">
        <v>112.3</v>
      </c>
      <c r="L100" s="121">
        <v>44.7</v>
      </c>
      <c r="M100" s="186">
        <v>12121</v>
      </c>
      <c r="N100" s="186">
        <v>13627</v>
      </c>
      <c r="O100" s="186">
        <v>18972</v>
      </c>
      <c r="P100" s="186">
        <v>48</v>
      </c>
      <c r="Q100" s="187">
        <v>104.8</v>
      </c>
    </row>
    <row r="101" spans="1:17">
      <c r="A101" s="33"/>
      <c r="B101" s="34" t="s">
        <v>120</v>
      </c>
      <c r="C101" s="177">
        <v>114.6</v>
      </c>
      <c r="D101" s="183">
        <v>44.4</v>
      </c>
      <c r="E101" s="184">
        <v>9696</v>
      </c>
      <c r="F101" s="184">
        <v>13249</v>
      </c>
      <c r="G101" s="184">
        <v>20034</v>
      </c>
      <c r="H101" s="201">
        <v>44</v>
      </c>
      <c r="I101" s="179">
        <v>123.685</v>
      </c>
      <c r="K101" s="185">
        <v>114.6</v>
      </c>
      <c r="L101" s="121">
        <v>44.4</v>
      </c>
      <c r="M101" s="186">
        <v>9393</v>
      </c>
      <c r="N101" s="186">
        <v>14523</v>
      </c>
      <c r="O101" s="186">
        <v>19558</v>
      </c>
      <c r="P101" s="186">
        <v>47</v>
      </c>
      <c r="Q101" s="187">
        <v>105.4</v>
      </c>
    </row>
    <row r="102" spans="1:17">
      <c r="A102" s="33"/>
      <c r="B102" s="50" t="s">
        <v>121</v>
      </c>
      <c r="C102" s="180">
        <v>109.1</v>
      </c>
      <c r="D102" s="188">
        <v>45</v>
      </c>
      <c r="E102" s="189">
        <v>10471</v>
      </c>
      <c r="F102" s="189">
        <v>11003</v>
      </c>
      <c r="G102" s="189">
        <v>16906</v>
      </c>
      <c r="H102" s="203">
        <v>51</v>
      </c>
      <c r="I102" s="182">
        <v>124.267</v>
      </c>
      <c r="K102" s="190">
        <v>109.1</v>
      </c>
      <c r="L102" s="191">
        <v>45</v>
      </c>
      <c r="M102" s="192">
        <v>9837</v>
      </c>
      <c r="N102" s="192">
        <v>13830</v>
      </c>
      <c r="O102" s="192">
        <v>18918</v>
      </c>
      <c r="P102" s="192">
        <v>49</v>
      </c>
      <c r="Q102" s="193">
        <v>105.4</v>
      </c>
    </row>
    <row r="103" spans="1:17">
      <c r="A103" s="61" t="s">
        <v>131</v>
      </c>
      <c r="B103" s="34" t="s">
        <v>110</v>
      </c>
      <c r="C103" s="177">
        <v>118</v>
      </c>
      <c r="D103" s="183">
        <v>44.1</v>
      </c>
      <c r="E103" s="184">
        <v>7755</v>
      </c>
      <c r="F103" s="184">
        <v>15604</v>
      </c>
      <c r="G103" s="184">
        <v>13479</v>
      </c>
      <c r="H103" s="201">
        <v>46</v>
      </c>
      <c r="I103" s="179">
        <v>125.351</v>
      </c>
      <c r="K103" s="185">
        <v>118</v>
      </c>
      <c r="L103" s="121">
        <v>44.1</v>
      </c>
      <c r="M103" s="186">
        <v>8886</v>
      </c>
      <c r="N103" s="186">
        <v>13808</v>
      </c>
      <c r="O103" s="186">
        <v>19086</v>
      </c>
      <c r="P103" s="186">
        <v>55</v>
      </c>
      <c r="Q103" s="187">
        <v>105.1</v>
      </c>
    </row>
    <row r="104" spans="1:17">
      <c r="A104" s="33">
        <v>1997</v>
      </c>
      <c r="B104" s="34" t="s">
        <v>111</v>
      </c>
      <c r="C104" s="177">
        <v>115.8</v>
      </c>
      <c r="D104" s="183">
        <v>43.9</v>
      </c>
      <c r="E104" s="184">
        <v>7340</v>
      </c>
      <c r="F104" s="184">
        <v>14880</v>
      </c>
      <c r="G104" s="184">
        <v>20411</v>
      </c>
      <c r="H104" s="201">
        <v>53</v>
      </c>
      <c r="I104" s="179">
        <v>125.51300000000001</v>
      </c>
      <c r="K104" s="185">
        <v>115.8</v>
      </c>
      <c r="L104" s="121">
        <v>43.9</v>
      </c>
      <c r="M104" s="186">
        <v>8412</v>
      </c>
      <c r="N104" s="186">
        <v>14316</v>
      </c>
      <c r="O104" s="186">
        <v>19341</v>
      </c>
      <c r="P104" s="186">
        <v>54</v>
      </c>
      <c r="Q104" s="187">
        <v>104.8</v>
      </c>
    </row>
    <row r="105" spans="1:17">
      <c r="A105" s="33"/>
      <c r="B105" s="34" t="s">
        <v>112</v>
      </c>
      <c r="C105" s="177">
        <v>113.5</v>
      </c>
      <c r="D105" s="183">
        <v>41.7</v>
      </c>
      <c r="E105" s="184">
        <v>8804</v>
      </c>
      <c r="F105" s="184">
        <v>14318</v>
      </c>
      <c r="G105" s="184">
        <v>31671</v>
      </c>
      <c r="H105" s="201">
        <v>44</v>
      </c>
      <c r="I105" s="179">
        <v>126.202</v>
      </c>
      <c r="K105" s="185">
        <v>113.5</v>
      </c>
      <c r="L105" s="121">
        <v>41.7</v>
      </c>
      <c r="M105" s="186">
        <v>8820</v>
      </c>
      <c r="N105" s="186">
        <v>14106</v>
      </c>
      <c r="O105" s="186">
        <v>19396</v>
      </c>
      <c r="P105" s="186">
        <v>44</v>
      </c>
      <c r="Q105" s="187">
        <v>104.7</v>
      </c>
    </row>
    <row r="106" spans="1:17">
      <c r="A106" s="39"/>
      <c r="B106" s="34" t="s">
        <v>113</v>
      </c>
      <c r="C106" s="177">
        <v>114.7</v>
      </c>
      <c r="D106" s="183">
        <v>46.4</v>
      </c>
      <c r="E106" s="184">
        <v>7564</v>
      </c>
      <c r="F106" s="184">
        <v>14613</v>
      </c>
      <c r="G106" s="184">
        <v>13465</v>
      </c>
      <c r="H106" s="201">
        <v>51</v>
      </c>
      <c r="I106" s="179">
        <v>125.227</v>
      </c>
      <c r="K106" s="185">
        <v>114.7</v>
      </c>
      <c r="L106" s="121">
        <v>46.4</v>
      </c>
      <c r="M106" s="186">
        <v>7462</v>
      </c>
      <c r="N106" s="186">
        <v>14169</v>
      </c>
      <c r="O106" s="186">
        <v>15625</v>
      </c>
      <c r="P106" s="186">
        <v>51</v>
      </c>
      <c r="Q106" s="187">
        <v>103.9</v>
      </c>
    </row>
    <row r="107" spans="1:17">
      <c r="A107" s="33"/>
      <c r="B107" s="34" t="s">
        <v>114</v>
      </c>
      <c r="C107" s="177">
        <v>113.5</v>
      </c>
      <c r="D107" s="183">
        <v>44.6</v>
      </c>
      <c r="E107" s="184">
        <v>7550</v>
      </c>
      <c r="F107" s="184">
        <v>12875</v>
      </c>
      <c r="G107" s="184">
        <v>12701</v>
      </c>
      <c r="H107" s="201">
        <v>46</v>
      </c>
      <c r="I107" s="179">
        <v>124.15</v>
      </c>
      <c r="K107" s="185">
        <v>113.5</v>
      </c>
      <c r="L107" s="121">
        <v>44.6</v>
      </c>
      <c r="M107" s="186">
        <v>8188</v>
      </c>
      <c r="N107" s="186">
        <v>14180</v>
      </c>
      <c r="O107" s="186">
        <v>15755</v>
      </c>
      <c r="P107" s="186">
        <v>45</v>
      </c>
      <c r="Q107" s="187">
        <v>103.3</v>
      </c>
    </row>
    <row r="108" spans="1:17">
      <c r="A108" s="33"/>
      <c r="B108" s="34" t="s">
        <v>115</v>
      </c>
      <c r="C108" s="177">
        <v>110.6</v>
      </c>
      <c r="D108" s="183">
        <v>44.5</v>
      </c>
      <c r="E108" s="184">
        <v>9695</v>
      </c>
      <c r="F108" s="184">
        <v>13590</v>
      </c>
      <c r="G108" s="184">
        <v>16346</v>
      </c>
      <c r="H108" s="201">
        <v>50</v>
      </c>
      <c r="I108" s="179">
        <v>122.015</v>
      </c>
      <c r="K108" s="185">
        <v>110.6</v>
      </c>
      <c r="L108" s="121">
        <v>44.5</v>
      </c>
      <c r="M108" s="186">
        <v>8979</v>
      </c>
      <c r="N108" s="186">
        <v>14031</v>
      </c>
      <c r="O108" s="186">
        <v>15690</v>
      </c>
      <c r="P108" s="186">
        <v>53</v>
      </c>
      <c r="Q108" s="187">
        <v>102.6</v>
      </c>
    </row>
    <row r="109" spans="1:17">
      <c r="A109" s="33"/>
      <c r="B109" s="34" t="s">
        <v>116</v>
      </c>
      <c r="C109" s="177">
        <v>113.7</v>
      </c>
      <c r="D109" s="183">
        <v>46.4</v>
      </c>
      <c r="E109" s="184">
        <v>7552</v>
      </c>
      <c r="F109" s="184">
        <v>13950</v>
      </c>
      <c r="G109" s="184">
        <v>18567</v>
      </c>
      <c r="H109" s="201">
        <v>57</v>
      </c>
      <c r="I109" s="179">
        <v>122.05</v>
      </c>
      <c r="K109" s="185">
        <v>113.7</v>
      </c>
      <c r="L109" s="121">
        <v>46.4</v>
      </c>
      <c r="M109" s="186">
        <v>6802</v>
      </c>
      <c r="N109" s="186">
        <v>13093</v>
      </c>
      <c r="O109" s="186">
        <v>15615</v>
      </c>
      <c r="P109" s="186">
        <v>53</v>
      </c>
      <c r="Q109" s="187">
        <v>102.2</v>
      </c>
    </row>
    <row r="110" spans="1:17">
      <c r="A110" s="33"/>
      <c r="B110" s="34" t="s">
        <v>117</v>
      </c>
      <c r="C110" s="177">
        <v>112.9</v>
      </c>
      <c r="D110" s="183">
        <v>46.4</v>
      </c>
      <c r="E110" s="184">
        <v>6262</v>
      </c>
      <c r="F110" s="184">
        <v>12297</v>
      </c>
      <c r="G110" s="184">
        <v>10155</v>
      </c>
      <c r="H110" s="201">
        <v>50</v>
      </c>
      <c r="I110" s="179">
        <v>121.453</v>
      </c>
      <c r="K110" s="185">
        <v>112.9</v>
      </c>
      <c r="L110" s="121">
        <v>46.4</v>
      </c>
      <c r="M110" s="186">
        <v>6464</v>
      </c>
      <c r="N110" s="186">
        <v>12819</v>
      </c>
      <c r="O110" s="186">
        <v>15531</v>
      </c>
      <c r="P110" s="186">
        <v>46</v>
      </c>
      <c r="Q110" s="187">
        <v>100.5</v>
      </c>
    </row>
    <row r="111" spans="1:17">
      <c r="A111" s="33"/>
      <c r="B111" s="34" t="s">
        <v>118</v>
      </c>
      <c r="C111" s="177">
        <v>110.5</v>
      </c>
      <c r="D111" s="183">
        <v>42.7</v>
      </c>
      <c r="E111" s="184">
        <v>7135</v>
      </c>
      <c r="F111" s="184">
        <v>14248</v>
      </c>
      <c r="G111" s="184">
        <v>17809</v>
      </c>
      <c r="H111" s="201">
        <v>51</v>
      </c>
      <c r="I111" s="179">
        <v>121.895</v>
      </c>
      <c r="K111" s="185">
        <v>110.5</v>
      </c>
      <c r="L111" s="121">
        <v>42.7</v>
      </c>
      <c r="M111" s="186">
        <v>6735</v>
      </c>
      <c r="N111" s="186">
        <v>13384</v>
      </c>
      <c r="O111" s="186">
        <v>15715</v>
      </c>
      <c r="P111" s="186">
        <v>48</v>
      </c>
      <c r="Q111" s="187">
        <v>101.5</v>
      </c>
    </row>
    <row r="112" spans="1:17">
      <c r="A112" s="33"/>
      <c r="B112" s="34" t="s">
        <v>119</v>
      </c>
      <c r="C112" s="177">
        <v>113.5</v>
      </c>
      <c r="D112" s="183">
        <v>47.4</v>
      </c>
      <c r="E112" s="184">
        <v>6313</v>
      </c>
      <c r="F112" s="184">
        <v>14032</v>
      </c>
      <c r="G112" s="184">
        <v>15900</v>
      </c>
      <c r="H112" s="201">
        <v>50</v>
      </c>
      <c r="I112" s="179">
        <v>118.91200000000001</v>
      </c>
      <c r="K112" s="185">
        <v>113.5</v>
      </c>
      <c r="L112" s="121">
        <v>47.4</v>
      </c>
      <c r="M112" s="186">
        <v>6367</v>
      </c>
      <c r="N112" s="186">
        <v>12521</v>
      </c>
      <c r="O112" s="186">
        <v>16062</v>
      </c>
      <c r="P112" s="186">
        <v>48</v>
      </c>
      <c r="Q112" s="187">
        <v>97.1</v>
      </c>
    </row>
    <row r="113" spans="1:17">
      <c r="A113" s="33"/>
      <c r="B113" s="34" t="s">
        <v>120</v>
      </c>
      <c r="C113" s="177">
        <v>110.8</v>
      </c>
      <c r="D113" s="183">
        <v>49.5</v>
      </c>
      <c r="E113" s="184">
        <v>6481</v>
      </c>
      <c r="F113" s="184">
        <v>10868</v>
      </c>
      <c r="G113" s="184">
        <v>14965</v>
      </c>
      <c r="H113" s="201">
        <v>45</v>
      </c>
      <c r="I113" s="179">
        <v>118.923</v>
      </c>
      <c r="K113" s="185">
        <v>110.8</v>
      </c>
      <c r="L113" s="121">
        <v>49.5</v>
      </c>
      <c r="M113" s="186">
        <v>6317</v>
      </c>
      <c r="N113" s="186">
        <v>12203</v>
      </c>
      <c r="O113" s="186">
        <v>15392</v>
      </c>
      <c r="P113" s="186">
        <v>49</v>
      </c>
      <c r="Q113" s="187">
        <v>96.1</v>
      </c>
    </row>
    <row r="114" spans="1:17">
      <c r="A114" s="49"/>
      <c r="B114" s="34" t="s">
        <v>121</v>
      </c>
      <c r="C114" s="177">
        <v>118.6</v>
      </c>
      <c r="D114" s="183">
        <v>50.3</v>
      </c>
      <c r="E114" s="184">
        <v>5392</v>
      </c>
      <c r="F114" s="184">
        <v>10249</v>
      </c>
      <c r="G114" s="184">
        <v>14694</v>
      </c>
      <c r="H114" s="201">
        <v>76</v>
      </c>
      <c r="I114" s="179">
        <v>117.694</v>
      </c>
      <c r="K114" s="185">
        <v>118.6</v>
      </c>
      <c r="L114" s="121">
        <v>50.3</v>
      </c>
      <c r="M114" s="186">
        <v>5117</v>
      </c>
      <c r="N114" s="186">
        <v>12498</v>
      </c>
      <c r="O114" s="186">
        <v>16040</v>
      </c>
      <c r="P114" s="186">
        <v>72</v>
      </c>
      <c r="Q114" s="187">
        <v>94.7</v>
      </c>
    </row>
    <row r="115" spans="1:17">
      <c r="A115" s="33" t="s">
        <v>132</v>
      </c>
      <c r="B115" s="62" t="s">
        <v>110</v>
      </c>
      <c r="C115" s="207">
        <v>112.4</v>
      </c>
      <c r="D115" s="194">
        <v>48.6</v>
      </c>
      <c r="E115" s="195">
        <v>5514</v>
      </c>
      <c r="F115" s="195">
        <v>13244</v>
      </c>
      <c r="G115" s="195">
        <v>10113</v>
      </c>
      <c r="H115" s="206">
        <v>48</v>
      </c>
      <c r="I115" s="196">
        <v>117.056</v>
      </c>
      <c r="K115" s="197">
        <v>112.4</v>
      </c>
      <c r="L115" s="198">
        <v>48.6</v>
      </c>
      <c r="M115" s="199">
        <v>6145</v>
      </c>
      <c r="N115" s="199">
        <v>11770</v>
      </c>
      <c r="O115" s="199">
        <v>14145</v>
      </c>
      <c r="P115" s="199">
        <v>57</v>
      </c>
      <c r="Q115" s="200">
        <v>93.4</v>
      </c>
    </row>
    <row r="116" spans="1:17">
      <c r="A116" s="33">
        <v>1998</v>
      </c>
      <c r="B116" s="34" t="s">
        <v>111</v>
      </c>
      <c r="C116" s="177">
        <v>108.9</v>
      </c>
      <c r="D116" s="183">
        <v>49.8</v>
      </c>
      <c r="E116" s="184">
        <v>4998</v>
      </c>
      <c r="F116" s="184">
        <v>11618</v>
      </c>
      <c r="G116" s="184">
        <v>15635</v>
      </c>
      <c r="H116" s="201">
        <v>63</v>
      </c>
      <c r="I116" s="179">
        <v>114.40600000000001</v>
      </c>
      <c r="K116" s="185">
        <v>108.9</v>
      </c>
      <c r="L116" s="121">
        <v>49.8</v>
      </c>
      <c r="M116" s="186">
        <v>5634</v>
      </c>
      <c r="N116" s="186">
        <v>11198</v>
      </c>
      <c r="O116" s="186">
        <v>14572</v>
      </c>
      <c r="P116" s="186">
        <v>67</v>
      </c>
      <c r="Q116" s="187">
        <v>91.2</v>
      </c>
    </row>
    <row r="117" spans="1:17">
      <c r="A117" s="33"/>
      <c r="B117" s="34" t="s">
        <v>112</v>
      </c>
      <c r="C117" s="177">
        <v>108.1</v>
      </c>
      <c r="D117" s="183">
        <v>49.4</v>
      </c>
      <c r="E117" s="184">
        <v>5467</v>
      </c>
      <c r="F117" s="184">
        <v>12795</v>
      </c>
      <c r="G117" s="184">
        <v>24963</v>
      </c>
      <c r="H117" s="201">
        <v>65</v>
      </c>
      <c r="I117" s="179">
        <v>113.884</v>
      </c>
      <c r="K117" s="185">
        <v>108.1</v>
      </c>
      <c r="L117" s="121">
        <v>49.4</v>
      </c>
      <c r="M117" s="186">
        <v>5465</v>
      </c>
      <c r="N117" s="186">
        <v>12358</v>
      </c>
      <c r="O117" s="186">
        <v>15004</v>
      </c>
      <c r="P117" s="186">
        <v>65</v>
      </c>
      <c r="Q117" s="187">
        <v>90.2</v>
      </c>
    </row>
    <row r="118" spans="1:17">
      <c r="A118" s="33"/>
      <c r="B118" s="34" t="s">
        <v>113</v>
      </c>
      <c r="C118" s="177">
        <v>104.6</v>
      </c>
      <c r="D118" s="183">
        <v>51</v>
      </c>
      <c r="E118" s="184">
        <v>5234</v>
      </c>
      <c r="F118" s="184">
        <v>11412</v>
      </c>
      <c r="G118" s="184">
        <v>12090</v>
      </c>
      <c r="H118" s="201">
        <v>69</v>
      </c>
      <c r="I118" s="179">
        <v>112.482</v>
      </c>
      <c r="K118" s="185">
        <v>104.6</v>
      </c>
      <c r="L118" s="121">
        <v>51</v>
      </c>
      <c r="M118" s="186">
        <v>5209</v>
      </c>
      <c r="N118" s="186">
        <v>11214</v>
      </c>
      <c r="O118" s="186">
        <v>14274</v>
      </c>
      <c r="P118" s="186">
        <v>69</v>
      </c>
      <c r="Q118" s="187">
        <v>89.8</v>
      </c>
    </row>
    <row r="119" spans="1:17">
      <c r="A119" s="33"/>
      <c r="B119" s="34" t="s">
        <v>114</v>
      </c>
      <c r="C119" s="177">
        <v>106.5</v>
      </c>
      <c r="D119" s="183">
        <v>49.2</v>
      </c>
      <c r="E119" s="184">
        <v>4374</v>
      </c>
      <c r="F119" s="184">
        <v>9552</v>
      </c>
      <c r="G119" s="184">
        <v>11296</v>
      </c>
      <c r="H119" s="201">
        <v>71</v>
      </c>
      <c r="I119" s="179">
        <v>111.96599999999999</v>
      </c>
      <c r="K119" s="185">
        <v>106.5</v>
      </c>
      <c r="L119" s="121">
        <v>49.2</v>
      </c>
      <c r="M119" s="186">
        <v>4578</v>
      </c>
      <c r="N119" s="186">
        <v>10870</v>
      </c>
      <c r="O119" s="186">
        <v>14348</v>
      </c>
      <c r="P119" s="186">
        <v>69</v>
      </c>
      <c r="Q119" s="187">
        <v>90.2</v>
      </c>
    </row>
    <row r="120" spans="1:17">
      <c r="A120" s="33"/>
      <c r="B120" s="34" t="s">
        <v>115</v>
      </c>
      <c r="C120" s="177">
        <v>109.4</v>
      </c>
      <c r="D120" s="183">
        <v>48.8</v>
      </c>
      <c r="E120" s="184">
        <v>4942</v>
      </c>
      <c r="F120" s="184">
        <v>11274</v>
      </c>
      <c r="G120" s="184">
        <v>15223</v>
      </c>
      <c r="H120" s="201">
        <v>71</v>
      </c>
      <c r="I120" s="179">
        <v>111.029</v>
      </c>
      <c r="K120" s="185">
        <v>109.4</v>
      </c>
      <c r="L120" s="121">
        <v>48.8</v>
      </c>
      <c r="M120" s="186">
        <v>4550</v>
      </c>
      <c r="N120" s="186">
        <v>11230</v>
      </c>
      <c r="O120" s="186">
        <v>14218</v>
      </c>
      <c r="P120" s="186">
        <v>75</v>
      </c>
      <c r="Q120" s="187">
        <v>91</v>
      </c>
    </row>
    <row r="121" spans="1:17">
      <c r="A121" s="33"/>
      <c r="B121" s="34" t="s">
        <v>116</v>
      </c>
      <c r="C121" s="177">
        <v>104.2</v>
      </c>
      <c r="D121" s="183">
        <v>50.2</v>
      </c>
      <c r="E121" s="184">
        <v>5215</v>
      </c>
      <c r="F121" s="184">
        <v>11348</v>
      </c>
      <c r="G121" s="184">
        <v>17153</v>
      </c>
      <c r="H121" s="201">
        <v>88</v>
      </c>
      <c r="I121" s="179">
        <v>110.97</v>
      </c>
      <c r="K121" s="185">
        <v>104.2</v>
      </c>
      <c r="L121" s="121">
        <v>50.2</v>
      </c>
      <c r="M121" s="186">
        <v>4774</v>
      </c>
      <c r="N121" s="186">
        <v>10719</v>
      </c>
      <c r="O121" s="186">
        <v>14472</v>
      </c>
      <c r="P121" s="186">
        <v>80</v>
      </c>
      <c r="Q121" s="187">
        <v>90.9</v>
      </c>
    </row>
    <row r="122" spans="1:17">
      <c r="A122" s="33"/>
      <c r="B122" s="34" t="s">
        <v>117</v>
      </c>
      <c r="C122" s="177">
        <v>104.6</v>
      </c>
      <c r="D122" s="183">
        <v>51.6</v>
      </c>
      <c r="E122" s="184">
        <v>4337</v>
      </c>
      <c r="F122" s="184">
        <v>10031</v>
      </c>
      <c r="G122" s="184">
        <v>8877</v>
      </c>
      <c r="H122" s="201">
        <v>77</v>
      </c>
      <c r="I122" s="179">
        <v>109.825</v>
      </c>
      <c r="K122" s="185">
        <v>104.6</v>
      </c>
      <c r="L122" s="121">
        <v>51.6</v>
      </c>
      <c r="M122" s="186">
        <v>4629</v>
      </c>
      <c r="N122" s="186">
        <v>10609</v>
      </c>
      <c r="O122" s="186">
        <v>13550</v>
      </c>
      <c r="P122" s="186">
        <v>70</v>
      </c>
      <c r="Q122" s="187">
        <v>90.4</v>
      </c>
    </row>
    <row r="123" spans="1:17">
      <c r="A123" s="33"/>
      <c r="B123" s="34" t="s">
        <v>118</v>
      </c>
      <c r="C123" s="177">
        <v>103.9</v>
      </c>
      <c r="D123" s="183">
        <v>48.4</v>
      </c>
      <c r="E123" s="184">
        <v>4403</v>
      </c>
      <c r="F123" s="184">
        <v>10821</v>
      </c>
      <c r="G123" s="184">
        <v>16626</v>
      </c>
      <c r="H123" s="201">
        <v>67</v>
      </c>
      <c r="I123" s="179">
        <v>107.895</v>
      </c>
      <c r="K123" s="185">
        <v>103.9</v>
      </c>
      <c r="L123" s="121">
        <v>48.4</v>
      </c>
      <c r="M123" s="186">
        <v>4229</v>
      </c>
      <c r="N123" s="186">
        <v>10231</v>
      </c>
      <c r="O123" s="186">
        <v>14745</v>
      </c>
      <c r="P123" s="186">
        <v>66</v>
      </c>
      <c r="Q123" s="187">
        <v>88.5</v>
      </c>
    </row>
    <row r="124" spans="1:17">
      <c r="A124" s="33"/>
      <c r="B124" s="34" t="s">
        <v>119</v>
      </c>
      <c r="C124" s="177">
        <v>100.4</v>
      </c>
      <c r="D124" s="183">
        <v>51.1</v>
      </c>
      <c r="E124" s="184">
        <v>4142</v>
      </c>
      <c r="F124" s="184">
        <v>12375</v>
      </c>
      <c r="G124" s="184">
        <v>12827</v>
      </c>
      <c r="H124" s="201">
        <v>60</v>
      </c>
      <c r="I124" s="179">
        <v>103.93300000000001</v>
      </c>
      <c r="K124" s="185">
        <v>100.4</v>
      </c>
      <c r="L124" s="121">
        <v>51.1</v>
      </c>
      <c r="M124" s="186">
        <v>4175</v>
      </c>
      <c r="N124" s="186">
        <v>11014</v>
      </c>
      <c r="O124" s="186">
        <v>13221</v>
      </c>
      <c r="P124" s="186">
        <v>57</v>
      </c>
      <c r="Q124" s="187">
        <v>87.4</v>
      </c>
    </row>
    <row r="125" spans="1:17">
      <c r="A125" s="33"/>
      <c r="B125" s="34" t="s">
        <v>120</v>
      </c>
      <c r="C125" s="177">
        <v>100.7</v>
      </c>
      <c r="D125" s="183">
        <v>49.9</v>
      </c>
      <c r="E125" s="184">
        <v>4162</v>
      </c>
      <c r="F125" s="184">
        <v>9471</v>
      </c>
      <c r="G125" s="184">
        <v>12787</v>
      </c>
      <c r="H125" s="201">
        <v>65</v>
      </c>
      <c r="I125" s="179">
        <v>103.693</v>
      </c>
      <c r="K125" s="185">
        <v>100.7</v>
      </c>
      <c r="L125" s="121">
        <v>49.9</v>
      </c>
      <c r="M125" s="186">
        <v>4048</v>
      </c>
      <c r="N125" s="186">
        <v>10455</v>
      </c>
      <c r="O125" s="186">
        <v>13056</v>
      </c>
      <c r="P125" s="186">
        <v>71</v>
      </c>
      <c r="Q125" s="187">
        <v>87.2</v>
      </c>
    </row>
    <row r="126" spans="1:17">
      <c r="A126" s="33"/>
      <c r="B126" s="50" t="s">
        <v>121</v>
      </c>
      <c r="C126" s="180">
        <v>100.6</v>
      </c>
      <c r="D126" s="188">
        <v>49.8</v>
      </c>
      <c r="E126" s="189">
        <v>4784</v>
      </c>
      <c r="F126" s="189">
        <v>8381</v>
      </c>
      <c r="G126" s="189">
        <v>11838</v>
      </c>
      <c r="H126" s="203">
        <v>41</v>
      </c>
      <c r="I126" s="182">
        <v>101.971</v>
      </c>
      <c r="K126" s="190">
        <v>100.6</v>
      </c>
      <c r="L126" s="191">
        <v>49.8</v>
      </c>
      <c r="M126" s="192">
        <v>4551</v>
      </c>
      <c r="N126" s="192">
        <v>10174</v>
      </c>
      <c r="O126" s="192">
        <v>12999</v>
      </c>
      <c r="P126" s="192">
        <v>38</v>
      </c>
      <c r="Q126" s="193">
        <v>86.6</v>
      </c>
    </row>
    <row r="127" spans="1:17">
      <c r="A127" s="61" t="s">
        <v>133</v>
      </c>
      <c r="B127" s="34" t="s">
        <v>110</v>
      </c>
      <c r="C127" s="177">
        <v>101.3</v>
      </c>
      <c r="D127" s="183">
        <v>48.4</v>
      </c>
      <c r="E127" s="184">
        <v>4183</v>
      </c>
      <c r="F127" s="184">
        <v>11850</v>
      </c>
      <c r="G127" s="184">
        <v>9187</v>
      </c>
      <c r="H127" s="201">
        <v>43</v>
      </c>
      <c r="I127" s="179">
        <v>101.202</v>
      </c>
      <c r="K127" s="185">
        <v>101.3</v>
      </c>
      <c r="L127" s="121">
        <v>48.4</v>
      </c>
      <c r="M127" s="186">
        <v>4517</v>
      </c>
      <c r="N127" s="186">
        <v>10783</v>
      </c>
      <c r="O127" s="186">
        <v>12944</v>
      </c>
      <c r="P127" s="186">
        <v>50</v>
      </c>
      <c r="Q127" s="187">
        <v>86.5</v>
      </c>
    </row>
    <row r="128" spans="1:17">
      <c r="A128" s="33">
        <v>1999</v>
      </c>
      <c r="B128" s="34" t="s">
        <v>111</v>
      </c>
      <c r="C128" s="177">
        <v>101.1</v>
      </c>
      <c r="D128" s="183">
        <v>49.4</v>
      </c>
      <c r="E128" s="184">
        <v>4484</v>
      </c>
      <c r="F128" s="184">
        <v>9761</v>
      </c>
      <c r="G128" s="184">
        <v>13968</v>
      </c>
      <c r="H128" s="201">
        <v>37</v>
      </c>
      <c r="I128" s="179">
        <v>100.378</v>
      </c>
      <c r="K128" s="185">
        <v>101.1</v>
      </c>
      <c r="L128" s="121">
        <v>49.4</v>
      </c>
      <c r="M128" s="186">
        <v>4954</v>
      </c>
      <c r="N128" s="186">
        <v>9428</v>
      </c>
      <c r="O128" s="186">
        <v>12870</v>
      </c>
      <c r="P128" s="186">
        <v>42</v>
      </c>
      <c r="Q128" s="187">
        <v>87.7</v>
      </c>
    </row>
    <row r="129" spans="1:17">
      <c r="A129" s="33"/>
      <c r="B129" s="34" t="s">
        <v>112</v>
      </c>
      <c r="C129" s="177">
        <v>111.5</v>
      </c>
      <c r="D129" s="183">
        <v>49.5</v>
      </c>
      <c r="E129" s="184">
        <v>4327</v>
      </c>
      <c r="F129" s="184">
        <v>10694</v>
      </c>
      <c r="G129" s="184">
        <v>22408</v>
      </c>
      <c r="H129" s="201">
        <v>47</v>
      </c>
      <c r="I129" s="179">
        <v>99.902000000000001</v>
      </c>
      <c r="K129" s="185">
        <v>111.5</v>
      </c>
      <c r="L129" s="121">
        <v>49.5</v>
      </c>
      <c r="M129" s="186">
        <v>4412</v>
      </c>
      <c r="N129" s="186">
        <v>10058</v>
      </c>
      <c r="O129" s="186">
        <v>13144</v>
      </c>
      <c r="P129" s="186">
        <v>46</v>
      </c>
      <c r="Q129" s="187">
        <v>87.7</v>
      </c>
    </row>
    <row r="130" spans="1:17">
      <c r="A130" s="33"/>
      <c r="B130" s="34" t="s">
        <v>113</v>
      </c>
      <c r="C130" s="177">
        <v>103.4</v>
      </c>
      <c r="D130" s="183">
        <v>48.2</v>
      </c>
      <c r="E130" s="184">
        <v>4035</v>
      </c>
      <c r="F130" s="184">
        <v>11722</v>
      </c>
      <c r="G130" s="184">
        <v>10873</v>
      </c>
      <c r="H130" s="201">
        <v>45</v>
      </c>
      <c r="I130" s="179">
        <v>100.306</v>
      </c>
      <c r="K130" s="185">
        <v>103.4</v>
      </c>
      <c r="L130" s="121">
        <v>48.2</v>
      </c>
      <c r="M130" s="186">
        <v>3980</v>
      </c>
      <c r="N130" s="186">
        <v>11489</v>
      </c>
      <c r="O130" s="186">
        <v>12791</v>
      </c>
      <c r="P130" s="186">
        <v>45</v>
      </c>
      <c r="Q130" s="187">
        <v>89.2</v>
      </c>
    </row>
    <row r="131" spans="1:17">
      <c r="A131" s="39"/>
      <c r="B131" s="34" t="s">
        <v>114</v>
      </c>
      <c r="C131" s="177">
        <v>103.3</v>
      </c>
      <c r="D131" s="183">
        <v>49.7</v>
      </c>
      <c r="E131" s="184">
        <v>4513</v>
      </c>
      <c r="F131" s="184">
        <v>7659</v>
      </c>
      <c r="G131" s="184">
        <v>10155</v>
      </c>
      <c r="H131" s="201">
        <v>58</v>
      </c>
      <c r="I131" s="179">
        <v>101.14</v>
      </c>
      <c r="K131" s="185">
        <v>103.3</v>
      </c>
      <c r="L131" s="121">
        <v>49.7</v>
      </c>
      <c r="M131" s="186">
        <v>4655</v>
      </c>
      <c r="N131" s="186">
        <v>8786</v>
      </c>
      <c r="O131" s="186">
        <v>12794</v>
      </c>
      <c r="P131" s="186">
        <v>57</v>
      </c>
      <c r="Q131" s="187">
        <v>90.3</v>
      </c>
    </row>
    <row r="132" spans="1:17">
      <c r="A132" s="33"/>
      <c r="B132" s="34" t="s">
        <v>115</v>
      </c>
      <c r="C132" s="177">
        <v>100.7</v>
      </c>
      <c r="D132" s="183">
        <v>49</v>
      </c>
      <c r="E132" s="184">
        <v>5001</v>
      </c>
      <c r="F132" s="184">
        <v>9816</v>
      </c>
      <c r="G132" s="201">
        <v>13289</v>
      </c>
      <c r="H132" s="201">
        <v>43</v>
      </c>
      <c r="I132" s="179">
        <v>102.37</v>
      </c>
      <c r="K132" s="185">
        <v>100.7</v>
      </c>
      <c r="L132" s="121">
        <v>49</v>
      </c>
      <c r="M132" s="186">
        <v>4571</v>
      </c>
      <c r="N132" s="186">
        <v>9836</v>
      </c>
      <c r="O132" s="186">
        <v>12587</v>
      </c>
      <c r="P132" s="186">
        <v>45</v>
      </c>
      <c r="Q132" s="187">
        <v>92.2</v>
      </c>
    </row>
    <row r="133" spans="1:17">
      <c r="A133" s="33"/>
      <c r="B133" s="34" t="s">
        <v>116</v>
      </c>
      <c r="C133" s="177">
        <v>104.1</v>
      </c>
      <c r="D133" s="183">
        <v>48.1</v>
      </c>
      <c r="E133" s="201">
        <v>4422</v>
      </c>
      <c r="F133" s="201">
        <v>11148</v>
      </c>
      <c r="G133" s="201">
        <v>14824</v>
      </c>
      <c r="H133" s="201">
        <v>58</v>
      </c>
      <c r="I133" s="179">
        <v>102.062</v>
      </c>
      <c r="K133" s="185">
        <v>104.1</v>
      </c>
      <c r="L133" s="121">
        <v>48.1</v>
      </c>
      <c r="M133" s="186">
        <v>4117</v>
      </c>
      <c r="N133" s="186">
        <v>10672</v>
      </c>
      <c r="O133" s="186">
        <v>12752</v>
      </c>
      <c r="P133" s="186">
        <v>52</v>
      </c>
      <c r="Q133" s="187">
        <v>92</v>
      </c>
    </row>
    <row r="134" spans="1:17">
      <c r="A134" s="33"/>
      <c r="B134" s="34" t="s">
        <v>117</v>
      </c>
      <c r="C134" s="177">
        <v>105.8</v>
      </c>
      <c r="D134" s="183">
        <v>48.5</v>
      </c>
      <c r="E134" s="201">
        <v>4188</v>
      </c>
      <c r="F134" s="201">
        <v>9825</v>
      </c>
      <c r="G134" s="201">
        <v>8615</v>
      </c>
      <c r="H134" s="201">
        <v>60</v>
      </c>
      <c r="I134" s="179">
        <v>102.05800000000001</v>
      </c>
      <c r="K134" s="185">
        <v>105.8</v>
      </c>
      <c r="L134" s="121">
        <v>48.5</v>
      </c>
      <c r="M134" s="186">
        <v>4540</v>
      </c>
      <c r="N134" s="186">
        <v>10183</v>
      </c>
      <c r="O134" s="186">
        <v>12795</v>
      </c>
      <c r="P134" s="186">
        <v>55</v>
      </c>
      <c r="Q134" s="187">
        <v>92.9</v>
      </c>
    </row>
    <row r="135" spans="1:17">
      <c r="A135" s="33"/>
      <c r="B135" s="34" t="s">
        <v>118</v>
      </c>
      <c r="C135" s="177">
        <v>113.3</v>
      </c>
      <c r="D135" s="183">
        <v>48</v>
      </c>
      <c r="E135" s="201">
        <v>4776</v>
      </c>
      <c r="F135" s="201">
        <v>10653</v>
      </c>
      <c r="G135" s="201">
        <v>15138</v>
      </c>
      <c r="H135" s="201">
        <v>47</v>
      </c>
      <c r="I135" s="179">
        <v>102.3</v>
      </c>
      <c r="K135" s="185">
        <v>113.3</v>
      </c>
      <c r="L135" s="121">
        <v>48</v>
      </c>
      <c r="M135" s="186">
        <v>4666</v>
      </c>
      <c r="N135" s="186">
        <v>10203</v>
      </c>
      <c r="O135" s="186">
        <v>13347</v>
      </c>
      <c r="P135" s="186">
        <v>48</v>
      </c>
      <c r="Q135" s="187">
        <v>94.8</v>
      </c>
    </row>
    <row r="136" spans="1:17">
      <c r="A136" s="33"/>
      <c r="B136" s="34" t="s">
        <v>119</v>
      </c>
      <c r="C136" s="177">
        <v>107.1</v>
      </c>
      <c r="D136" s="183">
        <v>51.3</v>
      </c>
      <c r="E136" s="201">
        <v>4281</v>
      </c>
      <c r="F136" s="201">
        <v>12053</v>
      </c>
      <c r="G136" s="201">
        <v>11702</v>
      </c>
      <c r="H136" s="201">
        <v>64</v>
      </c>
      <c r="I136" s="179">
        <v>102.87</v>
      </c>
      <c r="K136" s="185">
        <v>107.1</v>
      </c>
      <c r="L136" s="121">
        <v>51.3</v>
      </c>
      <c r="M136" s="186">
        <v>4326</v>
      </c>
      <c r="N136" s="186">
        <v>10999</v>
      </c>
      <c r="O136" s="186">
        <v>12655</v>
      </c>
      <c r="P136" s="186">
        <v>61</v>
      </c>
      <c r="Q136" s="187">
        <v>99</v>
      </c>
    </row>
    <row r="137" spans="1:17">
      <c r="A137" s="33"/>
      <c r="B137" s="34" t="s">
        <v>120</v>
      </c>
      <c r="C137" s="177">
        <v>108</v>
      </c>
      <c r="D137" s="183">
        <v>45.8</v>
      </c>
      <c r="E137" s="201">
        <v>4918</v>
      </c>
      <c r="F137" s="201">
        <v>10361</v>
      </c>
      <c r="G137" s="201">
        <v>12732</v>
      </c>
      <c r="H137" s="201">
        <v>54</v>
      </c>
      <c r="I137" s="179">
        <v>102.65</v>
      </c>
      <c r="K137" s="185">
        <v>108</v>
      </c>
      <c r="L137" s="121">
        <v>45.8</v>
      </c>
      <c r="M137" s="186">
        <v>4799</v>
      </c>
      <c r="N137" s="186">
        <v>10899</v>
      </c>
      <c r="O137" s="186">
        <v>12798</v>
      </c>
      <c r="P137" s="186">
        <v>57</v>
      </c>
      <c r="Q137" s="187">
        <v>99</v>
      </c>
    </row>
    <row r="138" spans="1:17">
      <c r="A138" s="49"/>
      <c r="B138" s="34" t="s">
        <v>121</v>
      </c>
      <c r="C138" s="177">
        <v>105.9</v>
      </c>
      <c r="D138" s="183">
        <v>46.8</v>
      </c>
      <c r="E138" s="201">
        <v>4537</v>
      </c>
      <c r="F138" s="201">
        <v>9033</v>
      </c>
      <c r="G138" s="201">
        <v>11525</v>
      </c>
      <c r="H138" s="201">
        <v>76</v>
      </c>
      <c r="I138" s="179">
        <v>103.233</v>
      </c>
      <c r="K138" s="185">
        <v>105.9</v>
      </c>
      <c r="L138" s="121">
        <v>46.8</v>
      </c>
      <c r="M138" s="186">
        <v>4272</v>
      </c>
      <c r="N138" s="186">
        <v>10982</v>
      </c>
      <c r="O138" s="186">
        <v>12501</v>
      </c>
      <c r="P138" s="186">
        <v>71</v>
      </c>
      <c r="Q138" s="187">
        <v>101.2</v>
      </c>
    </row>
    <row r="139" spans="1:17">
      <c r="A139" s="33" t="s">
        <v>134</v>
      </c>
      <c r="B139" s="62" t="s">
        <v>110</v>
      </c>
      <c r="C139" s="207">
        <v>108.6</v>
      </c>
      <c r="D139" s="194">
        <v>47.6</v>
      </c>
      <c r="E139" s="206">
        <v>5051</v>
      </c>
      <c r="F139" s="206">
        <v>12424</v>
      </c>
      <c r="G139" s="206">
        <v>9710</v>
      </c>
      <c r="H139" s="206">
        <v>61</v>
      </c>
      <c r="I139" s="196">
        <v>104.70099999999999</v>
      </c>
      <c r="K139" s="197">
        <v>108.6</v>
      </c>
      <c r="L139" s="198">
        <v>47.6</v>
      </c>
      <c r="M139" s="199">
        <v>5358</v>
      </c>
      <c r="N139" s="199">
        <v>11328</v>
      </c>
      <c r="O139" s="199">
        <v>13432</v>
      </c>
      <c r="P139" s="199">
        <v>69</v>
      </c>
      <c r="Q139" s="200">
        <v>103.5</v>
      </c>
    </row>
    <row r="140" spans="1:17">
      <c r="A140" s="33">
        <v>2000</v>
      </c>
      <c r="B140" s="34" t="s">
        <v>111</v>
      </c>
      <c r="C140" s="177">
        <v>109.8</v>
      </c>
      <c r="D140" s="183">
        <v>45.9</v>
      </c>
      <c r="E140" s="201">
        <v>3539</v>
      </c>
      <c r="F140" s="201">
        <v>11930</v>
      </c>
      <c r="G140" s="201">
        <v>14287</v>
      </c>
      <c r="H140" s="201">
        <v>48</v>
      </c>
      <c r="I140" s="179">
        <v>105.21899999999999</v>
      </c>
      <c r="K140" s="185">
        <v>109.8</v>
      </c>
      <c r="L140" s="121">
        <v>45.9</v>
      </c>
      <c r="M140" s="186">
        <v>3839</v>
      </c>
      <c r="N140" s="186">
        <v>11330</v>
      </c>
      <c r="O140" s="186">
        <v>12636</v>
      </c>
      <c r="P140" s="186">
        <v>55</v>
      </c>
      <c r="Q140" s="187">
        <v>104.8</v>
      </c>
    </row>
    <row r="141" spans="1:17">
      <c r="A141" s="33"/>
      <c r="B141" s="34" t="s">
        <v>112</v>
      </c>
      <c r="C141" s="177">
        <v>106.8</v>
      </c>
      <c r="D141" s="183">
        <v>45.8</v>
      </c>
      <c r="E141" s="201">
        <v>4042</v>
      </c>
      <c r="F141" s="201">
        <v>12301</v>
      </c>
      <c r="G141" s="201">
        <v>21971</v>
      </c>
      <c r="H141" s="201">
        <v>73</v>
      </c>
      <c r="I141" s="179">
        <v>103.76900000000001</v>
      </c>
      <c r="K141" s="185">
        <v>106.8</v>
      </c>
      <c r="L141" s="121">
        <v>45.8</v>
      </c>
      <c r="M141" s="186">
        <v>4213</v>
      </c>
      <c r="N141" s="186">
        <v>11653</v>
      </c>
      <c r="O141" s="186">
        <v>12844</v>
      </c>
      <c r="P141" s="186">
        <v>70</v>
      </c>
      <c r="Q141" s="187">
        <v>103.9</v>
      </c>
    </row>
    <row r="142" spans="1:17">
      <c r="A142" s="33"/>
      <c r="B142" s="34" t="s">
        <v>113</v>
      </c>
      <c r="C142" s="177">
        <v>111.6</v>
      </c>
      <c r="D142" s="183">
        <v>45.1</v>
      </c>
      <c r="E142" s="201">
        <v>5017</v>
      </c>
      <c r="F142" s="201">
        <v>11263</v>
      </c>
      <c r="G142" s="201">
        <v>10529</v>
      </c>
      <c r="H142" s="201">
        <v>60</v>
      </c>
      <c r="I142" s="179">
        <v>103.919</v>
      </c>
      <c r="K142" s="185">
        <v>111.6</v>
      </c>
      <c r="L142" s="121">
        <v>45.1</v>
      </c>
      <c r="M142" s="186">
        <v>4893</v>
      </c>
      <c r="N142" s="186">
        <v>11662</v>
      </c>
      <c r="O142" s="186">
        <v>13316</v>
      </c>
      <c r="P142" s="186">
        <v>59</v>
      </c>
      <c r="Q142" s="187">
        <v>103.6</v>
      </c>
    </row>
    <row r="143" spans="1:17">
      <c r="A143" s="33"/>
      <c r="B143" s="34" t="s">
        <v>114</v>
      </c>
      <c r="C143" s="177">
        <v>112.2</v>
      </c>
      <c r="D143" s="183">
        <v>45.3</v>
      </c>
      <c r="E143" s="201">
        <v>4581</v>
      </c>
      <c r="F143" s="201">
        <v>10864</v>
      </c>
      <c r="G143" s="201">
        <v>11023</v>
      </c>
      <c r="H143" s="201">
        <v>60</v>
      </c>
      <c r="I143" s="179">
        <v>104.31100000000001</v>
      </c>
      <c r="K143" s="185">
        <v>112.2</v>
      </c>
      <c r="L143" s="121">
        <v>45.3</v>
      </c>
      <c r="M143" s="186">
        <v>4730</v>
      </c>
      <c r="N143" s="186">
        <v>11829</v>
      </c>
      <c r="O143" s="186">
        <v>13201</v>
      </c>
      <c r="P143" s="186">
        <v>58</v>
      </c>
      <c r="Q143" s="187">
        <v>103.1</v>
      </c>
    </row>
    <row r="144" spans="1:17">
      <c r="A144" s="33"/>
      <c r="B144" s="34" t="s">
        <v>115</v>
      </c>
      <c r="C144" s="177">
        <v>112</v>
      </c>
      <c r="D144" s="183">
        <v>43.8</v>
      </c>
      <c r="E144" s="201">
        <v>4606</v>
      </c>
      <c r="F144" s="201">
        <v>11950</v>
      </c>
      <c r="G144" s="201">
        <v>14545</v>
      </c>
      <c r="H144" s="201">
        <v>68</v>
      </c>
      <c r="I144" s="179">
        <v>104.572</v>
      </c>
      <c r="K144" s="185">
        <v>112</v>
      </c>
      <c r="L144" s="121">
        <v>43.8</v>
      </c>
      <c r="M144" s="186">
        <v>4166</v>
      </c>
      <c r="N144" s="186">
        <v>12110</v>
      </c>
      <c r="O144" s="186">
        <v>13508</v>
      </c>
      <c r="P144" s="186">
        <v>72</v>
      </c>
      <c r="Q144" s="187">
        <v>102.2</v>
      </c>
    </row>
    <row r="145" spans="1:17">
      <c r="A145" s="39"/>
      <c r="B145" s="34" t="s">
        <v>116</v>
      </c>
      <c r="C145" s="177">
        <v>113.4</v>
      </c>
      <c r="D145" s="183">
        <v>45.7</v>
      </c>
      <c r="E145" s="201">
        <v>5177</v>
      </c>
      <c r="F145" s="201">
        <v>12314</v>
      </c>
      <c r="G145" s="201">
        <v>14096</v>
      </c>
      <c r="H145" s="201">
        <v>59</v>
      </c>
      <c r="I145" s="179">
        <v>105.646</v>
      </c>
      <c r="K145" s="185">
        <v>113.4</v>
      </c>
      <c r="L145" s="121">
        <v>45.7</v>
      </c>
      <c r="M145" s="186">
        <v>4909</v>
      </c>
      <c r="N145" s="186">
        <v>12295</v>
      </c>
      <c r="O145" s="186">
        <v>12691</v>
      </c>
      <c r="P145" s="186">
        <v>53</v>
      </c>
      <c r="Q145" s="187">
        <v>103.5</v>
      </c>
    </row>
    <row r="146" spans="1:17">
      <c r="A146" s="33"/>
      <c r="B146" s="34" t="s">
        <v>117</v>
      </c>
      <c r="C146" s="177">
        <v>113.8</v>
      </c>
      <c r="D146" s="183">
        <v>45.3</v>
      </c>
      <c r="E146" s="201">
        <v>3615</v>
      </c>
      <c r="F146" s="201">
        <v>12534</v>
      </c>
      <c r="G146" s="201">
        <v>9136</v>
      </c>
      <c r="H146" s="201">
        <v>63</v>
      </c>
      <c r="I146" s="179">
        <v>105.929</v>
      </c>
      <c r="K146" s="185">
        <v>113.8</v>
      </c>
      <c r="L146" s="121">
        <v>45.3</v>
      </c>
      <c r="M146" s="186">
        <v>3928</v>
      </c>
      <c r="N146" s="186">
        <v>12536</v>
      </c>
      <c r="O146" s="186">
        <v>13142</v>
      </c>
      <c r="P146" s="186">
        <v>59</v>
      </c>
      <c r="Q146" s="187">
        <v>103.8</v>
      </c>
    </row>
    <row r="147" spans="1:17">
      <c r="A147" s="33"/>
      <c r="B147" s="34" t="s">
        <v>118</v>
      </c>
      <c r="C147" s="177">
        <v>113.5</v>
      </c>
      <c r="D147" s="183">
        <v>47.1</v>
      </c>
      <c r="E147" s="201">
        <v>3820</v>
      </c>
      <c r="F147" s="201">
        <v>13237</v>
      </c>
      <c r="G147" s="201">
        <v>14672</v>
      </c>
      <c r="H147" s="201">
        <v>62</v>
      </c>
      <c r="I147" s="179">
        <v>107.467</v>
      </c>
      <c r="K147" s="185">
        <v>113.5</v>
      </c>
      <c r="L147" s="121">
        <v>47.1</v>
      </c>
      <c r="M147" s="186">
        <v>3766</v>
      </c>
      <c r="N147" s="186">
        <v>12685</v>
      </c>
      <c r="O147" s="186">
        <v>12795</v>
      </c>
      <c r="P147" s="186">
        <v>64</v>
      </c>
      <c r="Q147" s="187">
        <v>105.1</v>
      </c>
    </row>
    <row r="148" spans="1:17">
      <c r="A148" s="33"/>
      <c r="B148" s="34" t="s">
        <v>119</v>
      </c>
      <c r="C148" s="177">
        <v>114.6</v>
      </c>
      <c r="D148" s="183">
        <v>45.7</v>
      </c>
      <c r="E148" s="201">
        <v>4169</v>
      </c>
      <c r="F148" s="201">
        <v>14380</v>
      </c>
      <c r="G148" s="201">
        <v>12121</v>
      </c>
      <c r="H148" s="201">
        <v>70</v>
      </c>
      <c r="I148" s="179">
        <v>107.015</v>
      </c>
      <c r="K148" s="185">
        <v>114.6</v>
      </c>
      <c r="L148" s="121">
        <v>45.7</v>
      </c>
      <c r="M148" s="186">
        <v>4227</v>
      </c>
      <c r="N148" s="186">
        <v>13009</v>
      </c>
      <c r="O148" s="186">
        <v>13221</v>
      </c>
      <c r="P148" s="186">
        <v>67</v>
      </c>
      <c r="Q148" s="187">
        <v>104</v>
      </c>
    </row>
    <row r="149" spans="1:17">
      <c r="A149" s="33"/>
      <c r="B149" s="34" t="s">
        <v>120</v>
      </c>
      <c r="C149" s="177">
        <v>114.5</v>
      </c>
      <c r="D149" s="183">
        <v>47.3</v>
      </c>
      <c r="E149" s="201">
        <v>3937</v>
      </c>
      <c r="F149" s="201">
        <v>11947</v>
      </c>
      <c r="G149" s="201">
        <v>12848</v>
      </c>
      <c r="H149" s="201">
        <v>70</v>
      </c>
      <c r="I149" s="179">
        <v>107.155</v>
      </c>
      <c r="K149" s="185">
        <v>114.5</v>
      </c>
      <c r="L149" s="121">
        <v>47.3</v>
      </c>
      <c r="M149" s="186">
        <v>3814</v>
      </c>
      <c r="N149" s="186">
        <v>12548</v>
      </c>
      <c r="O149" s="186">
        <v>13329</v>
      </c>
      <c r="P149" s="186">
        <v>74</v>
      </c>
      <c r="Q149" s="187">
        <v>104.4</v>
      </c>
    </row>
    <row r="150" spans="1:17">
      <c r="A150" s="33"/>
      <c r="B150" s="50" t="s">
        <v>121</v>
      </c>
      <c r="C150" s="180">
        <v>117.8</v>
      </c>
      <c r="D150" s="188">
        <v>50.7</v>
      </c>
      <c r="E150" s="203">
        <v>4081</v>
      </c>
      <c r="F150" s="203">
        <v>11131</v>
      </c>
      <c r="G150" s="203">
        <v>12576</v>
      </c>
      <c r="H150" s="203">
        <v>61</v>
      </c>
      <c r="I150" s="182">
        <v>106.77800000000001</v>
      </c>
      <c r="K150" s="190">
        <v>117.8</v>
      </c>
      <c r="L150" s="191">
        <v>50.7</v>
      </c>
      <c r="M150" s="192">
        <v>3828</v>
      </c>
      <c r="N150" s="192">
        <v>14058</v>
      </c>
      <c r="O150" s="192">
        <v>14153</v>
      </c>
      <c r="P150" s="192">
        <v>58</v>
      </c>
      <c r="Q150" s="193">
        <v>103.4</v>
      </c>
    </row>
    <row r="151" spans="1:17">
      <c r="A151" s="208" t="s">
        <v>135</v>
      </c>
      <c r="B151" s="34" t="s">
        <v>110</v>
      </c>
      <c r="C151" s="177">
        <v>114.3</v>
      </c>
      <c r="D151" s="183">
        <v>50.2</v>
      </c>
      <c r="E151" s="201">
        <v>3549</v>
      </c>
      <c r="F151" s="201">
        <v>14682</v>
      </c>
      <c r="G151" s="201">
        <v>10222</v>
      </c>
      <c r="H151" s="201">
        <v>52</v>
      </c>
      <c r="I151" s="179">
        <v>105.809</v>
      </c>
      <c r="K151" s="185">
        <v>114.3</v>
      </c>
      <c r="L151" s="121">
        <v>50.2</v>
      </c>
      <c r="M151" s="186">
        <v>3726</v>
      </c>
      <c r="N151" s="186">
        <v>12740</v>
      </c>
      <c r="O151" s="186">
        <v>13297</v>
      </c>
      <c r="P151" s="186">
        <v>58</v>
      </c>
      <c r="Q151" s="187">
        <v>101.1</v>
      </c>
    </row>
    <row r="152" spans="1:17">
      <c r="A152" s="33">
        <v>2001</v>
      </c>
      <c r="B152" s="34" t="s">
        <v>111</v>
      </c>
      <c r="C152" s="177">
        <v>112.4</v>
      </c>
      <c r="D152" s="183">
        <v>48.7</v>
      </c>
      <c r="E152" s="201">
        <v>3260</v>
      </c>
      <c r="F152" s="201">
        <v>13382</v>
      </c>
      <c r="G152" s="201">
        <v>15273</v>
      </c>
      <c r="H152" s="201">
        <v>51</v>
      </c>
      <c r="I152" s="179">
        <v>105.453</v>
      </c>
      <c r="K152" s="185">
        <v>112.4</v>
      </c>
      <c r="L152" s="121">
        <v>48.7</v>
      </c>
      <c r="M152" s="186">
        <v>3484</v>
      </c>
      <c r="N152" s="186">
        <v>12799</v>
      </c>
      <c r="O152" s="186">
        <v>13735</v>
      </c>
      <c r="P152" s="186">
        <v>58</v>
      </c>
      <c r="Q152" s="187">
        <v>100.2</v>
      </c>
    </row>
    <row r="153" spans="1:17">
      <c r="A153" s="33"/>
      <c r="B153" s="34" t="s">
        <v>112</v>
      </c>
      <c r="C153" s="177">
        <v>106.4</v>
      </c>
      <c r="D153" s="183">
        <v>49.7</v>
      </c>
      <c r="E153" s="201">
        <v>3759</v>
      </c>
      <c r="F153" s="201">
        <v>13685</v>
      </c>
      <c r="G153" s="201">
        <v>22434</v>
      </c>
      <c r="H153" s="201">
        <v>87</v>
      </c>
      <c r="I153" s="179">
        <v>106.399</v>
      </c>
      <c r="K153" s="185">
        <v>106.4</v>
      </c>
      <c r="L153" s="121">
        <v>49.7</v>
      </c>
      <c r="M153" s="186">
        <v>4029</v>
      </c>
      <c r="N153" s="186">
        <v>13155</v>
      </c>
      <c r="O153" s="186">
        <v>13209</v>
      </c>
      <c r="P153" s="186">
        <v>83</v>
      </c>
      <c r="Q153" s="187">
        <v>102.5</v>
      </c>
    </row>
    <row r="154" spans="1:17">
      <c r="A154" s="33"/>
      <c r="B154" s="34" t="s">
        <v>113</v>
      </c>
      <c r="C154" s="177">
        <v>109.7</v>
      </c>
      <c r="D154" s="183">
        <v>51.9</v>
      </c>
      <c r="E154" s="201">
        <v>3927</v>
      </c>
      <c r="F154" s="201">
        <v>12661</v>
      </c>
      <c r="G154" s="201">
        <v>10513</v>
      </c>
      <c r="H154" s="201">
        <v>75</v>
      </c>
      <c r="I154" s="179">
        <v>106.495</v>
      </c>
      <c r="K154" s="185">
        <v>109.7</v>
      </c>
      <c r="L154" s="121">
        <v>51.9</v>
      </c>
      <c r="M154" s="186">
        <v>3815</v>
      </c>
      <c r="N154" s="186">
        <v>13117</v>
      </c>
      <c r="O154" s="186">
        <v>13181</v>
      </c>
      <c r="P154" s="186">
        <v>74</v>
      </c>
      <c r="Q154" s="187">
        <v>102.5</v>
      </c>
    </row>
    <row r="155" spans="1:17">
      <c r="A155" s="33"/>
      <c r="B155" s="34" t="s">
        <v>114</v>
      </c>
      <c r="C155" s="177">
        <v>106.4</v>
      </c>
      <c r="D155" s="183">
        <v>54.3</v>
      </c>
      <c r="E155" s="201">
        <v>3870</v>
      </c>
      <c r="F155" s="201">
        <v>11475</v>
      </c>
      <c r="G155" s="201">
        <v>11074</v>
      </c>
      <c r="H155" s="201">
        <v>65</v>
      </c>
      <c r="I155" s="179">
        <v>105.592</v>
      </c>
      <c r="K155" s="185">
        <v>106.4</v>
      </c>
      <c r="L155" s="121">
        <v>54.3</v>
      </c>
      <c r="M155" s="186">
        <v>4067</v>
      </c>
      <c r="N155" s="186">
        <v>12386</v>
      </c>
      <c r="O155" s="186">
        <v>13218</v>
      </c>
      <c r="P155" s="186">
        <v>64</v>
      </c>
      <c r="Q155" s="187">
        <v>101.2</v>
      </c>
    </row>
    <row r="156" spans="1:17">
      <c r="A156" s="33"/>
      <c r="B156" s="34" t="s">
        <v>115</v>
      </c>
      <c r="C156" s="177">
        <v>105.8</v>
      </c>
      <c r="D156" s="183">
        <v>54.9</v>
      </c>
      <c r="E156" s="201">
        <v>4444</v>
      </c>
      <c r="F156" s="201">
        <v>12301</v>
      </c>
      <c r="G156" s="201">
        <v>14300</v>
      </c>
      <c r="H156" s="201">
        <v>54</v>
      </c>
      <c r="I156" s="179">
        <v>105.062</v>
      </c>
      <c r="K156" s="185">
        <v>105.8</v>
      </c>
      <c r="L156" s="121">
        <v>54.9</v>
      </c>
      <c r="M156" s="186">
        <v>3985</v>
      </c>
      <c r="N156" s="186">
        <v>12655</v>
      </c>
      <c r="O156" s="186">
        <v>13472</v>
      </c>
      <c r="P156" s="186">
        <v>57</v>
      </c>
      <c r="Q156" s="187">
        <v>100.5</v>
      </c>
    </row>
    <row r="157" spans="1:17">
      <c r="A157" s="33"/>
      <c r="B157" s="34" t="s">
        <v>116</v>
      </c>
      <c r="C157" s="177">
        <v>104.4</v>
      </c>
      <c r="D157" s="183">
        <v>55</v>
      </c>
      <c r="E157" s="201">
        <v>4309</v>
      </c>
      <c r="F157" s="201">
        <v>12389</v>
      </c>
      <c r="G157" s="201">
        <v>15215</v>
      </c>
      <c r="H157" s="201">
        <v>51</v>
      </c>
      <c r="I157" s="179">
        <v>103.05200000000001</v>
      </c>
      <c r="K157" s="185">
        <v>104.4</v>
      </c>
      <c r="L157" s="121">
        <v>55</v>
      </c>
      <c r="M157" s="186">
        <v>4085</v>
      </c>
      <c r="N157" s="186">
        <v>12204</v>
      </c>
      <c r="O157" s="186">
        <v>13708</v>
      </c>
      <c r="P157" s="186">
        <v>47</v>
      </c>
      <c r="Q157" s="187">
        <v>97.5</v>
      </c>
    </row>
    <row r="158" spans="1:17">
      <c r="A158" s="33"/>
      <c r="B158" s="34" t="s">
        <v>117</v>
      </c>
      <c r="C158" s="177">
        <v>97.6</v>
      </c>
      <c r="D158" s="183">
        <v>53.9</v>
      </c>
      <c r="E158" s="201">
        <v>3545</v>
      </c>
      <c r="F158" s="201">
        <v>12403</v>
      </c>
      <c r="G158" s="201">
        <v>9662</v>
      </c>
      <c r="H158" s="201">
        <v>91</v>
      </c>
      <c r="I158" s="179">
        <v>102.176</v>
      </c>
      <c r="K158" s="185">
        <v>97.6</v>
      </c>
      <c r="L158" s="121">
        <v>53.9</v>
      </c>
      <c r="M158" s="186">
        <v>3782</v>
      </c>
      <c r="N158" s="186">
        <v>12348</v>
      </c>
      <c r="O158" s="186">
        <v>13496</v>
      </c>
      <c r="P158" s="186">
        <v>86</v>
      </c>
      <c r="Q158" s="187">
        <v>96.5</v>
      </c>
    </row>
    <row r="159" spans="1:17">
      <c r="A159" s="33"/>
      <c r="B159" s="34" t="s">
        <v>118</v>
      </c>
      <c r="C159" s="177">
        <v>102.7</v>
      </c>
      <c r="D159" s="183">
        <v>55</v>
      </c>
      <c r="E159" s="201">
        <v>4195</v>
      </c>
      <c r="F159" s="201">
        <v>12758</v>
      </c>
      <c r="G159" s="201">
        <v>14104</v>
      </c>
      <c r="H159" s="201">
        <v>62</v>
      </c>
      <c r="I159" s="179">
        <v>100.376</v>
      </c>
      <c r="K159" s="185">
        <v>102.7</v>
      </c>
      <c r="L159" s="121">
        <v>55</v>
      </c>
      <c r="M159" s="186">
        <v>4142</v>
      </c>
      <c r="N159" s="186">
        <v>12694</v>
      </c>
      <c r="O159" s="186">
        <v>12825</v>
      </c>
      <c r="P159" s="186">
        <v>63</v>
      </c>
      <c r="Q159" s="187">
        <v>93.4</v>
      </c>
    </row>
    <row r="160" spans="1:17">
      <c r="A160" s="33"/>
      <c r="B160" s="34" t="s">
        <v>119</v>
      </c>
      <c r="C160" s="177">
        <v>105.1</v>
      </c>
      <c r="D160" s="183">
        <v>55.8</v>
      </c>
      <c r="E160" s="201">
        <v>4004</v>
      </c>
      <c r="F160" s="201">
        <v>12893</v>
      </c>
      <c r="G160" s="201">
        <v>11852</v>
      </c>
      <c r="H160" s="201">
        <v>95</v>
      </c>
      <c r="I160" s="179">
        <v>100.179</v>
      </c>
      <c r="K160" s="185">
        <v>105.1</v>
      </c>
      <c r="L160" s="121">
        <v>55.8</v>
      </c>
      <c r="M160" s="186">
        <v>4019</v>
      </c>
      <c r="N160" s="186">
        <v>11414</v>
      </c>
      <c r="O160" s="186">
        <v>12809</v>
      </c>
      <c r="P160" s="186">
        <v>91</v>
      </c>
      <c r="Q160" s="187">
        <v>93.6</v>
      </c>
    </row>
    <row r="161" spans="1:17">
      <c r="A161" s="33"/>
      <c r="B161" s="34" t="s">
        <v>120</v>
      </c>
      <c r="C161" s="177">
        <v>102.7</v>
      </c>
      <c r="D161" s="183">
        <v>59.4</v>
      </c>
      <c r="E161" s="184">
        <v>4398</v>
      </c>
      <c r="F161" s="201">
        <v>11491</v>
      </c>
      <c r="G161" s="184">
        <v>12177</v>
      </c>
      <c r="H161" s="201">
        <v>60</v>
      </c>
      <c r="I161" s="179">
        <v>99.203000000000003</v>
      </c>
      <c r="K161" s="185">
        <v>102.7</v>
      </c>
      <c r="L161" s="121">
        <v>59.4</v>
      </c>
      <c r="M161" s="186">
        <v>4272</v>
      </c>
      <c r="N161" s="186">
        <v>11804</v>
      </c>
      <c r="O161" s="186">
        <v>12480</v>
      </c>
      <c r="P161" s="186">
        <v>62</v>
      </c>
      <c r="Q161" s="187">
        <v>92.6</v>
      </c>
    </row>
    <row r="162" spans="1:17">
      <c r="A162" s="55"/>
      <c r="B162" s="34" t="s">
        <v>121</v>
      </c>
      <c r="C162" s="177">
        <v>101.8</v>
      </c>
      <c r="D162" s="183">
        <v>54.7</v>
      </c>
      <c r="E162" s="201">
        <v>4727</v>
      </c>
      <c r="F162" s="201">
        <v>9619</v>
      </c>
      <c r="G162" s="201">
        <v>11507</v>
      </c>
      <c r="H162" s="201">
        <v>72</v>
      </c>
      <c r="I162" s="179">
        <v>100.218</v>
      </c>
      <c r="K162" s="185">
        <v>101.8</v>
      </c>
      <c r="L162" s="121">
        <v>54.7</v>
      </c>
      <c r="M162" s="186">
        <v>4447</v>
      </c>
      <c r="N162" s="186">
        <v>12279</v>
      </c>
      <c r="O162" s="186">
        <v>13032</v>
      </c>
      <c r="P162" s="186">
        <v>71</v>
      </c>
      <c r="Q162" s="187">
        <v>93.9</v>
      </c>
    </row>
    <row r="163" spans="1:17">
      <c r="A163" s="209" t="s">
        <v>136</v>
      </c>
      <c r="B163" s="62" t="s">
        <v>110</v>
      </c>
      <c r="C163" s="207">
        <v>100.4</v>
      </c>
      <c r="D163" s="194">
        <v>52.4</v>
      </c>
      <c r="E163" s="206">
        <v>3924</v>
      </c>
      <c r="F163" s="206">
        <v>11890</v>
      </c>
      <c r="G163" s="206">
        <v>10004</v>
      </c>
      <c r="H163" s="206">
        <v>57</v>
      </c>
      <c r="I163" s="196">
        <v>100.928</v>
      </c>
      <c r="K163" s="197">
        <v>100.4</v>
      </c>
      <c r="L163" s="198">
        <v>52.4</v>
      </c>
      <c r="M163" s="199">
        <v>4153</v>
      </c>
      <c r="N163" s="199">
        <v>10334</v>
      </c>
      <c r="O163" s="199">
        <v>12829</v>
      </c>
      <c r="P163" s="199">
        <v>62</v>
      </c>
      <c r="Q163" s="200">
        <v>95.4</v>
      </c>
    </row>
    <row r="164" spans="1:17">
      <c r="A164" s="33">
        <v>2002</v>
      </c>
      <c r="B164" s="34" t="s">
        <v>111</v>
      </c>
      <c r="C164" s="177">
        <v>104.7</v>
      </c>
      <c r="D164" s="183">
        <v>55.3</v>
      </c>
      <c r="E164" s="201">
        <v>3791</v>
      </c>
      <c r="F164" s="201">
        <v>12216</v>
      </c>
      <c r="G164" s="201">
        <v>14040</v>
      </c>
      <c r="H164" s="201">
        <v>62</v>
      </c>
      <c r="I164" s="179">
        <v>100.776</v>
      </c>
      <c r="K164" s="185">
        <v>104.7</v>
      </c>
      <c r="L164" s="121">
        <v>55.3</v>
      </c>
      <c r="M164" s="186">
        <v>4010</v>
      </c>
      <c r="N164" s="186">
        <v>11600</v>
      </c>
      <c r="O164" s="186">
        <v>12463</v>
      </c>
      <c r="P164" s="186">
        <v>68</v>
      </c>
      <c r="Q164" s="187">
        <v>95.6</v>
      </c>
    </row>
    <row r="165" spans="1:17">
      <c r="A165" s="33"/>
      <c r="B165" s="34" t="s">
        <v>112</v>
      </c>
      <c r="C165" s="177">
        <v>106</v>
      </c>
      <c r="D165" s="183">
        <v>53</v>
      </c>
      <c r="E165" s="201">
        <v>3360</v>
      </c>
      <c r="F165" s="201">
        <v>11496</v>
      </c>
      <c r="G165" s="201">
        <v>20274</v>
      </c>
      <c r="H165" s="201">
        <v>69</v>
      </c>
      <c r="I165" s="179">
        <v>101.155</v>
      </c>
      <c r="K165" s="185">
        <v>106</v>
      </c>
      <c r="L165" s="121">
        <v>53</v>
      </c>
      <c r="M165" s="186">
        <v>3701</v>
      </c>
      <c r="N165" s="186">
        <v>11426</v>
      </c>
      <c r="O165" s="186">
        <v>12301</v>
      </c>
      <c r="P165" s="186">
        <v>66</v>
      </c>
      <c r="Q165" s="187">
        <v>95.1</v>
      </c>
    </row>
    <row r="166" spans="1:17">
      <c r="A166" s="33"/>
      <c r="B166" s="34" t="s">
        <v>113</v>
      </c>
      <c r="C166" s="177">
        <v>107.7</v>
      </c>
      <c r="D166" s="183">
        <v>51.9</v>
      </c>
      <c r="E166" s="201">
        <v>4040</v>
      </c>
      <c r="F166" s="201">
        <v>11401</v>
      </c>
      <c r="G166" s="201">
        <v>10238</v>
      </c>
      <c r="H166" s="201">
        <v>59</v>
      </c>
      <c r="I166" s="179">
        <v>101.649</v>
      </c>
      <c r="K166" s="185">
        <v>107.7</v>
      </c>
      <c r="L166" s="121">
        <v>51.9</v>
      </c>
      <c r="M166" s="186">
        <v>3985</v>
      </c>
      <c r="N166" s="186">
        <v>11432</v>
      </c>
      <c r="O166" s="186">
        <v>12611</v>
      </c>
      <c r="P166" s="186">
        <v>58</v>
      </c>
      <c r="Q166" s="187">
        <v>95.4</v>
      </c>
    </row>
    <row r="167" spans="1:17">
      <c r="A167" s="33"/>
      <c r="B167" s="34" t="s">
        <v>114</v>
      </c>
      <c r="C167" s="177">
        <v>110</v>
      </c>
      <c r="D167" s="183">
        <v>49.5</v>
      </c>
      <c r="E167" s="201">
        <v>2929</v>
      </c>
      <c r="F167" s="201">
        <v>11318</v>
      </c>
      <c r="G167" s="201">
        <v>11098</v>
      </c>
      <c r="H167" s="201">
        <v>61</v>
      </c>
      <c r="I167" s="179">
        <v>102.619</v>
      </c>
      <c r="K167" s="185">
        <v>110</v>
      </c>
      <c r="L167" s="121">
        <v>49.5</v>
      </c>
      <c r="M167" s="186">
        <v>3113</v>
      </c>
      <c r="N167" s="186">
        <v>12147</v>
      </c>
      <c r="O167" s="186">
        <v>13010</v>
      </c>
      <c r="P167" s="186">
        <v>60</v>
      </c>
      <c r="Q167" s="187">
        <v>97.2</v>
      </c>
    </row>
    <row r="168" spans="1:17">
      <c r="A168" s="33"/>
      <c r="B168" s="34" t="s">
        <v>115</v>
      </c>
      <c r="C168" s="177">
        <v>111.8</v>
      </c>
      <c r="D168" s="183">
        <v>50.8</v>
      </c>
      <c r="E168" s="201">
        <v>4052</v>
      </c>
      <c r="F168" s="201">
        <v>11248</v>
      </c>
      <c r="G168" s="201">
        <v>13019</v>
      </c>
      <c r="H168" s="201">
        <v>61</v>
      </c>
      <c r="I168" s="179">
        <v>103.917</v>
      </c>
      <c r="K168" s="185">
        <v>111.8</v>
      </c>
      <c r="L168" s="121">
        <v>50.8</v>
      </c>
      <c r="M168" s="186">
        <v>3556</v>
      </c>
      <c r="N168" s="186">
        <v>12008</v>
      </c>
      <c r="O168" s="186">
        <v>12875</v>
      </c>
      <c r="P168" s="186">
        <v>64</v>
      </c>
      <c r="Q168" s="187">
        <v>98.9</v>
      </c>
    </row>
    <row r="169" spans="1:17">
      <c r="A169" s="33"/>
      <c r="B169" s="34" t="s">
        <v>116</v>
      </c>
      <c r="C169" s="177">
        <v>112.3</v>
      </c>
      <c r="D169" s="183">
        <v>48.6</v>
      </c>
      <c r="E169" s="201">
        <v>3434</v>
      </c>
      <c r="F169" s="201">
        <v>12550</v>
      </c>
      <c r="G169" s="201">
        <v>14316</v>
      </c>
      <c r="H169" s="201">
        <v>70</v>
      </c>
      <c r="I169" s="179">
        <v>101.53</v>
      </c>
      <c r="K169" s="185">
        <v>112.3</v>
      </c>
      <c r="L169" s="121">
        <v>48.6</v>
      </c>
      <c r="M169" s="186">
        <v>3246</v>
      </c>
      <c r="N169" s="186">
        <v>12086</v>
      </c>
      <c r="O169" s="186">
        <v>12798</v>
      </c>
      <c r="P169" s="186">
        <v>65</v>
      </c>
      <c r="Q169" s="187">
        <v>98.5</v>
      </c>
    </row>
    <row r="170" spans="1:17">
      <c r="A170" s="33"/>
      <c r="B170" s="34" t="s">
        <v>117</v>
      </c>
      <c r="C170" s="177">
        <v>113.8</v>
      </c>
      <c r="D170" s="183">
        <v>48</v>
      </c>
      <c r="E170" s="201">
        <v>3433</v>
      </c>
      <c r="F170" s="201">
        <v>12563</v>
      </c>
      <c r="G170" s="201">
        <v>9365</v>
      </c>
      <c r="H170" s="201">
        <v>66</v>
      </c>
      <c r="I170" s="179">
        <v>102.277</v>
      </c>
      <c r="K170" s="185">
        <v>113.8</v>
      </c>
      <c r="L170" s="121">
        <v>48</v>
      </c>
      <c r="M170" s="186">
        <v>3556</v>
      </c>
      <c r="N170" s="186">
        <v>12544</v>
      </c>
      <c r="O170" s="186">
        <v>12941</v>
      </c>
      <c r="P170" s="186">
        <v>64</v>
      </c>
      <c r="Q170" s="187">
        <v>100.1</v>
      </c>
    </row>
    <row r="171" spans="1:17">
      <c r="A171" s="33"/>
      <c r="B171" s="34" t="s">
        <v>118</v>
      </c>
      <c r="C171" s="177">
        <v>115.2</v>
      </c>
      <c r="D171" s="183">
        <v>48.5</v>
      </c>
      <c r="E171" s="201">
        <v>3605</v>
      </c>
      <c r="F171" s="201">
        <v>12882</v>
      </c>
      <c r="G171" s="201">
        <v>15058</v>
      </c>
      <c r="H171" s="201">
        <v>67</v>
      </c>
      <c r="I171" s="179">
        <v>102.306</v>
      </c>
      <c r="K171" s="185">
        <v>115.2</v>
      </c>
      <c r="L171" s="121">
        <v>48.5</v>
      </c>
      <c r="M171" s="186">
        <v>3555</v>
      </c>
      <c r="N171" s="186">
        <v>12726</v>
      </c>
      <c r="O171" s="186">
        <v>13373</v>
      </c>
      <c r="P171" s="186">
        <v>67</v>
      </c>
      <c r="Q171" s="187">
        <v>101.9</v>
      </c>
    </row>
    <row r="172" spans="1:17">
      <c r="A172" s="33"/>
      <c r="B172" s="34" t="s">
        <v>119</v>
      </c>
      <c r="C172" s="177">
        <v>119.6</v>
      </c>
      <c r="D172" s="183">
        <v>47.4</v>
      </c>
      <c r="E172" s="201">
        <v>3479</v>
      </c>
      <c r="F172" s="201">
        <v>13987</v>
      </c>
      <c r="G172" s="201">
        <v>11903</v>
      </c>
      <c r="H172" s="201">
        <v>59</v>
      </c>
      <c r="I172" s="179">
        <v>104.02800000000001</v>
      </c>
      <c r="K172" s="185">
        <v>119.6</v>
      </c>
      <c r="L172" s="121">
        <v>47.4</v>
      </c>
      <c r="M172" s="186">
        <v>3479</v>
      </c>
      <c r="N172" s="186">
        <v>12521</v>
      </c>
      <c r="O172" s="186">
        <v>13095</v>
      </c>
      <c r="P172" s="186">
        <v>56</v>
      </c>
      <c r="Q172" s="187">
        <v>103.8</v>
      </c>
    </row>
    <row r="173" spans="1:17">
      <c r="A173" s="33"/>
      <c r="B173" s="34" t="s">
        <v>120</v>
      </c>
      <c r="C173" s="177">
        <v>119.9</v>
      </c>
      <c r="D173" s="183">
        <v>49</v>
      </c>
      <c r="E173" s="201">
        <v>3587</v>
      </c>
      <c r="F173" s="201">
        <v>11567</v>
      </c>
      <c r="G173" s="201">
        <v>12622</v>
      </c>
      <c r="H173" s="201">
        <v>62</v>
      </c>
      <c r="I173" s="179">
        <v>104.953</v>
      </c>
      <c r="K173" s="185">
        <v>119.9</v>
      </c>
      <c r="L173" s="121">
        <v>49</v>
      </c>
      <c r="M173" s="186">
        <v>3476</v>
      </c>
      <c r="N173" s="186">
        <v>11800</v>
      </c>
      <c r="O173" s="186">
        <v>13163</v>
      </c>
      <c r="P173" s="186">
        <v>64</v>
      </c>
      <c r="Q173" s="187">
        <v>105.8</v>
      </c>
    </row>
    <row r="174" spans="1:17">
      <c r="A174" s="33"/>
      <c r="B174" s="50" t="s">
        <v>121</v>
      </c>
      <c r="C174" s="180">
        <v>121.5</v>
      </c>
      <c r="D174" s="188">
        <v>49.5</v>
      </c>
      <c r="E174" s="203">
        <v>3891</v>
      </c>
      <c r="F174" s="203">
        <v>10297</v>
      </c>
      <c r="G174" s="203">
        <v>11422</v>
      </c>
      <c r="H174" s="203">
        <v>54</v>
      </c>
      <c r="I174" s="182">
        <v>105.515</v>
      </c>
      <c r="K174" s="190">
        <v>121.5</v>
      </c>
      <c r="L174" s="191">
        <v>49.5</v>
      </c>
      <c r="M174" s="192">
        <v>3706</v>
      </c>
      <c r="N174" s="192">
        <v>12942</v>
      </c>
      <c r="O174" s="192">
        <v>12802</v>
      </c>
      <c r="P174" s="192">
        <v>54</v>
      </c>
      <c r="Q174" s="193">
        <v>105.3</v>
      </c>
    </row>
    <row r="175" spans="1:17">
      <c r="A175" s="208" t="s">
        <v>137</v>
      </c>
      <c r="B175" s="34" t="s">
        <v>110</v>
      </c>
      <c r="C175" s="177">
        <v>108.8</v>
      </c>
      <c r="D175" s="183">
        <v>48.7</v>
      </c>
      <c r="E175" s="201">
        <v>3381</v>
      </c>
      <c r="F175" s="201">
        <v>14973</v>
      </c>
      <c r="G175" s="201">
        <v>10242</v>
      </c>
      <c r="H175" s="201">
        <v>58</v>
      </c>
      <c r="I175" s="179">
        <v>106.752</v>
      </c>
      <c r="K175" s="185">
        <v>108.8</v>
      </c>
      <c r="L175" s="121">
        <v>48.7</v>
      </c>
      <c r="M175" s="186">
        <v>3627</v>
      </c>
      <c r="N175" s="186">
        <v>13096</v>
      </c>
      <c r="O175" s="186">
        <v>12661</v>
      </c>
      <c r="P175" s="186">
        <v>62</v>
      </c>
      <c r="Q175" s="187">
        <v>105.8</v>
      </c>
    </row>
    <row r="176" spans="1:17">
      <c r="A176" s="33">
        <v>2003</v>
      </c>
      <c r="B176" s="34" t="s">
        <v>111</v>
      </c>
      <c r="C176" s="177">
        <v>108.9</v>
      </c>
      <c r="D176" s="183">
        <v>47.8</v>
      </c>
      <c r="E176" s="201">
        <v>3832</v>
      </c>
      <c r="F176" s="201">
        <v>14314</v>
      </c>
      <c r="G176" s="201">
        <v>15032</v>
      </c>
      <c r="H176" s="201">
        <v>59</v>
      </c>
      <c r="I176" s="179">
        <v>108.276</v>
      </c>
      <c r="K176" s="185">
        <v>108.9</v>
      </c>
      <c r="L176" s="121">
        <v>47.8</v>
      </c>
      <c r="M176" s="186">
        <v>3967</v>
      </c>
      <c r="N176" s="186">
        <v>13550</v>
      </c>
      <c r="O176" s="186">
        <v>13233</v>
      </c>
      <c r="P176" s="186">
        <v>62</v>
      </c>
      <c r="Q176" s="187">
        <v>107.4</v>
      </c>
    </row>
    <row r="177" spans="1:17">
      <c r="A177" s="33"/>
      <c r="B177" s="34" t="s">
        <v>112</v>
      </c>
      <c r="C177" s="177">
        <v>115.3</v>
      </c>
      <c r="D177" s="183">
        <v>48.3</v>
      </c>
      <c r="E177" s="201">
        <v>3325</v>
      </c>
      <c r="F177" s="201">
        <v>13161</v>
      </c>
      <c r="G177" s="201">
        <v>22005</v>
      </c>
      <c r="H177" s="201">
        <v>55</v>
      </c>
      <c r="I177" s="179">
        <v>108.91800000000001</v>
      </c>
      <c r="K177" s="185">
        <v>115.3</v>
      </c>
      <c r="L177" s="121">
        <v>48.3</v>
      </c>
      <c r="M177" s="186">
        <v>3780</v>
      </c>
      <c r="N177" s="186">
        <v>13212</v>
      </c>
      <c r="O177" s="186">
        <v>13383</v>
      </c>
      <c r="P177" s="186">
        <v>54</v>
      </c>
      <c r="Q177" s="187">
        <v>107.7</v>
      </c>
    </row>
    <row r="178" spans="1:17">
      <c r="A178" s="33"/>
      <c r="B178" s="34" t="s">
        <v>113</v>
      </c>
      <c r="C178" s="177">
        <v>109.1</v>
      </c>
      <c r="D178" s="183">
        <v>47.9</v>
      </c>
      <c r="E178" s="201">
        <v>3677</v>
      </c>
      <c r="F178" s="201">
        <v>12926</v>
      </c>
      <c r="G178" s="201">
        <v>9521</v>
      </c>
      <c r="H178" s="201">
        <v>61</v>
      </c>
      <c r="I178" s="179">
        <v>108.065</v>
      </c>
      <c r="K178" s="185">
        <v>109.1</v>
      </c>
      <c r="L178" s="121">
        <v>47.9</v>
      </c>
      <c r="M178" s="186">
        <v>3708</v>
      </c>
      <c r="N178" s="186">
        <v>13025</v>
      </c>
      <c r="O178" s="186">
        <v>12065</v>
      </c>
      <c r="P178" s="186">
        <v>61</v>
      </c>
      <c r="Q178" s="187">
        <v>106.3</v>
      </c>
    </row>
    <row r="179" spans="1:17">
      <c r="A179" s="33"/>
      <c r="B179" s="34" t="s">
        <v>114</v>
      </c>
      <c r="C179" s="177">
        <v>109.4</v>
      </c>
      <c r="D179" s="183">
        <v>45.8</v>
      </c>
      <c r="E179" s="201">
        <v>3254</v>
      </c>
      <c r="F179" s="201">
        <v>13424</v>
      </c>
      <c r="G179" s="201">
        <v>11138</v>
      </c>
      <c r="H179" s="201">
        <v>64</v>
      </c>
      <c r="I179" s="179">
        <v>107.14700000000001</v>
      </c>
      <c r="K179" s="185">
        <v>109.4</v>
      </c>
      <c r="L179" s="121">
        <v>45.8</v>
      </c>
      <c r="M179" s="186">
        <v>3517</v>
      </c>
      <c r="N179" s="186">
        <v>14389</v>
      </c>
      <c r="O179" s="186">
        <v>13134</v>
      </c>
      <c r="P179" s="186">
        <v>64</v>
      </c>
      <c r="Q179" s="187">
        <v>104.4</v>
      </c>
    </row>
    <row r="180" spans="1:17">
      <c r="A180" s="33"/>
      <c r="B180" s="34" t="s">
        <v>115</v>
      </c>
      <c r="C180" s="177">
        <v>108.6</v>
      </c>
      <c r="D180" s="183">
        <v>46.4</v>
      </c>
      <c r="E180" s="201">
        <v>4182</v>
      </c>
      <c r="F180" s="201">
        <v>12609</v>
      </c>
      <c r="G180" s="201">
        <v>13105</v>
      </c>
      <c r="H180" s="201">
        <v>53</v>
      </c>
      <c r="I180" s="179">
        <v>107.54300000000001</v>
      </c>
      <c r="K180" s="185">
        <v>108.6</v>
      </c>
      <c r="L180" s="121">
        <v>46.4</v>
      </c>
      <c r="M180" s="186">
        <v>3597</v>
      </c>
      <c r="N180" s="186">
        <v>13277</v>
      </c>
      <c r="O180" s="186">
        <v>12758</v>
      </c>
      <c r="P180" s="186">
        <v>54</v>
      </c>
      <c r="Q180" s="187">
        <v>103.5</v>
      </c>
    </row>
    <row r="181" spans="1:17">
      <c r="A181" s="33"/>
      <c r="B181" s="34" t="s">
        <v>116</v>
      </c>
      <c r="C181" s="177">
        <v>109.5</v>
      </c>
      <c r="D181" s="183">
        <v>44.8</v>
      </c>
      <c r="E181" s="201">
        <v>3757</v>
      </c>
      <c r="F181" s="201">
        <v>14545</v>
      </c>
      <c r="G181" s="201">
        <v>14143</v>
      </c>
      <c r="H181" s="201">
        <v>62</v>
      </c>
      <c r="I181" s="179">
        <v>108.985</v>
      </c>
      <c r="K181" s="185">
        <v>109.5</v>
      </c>
      <c r="L181" s="121">
        <v>44.8</v>
      </c>
      <c r="M181" s="186">
        <v>3544</v>
      </c>
      <c r="N181" s="186">
        <v>14081</v>
      </c>
      <c r="O181" s="186">
        <v>12976</v>
      </c>
      <c r="P181" s="186">
        <v>59</v>
      </c>
      <c r="Q181" s="187">
        <v>107.3</v>
      </c>
    </row>
    <row r="182" spans="1:17">
      <c r="A182" s="33"/>
      <c r="B182" s="34" t="s">
        <v>117</v>
      </c>
      <c r="C182" s="177">
        <v>109.3</v>
      </c>
      <c r="D182" s="183">
        <v>48.3</v>
      </c>
      <c r="E182" s="201">
        <v>3299</v>
      </c>
      <c r="F182" s="201">
        <v>13897</v>
      </c>
      <c r="G182" s="201">
        <v>8718</v>
      </c>
      <c r="H182" s="201">
        <v>55</v>
      </c>
      <c r="I182" s="179">
        <v>108.262</v>
      </c>
      <c r="K182" s="185">
        <v>109.3</v>
      </c>
      <c r="L182" s="121">
        <v>48.3</v>
      </c>
      <c r="M182" s="186">
        <v>3293</v>
      </c>
      <c r="N182" s="186">
        <v>14212</v>
      </c>
      <c r="O182" s="186">
        <v>12225</v>
      </c>
      <c r="P182" s="186">
        <v>55</v>
      </c>
      <c r="Q182" s="187">
        <v>105.9</v>
      </c>
    </row>
    <row r="183" spans="1:17">
      <c r="A183" s="33"/>
      <c r="B183" s="34" t="s">
        <v>118</v>
      </c>
      <c r="C183" s="177">
        <v>110.3</v>
      </c>
      <c r="D183" s="183">
        <v>46.4</v>
      </c>
      <c r="E183" s="201">
        <v>3352</v>
      </c>
      <c r="F183" s="201">
        <v>15233</v>
      </c>
      <c r="G183" s="201">
        <v>14862</v>
      </c>
      <c r="H183" s="201">
        <v>54</v>
      </c>
      <c r="I183" s="179">
        <v>108.282</v>
      </c>
      <c r="K183" s="185">
        <v>110.3</v>
      </c>
      <c r="L183" s="121">
        <v>46.4</v>
      </c>
      <c r="M183" s="186">
        <v>3281</v>
      </c>
      <c r="N183" s="186">
        <v>14553</v>
      </c>
      <c r="O183" s="186">
        <v>12723</v>
      </c>
      <c r="P183" s="186">
        <v>54</v>
      </c>
      <c r="Q183" s="187">
        <v>105.8</v>
      </c>
    </row>
    <row r="184" spans="1:17">
      <c r="A184" s="33"/>
      <c r="B184" s="34" t="s">
        <v>119</v>
      </c>
      <c r="C184" s="177">
        <v>113.9</v>
      </c>
      <c r="D184" s="183">
        <v>42.6</v>
      </c>
      <c r="E184" s="201">
        <v>4191</v>
      </c>
      <c r="F184" s="201">
        <v>16378</v>
      </c>
      <c r="G184" s="201">
        <v>11622</v>
      </c>
      <c r="H184" s="201">
        <v>52</v>
      </c>
      <c r="I184" s="179">
        <v>111.27500000000001</v>
      </c>
      <c r="K184" s="185">
        <v>113.9</v>
      </c>
      <c r="L184" s="121">
        <v>42.6</v>
      </c>
      <c r="M184" s="186">
        <v>4168</v>
      </c>
      <c r="N184" s="186">
        <v>14835</v>
      </c>
      <c r="O184" s="186">
        <v>12708</v>
      </c>
      <c r="P184" s="186">
        <v>49</v>
      </c>
      <c r="Q184" s="187">
        <v>107</v>
      </c>
    </row>
    <row r="185" spans="1:17">
      <c r="A185" s="33"/>
      <c r="B185" s="34" t="s">
        <v>120</v>
      </c>
      <c r="C185" s="177">
        <v>114.7</v>
      </c>
      <c r="D185" s="183">
        <v>43.8</v>
      </c>
      <c r="E185" s="201">
        <v>2868</v>
      </c>
      <c r="F185" s="201">
        <v>14708</v>
      </c>
      <c r="G185" s="201">
        <v>11598</v>
      </c>
      <c r="H185" s="201">
        <v>49</v>
      </c>
      <c r="I185" s="179">
        <v>110.46</v>
      </c>
      <c r="K185" s="185">
        <v>114.7</v>
      </c>
      <c r="L185" s="121">
        <v>43.8</v>
      </c>
      <c r="M185" s="186">
        <v>2762</v>
      </c>
      <c r="N185" s="186">
        <v>15391</v>
      </c>
      <c r="O185" s="186">
        <v>12599</v>
      </c>
      <c r="P185" s="186">
        <v>50</v>
      </c>
      <c r="Q185" s="187">
        <v>105.2</v>
      </c>
    </row>
    <row r="186" spans="1:17">
      <c r="A186" s="49"/>
      <c r="B186" s="34" t="s">
        <v>121</v>
      </c>
      <c r="C186" s="177">
        <v>122</v>
      </c>
      <c r="D186" s="183">
        <v>42.3</v>
      </c>
      <c r="E186" s="201">
        <v>3142</v>
      </c>
      <c r="F186" s="201">
        <v>12204</v>
      </c>
      <c r="G186" s="201">
        <v>11802</v>
      </c>
      <c r="H186" s="201">
        <v>56</v>
      </c>
      <c r="I186" s="179">
        <v>111.26</v>
      </c>
      <c r="K186" s="185">
        <v>122</v>
      </c>
      <c r="L186" s="121">
        <v>42.3</v>
      </c>
      <c r="M186" s="186">
        <v>3049</v>
      </c>
      <c r="N186" s="186">
        <v>14935</v>
      </c>
      <c r="O186" s="186">
        <v>13029</v>
      </c>
      <c r="P186" s="186">
        <v>57</v>
      </c>
      <c r="Q186" s="187">
        <v>105.4</v>
      </c>
    </row>
    <row r="187" spans="1:17">
      <c r="A187" s="209" t="s">
        <v>138</v>
      </c>
      <c r="B187" s="62" t="s">
        <v>110</v>
      </c>
      <c r="C187" s="207">
        <v>117.4</v>
      </c>
      <c r="D187" s="194">
        <v>43</v>
      </c>
      <c r="E187" s="206">
        <v>3271</v>
      </c>
      <c r="F187" s="206">
        <v>17644</v>
      </c>
      <c r="G187" s="206">
        <v>10841</v>
      </c>
      <c r="H187" s="206">
        <v>56</v>
      </c>
      <c r="I187" s="196">
        <v>113.551</v>
      </c>
      <c r="K187" s="197">
        <v>117.4</v>
      </c>
      <c r="L187" s="198">
        <v>43</v>
      </c>
      <c r="M187" s="199">
        <v>3625</v>
      </c>
      <c r="N187" s="199">
        <v>15631</v>
      </c>
      <c r="O187" s="199">
        <v>13210</v>
      </c>
      <c r="P187" s="199">
        <v>60</v>
      </c>
      <c r="Q187" s="200">
        <v>106.4</v>
      </c>
    </row>
    <row r="188" spans="1:17">
      <c r="A188" s="33">
        <v>2004</v>
      </c>
      <c r="B188" s="34" t="s">
        <v>111</v>
      </c>
      <c r="C188" s="177">
        <v>113.2</v>
      </c>
      <c r="D188" s="183">
        <v>43.8</v>
      </c>
      <c r="E188" s="201">
        <v>3068</v>
      </c>
      <c r="F188" s="201">
        <v>16017</v>
      </c>
      <c r="G188" s="201">
        <v>15134</v>
      </c>
      <c r="H188" s="201">
        <v>56</v>
      </c>
      <c r="I188" s="179">
        <v>116.821</v>
      </c>
      <c r="K188" s="185">
        <v>113.2</v>
      </c>
      <c r="L188" s="121">
        <v>43.8</v>
      </c>
      <c r="M188" s="186">
        <v>3065</v>
      </c>
      <c r="N188" s="186">
        <v>15518</v>
      </c>
      <c r="O188" s="186">
        <v>13285</v>
      </c>
      <c r="P188" s="186">
        <v>57</v>
      </c>
      <c r="Q188" s="187">
        <v>107.9</v>
      </c>
    </row>
    <row r="189" spans="1:17">
      <c r="A189" s="33"/>
      <c r="B189" s="34" t="s">
        <v>112</v>
      </c>
      <c r="C189" s="177">
        <v>113.7</v>
      </c>
      <c r="D189" s="183">
        <v>43.5</v>
      </c>
      <c r="E189" s="201">
        <v>3522</v>
      </c>
      <c r="F189" s="201">
        <v>16062</v>
      </c>
      <c r="G189" s="201">
        <v>22699</v>
      </c>
      <c r="H189" s="201">
        <v>48</v>
      </c>
      <c r="I189" s="179">
        <v>119.73099999999999</v>
      </c>
      <c r="K189" s="185">
        <v>113.7</v>
      </c>
      <c r="L189" s="121">
        <v>43.5</v>
      </c>
      <c r="M189" s="186">
        <v>4117</v>
      </c>
      <c r="N189" s="186">
        <v>15394</v>
      </c>
      <c r="O189" s="186">
        <v>13264</v>
      </c>
      <c r="P189" s="186">
        <v>47</v>
      </c>
      <c r="Q189" s="187">
        <v>109.9</v>
      </c>
    </row>
    <row r="190" spans="1:17">
      <c r="A190" s="33"/>
      <c r="B190" s="34" t="s">
        <v>113</v>
      </c>
      <c r="C190" s="177">
        <v>117</v>
      </c>
      <c r="D190" s="183">
        <v>42.2</v>
      </c>
      <c r="E190" s="201">
        <v>3235</v>
      </c>
      <c r="F190" s="201">
        <v>16161</v>
      </c>
      <c r="G190" s="201">
        <v>9518</v>
      </c>
      <c r="H190" s="201">
        <v>62</v>
      </c>
      <c r="I190" s="179">
        <v>119.795</v>
      </c>
      <c r="K190" s="185">
        <v>117</v>
      </c>
      <c r="L190" s="121">
        <v>42.2</v>
      </c>
      <c r="M190" s="186">
        <v>3361</v>
      </c>
      <c r="N190" s="186">
        <v>16388</v>
      </c>
      <c r="O190" s="186">
        <v>11987</v>
      </c>
      <c r="P190" s="186">
        <v>62</v>
      </c>
      <c r="Q190" s="187">
        <v>110.9</v>
      </c>
    </row>
    <row r="191" spans="1:17">
      <c r="A191" s="33"/>
      <c r="B191" s="34" t="s">
        <v>114</v>
      </c>
      <c r="C191" s="177">
        <v>119.7</v>
      </c>
      <c r="D191" s="183">
        <v>43.2</v>
      </c>
      <c r="E191" s="201">
        <v>3446</v>
      </c>
      <c r="F191" s="201">
        <v>14501</v>
      </c>
      <c r="G191" s="201">
        <v>10423</v>
      </c>
      <c r="H191" s="201">
        <v>50</v>
      </c>
      <c r="I191" s="179">
        <v>122.794</v>
      </c>
      <c r="K191" s="185">
        <v>119.7</v>
      </c>
      <c r="L191" s="121">
        <v>43.2</v>
      </c>
      <c r="M191" s="186">
        <v>3732</v>
      </c>
      <c r="N191" s="186">
        <v>16008</v>
      </c>
      <c r="O191" s="186">
        <v>12757</v>
      </c>
      <c r="P191" s="186">
        <v>49</v>
      </c>
      <c r="Q191" s="187">
        <v>114.6</v>
      </c>
    </row>
    <row r="192" spans="1:17">
      <c r="A192" s="33"/>
      <c r="B192" s="34" t="s">
        <v>115</v>
      </c>
      <c r="C192" s="177">
        <v>117.5</v>
      </c>
      <c r="D192" s="183">
        <v>41.3</v>
      </c>
      <c r="E192" s="201">
        <v>4268</v>
      </c>
      <c r="F192" s="201">
        <v>16837</v>
      </c>
      <c r="G192" s="201">
        <v>13149</v>
      </c>
      <c r="H192" s="201">
        <v>45</v>
      </c>
      <c r="I192" s="179">
        <v>122.926</v>
      </c>
      <c r="K192" s="185">
        <v>117.5</v>
      </c>
      <c r="L192" s="121">
        <v>41.3</v>
      </c>
      <c r="M192" s="186">
        <v>3607</v>
      </c>
      <c r="N192" s="186">
        <v>17022</v>
      </c>
      <c r="O192" s="186">
        <v>12682</v>
      </c>
      <c r="P192" s="186">
        <v>45</v>
      </c>
      <c r="Q192" s="187">
        <v>114.3</v>
      </c>
    </row>
    <row r="193" spans="1:17">
      <c r="A193" s="33"/>
      <c r="B193" s="34" t="s">
        <v>116</v>
      </c>
      <c r="C193" s="177">
        <v>117.9</v>
      </c>
      <c r="D193" s="183">
        <v>42.1</v>
      </c>
      <c r="E193" s="201">
        <v>4455</v>
      </c>
      <c r="F193" s="201">
        <v>15899</v>
      </c>
      <c r="G193" s="201">
        <v>14151</v>
      </c>
      <c r="H193" s="201">
        <v>58</v>
      </c>
      <c r="I193" s="179">
        <v>123.54300000000001</v>
      </c>
      <c r="K193" s="185">
        <v>117.9</v>
      </c>
      <c r="L193" s="121">
        <v>42.1</v>
      </c>
      <c r="M193" s="186">
        <v>4236</v>
      </c>
      <c r="N193" s="186">
        <v>15551</v>
      </c>
      <c r="O193" s="186">
        <v>13124</v>
      </c>
      <c r="P193" s="186">
        <v>57</v>
      </c>
      <c r="Q193" s="187">
        <v>113.4</v>
      </c>
    </row>
    <row r="194" spans="1:17">
      <c r="A194" s="33"/>
      <c r="B194" s="34" t="s">
        <v>117</v>
      </c>
      <c r="C194" s="177">
        <v>118.1</v>
      </c>
      <c r="D194" s="183">
        <v>43.6</v>
      </c>
      <c r="E194" s="201">
        <v>4386</v>
      </c>
      <c r="F194" s="201">
        <v>16556</v>
      </c>
      <c r="G194" s="201">
        <v>10022</v>
      </c>
      <c r="H194" s="201">
        <v>75</v>
      </c>
      <c r="I194" s="179">
        <v>125.081</v>
      </c>
      <c r="K194" s="185">
        <v>118.1</v>
      </c>
      <c r="L194" s="121">
        <v>43.6</v>
      </c>
      <c r="M194" s="186">
        <v>4233</v>
      </c>
      <c r="N194" s="186">
        <v>16609</v>
      </c>
      <c r="O194" s="186">
        <v>13736</v>
      </c>
      <c r="P194" s="186">
        <v>77</v>
      </c>
      <c r="Q194" s="187">
        <v>115.5</v>
      </c>
    </row>
    <row r="195" spans="1:17">
      <c r="A195" s="33"/>
      <c r="B195" s="34" t="s">
        <v>118</v>
      </c>
      <c r="C195" s="177">
        <v>115.2</v>
      </c>
      <c r="D195" s="183">
        <v>41.6</v>
      </c>
      <c r="E195" s="201">
        <v>4890</v>
      </c>
      <c r="F195" s="201">
        <v>17017</v>
      </c>
      <c r="G195" s="201">
        <v>15570</v>
      </c>
      <c r="H195" s="201">
        <v>57</v>
      </c>
      <c r="I195" s="179">
        <v>126.178</v>
      </c>
      <c r="K195" s="185">
        <v>115.2</v>
      </c>
      <c r="L195" s="121">
        <v>41.6</v>
      </c>
      <c r="M195" s="186">
        <v>4757</v>
      </c>
      <c r="N195" s="186">
        <v>16547</v>
      </c>
      <c r="O195" s="186">
        <v>13415</v>
      </c>
      <c r="P195" s="186">
        <v>57</v>
      </c>
      <c r="Q195" s="187">
        <v>116.5</v>
      </c>
    </row>
    <row r="196" spans="1:17">
      <c r="A196" s="33"/>
      <c r="B196" s="34" t="s">
        <v>119</v>
      </c>
      <c r="C196" s="177">
        <v>118.2</v>
      </c>
      <c r="D196" s="183">
        <v>42.4</v>
      </c>
      <c r="E196" s="201">
        <v>4046</v>
      </c>
      <c r="F196" s="201">
        <v>19222</v>
      </c>
      <c r="G196" s="201">
        <v>12140</v>
      </c>
      <c r="H196" s="201">
        <v>60</v>
      </c>
      <c r="I196" s="179">
        <v>126.294</v>
      </c>
      <c r="K196" s="185">
        <v>118.2</v>
      </c>
      <c r="L196" s="121">
        <v>42.4</v>
      </c>
      <c r="M196" s="186">
        <v>4024</v>
      </c>
      <c r="N196" s="186">
        <v>18165</v>
      </c>
      <c r="O196" s="186">
        <v>13771</v>
      </c>
      <c r="P196" s="186">
        <v>55</v>
      </c>
      <c r="Q196" s="187">
        <v>113.5</v>
      </c>
    </row>
    <row r="197" spans="1:17">
      <c r="A197" s="33"/>
      <c r="B197" s="34" t="s">
        <v>120</v>
      </c>
      <c r="C197" s="177">
        <v>120.9</v>
      </c>
      <c r="D197" s="183">
        <v>42.3</v>
      </c>
      <c r="E197" s="201">
        <v>3344</v>
      </c>
      <c r="F197" s="201">
        <v>18399</v>
      </c>
      <c r="G197" s="201">
        <v>14772</v>
      </c>
      <c r="H197" s="201">
        <v>51</v>
      </c>
      <c r="I197" s="179">
        <v>127.01300000000001</v>
      </c>
      <c r="K197" s="185">
        <v>120.9</v>
      </c>
      <c r="L197" s="121">
        <v>42.3</v>
      </c>
      <c r="M197" s="186">
        <v>3182</v>
      </c>
      <c r="N197" s="186">
        <v>18264</v>
      </c>
      <c r="O197" s="186">
        <v>15146</v>
      </c>
      <c r="P197" s="186">
        <v>52</v>
      </c>
      <c r="Q197" s="187">
        <v>115</v>
      </c>
    </row>
    <row r="198" spans="1:17">
      <c r="A198" s="33"/>
      <c r="B198" s="50" t="s">
        <v>121</v>
      </c>
      <c r="C198" s="180">
        <v>119.8</v>
      </c>
      <c r="D198" s="188">
        <v>41</v>
      </c>
      <c r="E198" s="203">
        <v>3856</v>
      </c>
      <c r="F198" s="203">
        <v>14788</v>
      </c>
      <c r="G198" s="203">
        <v>13804</v>
      </c>
      <c r="H198" s="203">
        <v>46</v>
      </c>
      <c r="I198" s="182">
        <v>126.864</v>
      </c>
      <c r="K198" s="190">
        <v>119.8</v>
      </c>
      <c r="L198" s="191">
        <v>41</v>
      </c>
      <c r="M198" s="192">
        <v>3816</v>
      </c>
      <c r="N198" s="192">
        <v>18150</v>
      </c>
      <c r="O198" s="192">
        <v>15356</v>
      </c>
      <c r="P198" s="192">
        <v>47</v>
      </c>
      <c r="Q198" s="193">
        <v>114</v>
      </c>
    </row>
    <row r="199" spans="1:17">
      <c r="A199" s="208" t="s">
        <v>139</v>
      </c>
      <c r="B199" s="34" t="s">
        <v>110</v>
      </c>
      <c r="C199" s="177">
        <v>120.7</v>
      </c>
      <c r="D199" s="183">
        <v>42.6</v>
      </c>
      <c r="E199" s="201">
        <v>3213</v>
      </c>
      <c r="F199" s="201">
        <v>20127</v>
      </c>
      <c r="G199" s="201">
        <v>11167</v>
      </c>
      <c r="H199" s="201">
        <v>47</v>
      </c>
      <c r="I199" s="179">
        <v>126.146</v>
      </c>
      <c r="K199" s="185">
        <v>120.7</v>
      </c>
      <c r="L199" s="121">
        <v>42.6</v>
      </c>
      <c r="M199" s="186">
        <v>3678</v>
      </c>
      <c r="N199" s="186">
        <v>18578</v>
      </c>
      <c r="O199" s="186">
        <v>13806</v>
      </c>
      <c r="P199" s="186">
        <v>49</v>
      </c>
      <c r="Q199" s="187">
        <v>111.1</v>
      </c>
    </row>
    <row r="200" spans="1:17">
      <c r="A200" s="33">
        <v>2005</v>
      </c>
      <c r="B200" s="34" t="s">
        <v>111</v>
      </c>
      <c r="C200" s="177">
        <v>118.4</v>
      </c>
      <c r="D200" s="183">
        <v>43.3</v>
      </c>
      <c r="E200" s="201">
        <v>3726</v>
      </c>
      <c r="F200" s="201">
        <v>19753</v>
      </c>
      <c r="G200" s="201">
        <v>15418</v>
      </c>
      <c r="H200" s="201">
        <v>53</v>
      </c>
      <c r="I200" s="179">
        <v>127.502</v>
      </c>
      <c r="K200" s="185">
        <v>118.4</v>
      </c>
      <c r="L200" s="121">
        <v>43.3</v>
      </c>
      <c r="M200" s="186">
        <v>3621</v>
      </c>
      <c r="N200" s="186">
        <v>18670</v>
      </c>
      <c r="O200" s="186">
        <v>13509</v>
      </c>
      <c r="P200" s="186">
        <v>54</v>
      </c>
      <c r="Q200" s="187">
        <v>109.1</v>
      </c>
    </row>
    <row r="201" spans="1:17">
      <c r="A201" s="33"/>
      <c r="B201" s="34" t="s">
        <v>112</v>
      </c>
      <c r="C201" s="177">
        <v>120.5</v>
      </c>
      <c r="D201" s="183">
        <v>43.5</v>
      </c>
      <c r="E201" s="201">
        <v>2775</v>
      </c>
      <c r="F201" s="201">
        <v>20653</v>
      </c>
      <c r="G201" s="201">
        <v>22298</v>
      </c>
      <c r="H201" s="201">
        <v>57</v>
      </c>
      <c r="I201" s="179">
        <v>129.28100000000001</v>
      </c>
      <c r="K201" s="185">
        <v>120.5</v>
      </c>
      <c r="L201" s="121">
        <v>43.5</v>
      </c>
      <c r="M201" s="186">
        <v>3282</v>
      </c>
      <c r="N201" s="186">
        <v>19840</v>
      </c>
      <c r="O201" s="186">
        <v>13167</v>
      </c>
      <c r="P201" s="186">
        <v>56</v>
      </c>
      <c r="Q201" s="187">
        <v>108</v>
      </c>
    </row>
    <row r="202" spans="1:17">
      <c r="A202" s="33"/>
      <c r="B202" s="34" t="s">
        <v>113</v>
      </c>
      <c r="C202" s="177">
        <v>121.9</v>
      </c>
      <c r="D202" s="183">
        <v>44.1</v>
      </c>
      <c r="E202" s="201">
        <v>3503</v>
      </c>
      <c r="F202" s="201">
        <v>18446</v>
      </c>
      <c r="G202" s="201">
        <v>10840</v>
      </c>
      <c r="H202" s="201">
        <v>53</v>
      </c>
      <c r="I202" s="179">
        <v>129.816</v>
      </c>
      <c r="K202" s="185">
        <v>121.9</v>
      </c>
      <c r="L202" s="121">
        <v>44.1</v>
      </c>
      <c r="M202" s="186">
        <v>3706</v>
      </c>
      <c r="N202" s="186">
        <v>18887</v>
      </c>
      <c r="O202" s="186">
        <v>13938</v>
      </c>
      <c r="P202" s="186">
        <v>55</v>
      </c>
      <c r="Q202" s="187">
        <v>108.4</v>
      </c>
    </row>
    <row r="203" spans="1:17">
      <c r="A203" s="33"/>
      <c r="B203" s="34" t="s">
        <v>114</v>
      </c>
      <c r="C203" s="177">
        <v>118.7</v>
      </c>
      <c r="D203" s="183">
        <v>44.7</v>
      </c>
      <c r="E203" s="201">
        <v>3574</v>
      </c>
      <c r="F203" s="201">
        <v>17496</v>
      </c>
      <c r="G203" s="201">
        <v>11650</v>
      </c>
      <c r="H203" s="201">
        <v>45</v>
      </c>
      <c r="I203" s="179">
        <v>128.58600000000001</v>
      </c>
      <c r="K203" s="185">
        <v>118.7</v>
      </c>
      <c r="L203" s="121">
        <v>44.7</v>
      </c>
      <c r="M203" s="186">
        <v>3841</v>
      </c>
      <c r="N203" s="186">
        <v>18838</v>
      </c>
      <c r="O203" s="186">
        <v>14147</v>
      </c>
      <c r="P203" s="186">
        <v>44</v>
      </c>
      <c r="Q203" s="187">
        <v>104.7</v>
      </c>
    </row>
    <row r="204" spans="1:17">
      <c r="A204" s="33"/>
      <c r="B204" s="34" t="s">
        <v>115</v>
      </c>
      <c r="C204" s="177">
        <v>121</v>
      </c>
      <c r="D204" s="183">
        <v>43.8</v>
      </c>
      <c r="E204" s="201">
        <v>4793</v>
      </c>
      <c r="F204" s="201">
        <v>18703</v>
      </c>
      <c r="G204" s="201">
        <v>14527</v>
      </c>
      <c r="H204" s="201">
        <v>61</v>
      </c>
      <c r="I204" s="179">
        <v>128.66</v>
      </c>
      <c r="K204" s="185">
        <v>121</v>
      </c>
      <c r="L204" s="121">
        <v>43.8</v>
      </c>
      <c r="M204" s="186">
        <v>4044</v>
      </c>
      <c r="N204" s="186">
        <v>19047</v>
      </c>
      <c r="O204" s="186">
        <v>14090</v>
      </c>
      <c r="P204" s="186">
        <v>59</v>
      </c>
      <c r="Q204" s="187">
        <v>104.7</v>
      </c>
    </row>
    <row r="205" spans="1:17">
      <c r="A205" s="33"/>
      <c r="B205" s="34" t="s">
        <v>116</v>
      </c>
      <c r="C205" s="177">
        <v>121.9</v>
      </c>
      <c r="D205" s="183">
        <v>44.6</v>
      </c>
      <c r="E205" s="201">
        <v>3760</v>
      </c>
      <c r="F205" s="201">
        <v>18689</v>
      </c>
      <c r="G205" s="201">
        <v>13883</v>
      </c>
      <c r="H205" s="201">
        <v>53</v>
      </c>
      <c r="I205" s="179">
        <v>130.96700000000001</v>
      </c>
      <c r="K205" s="185">
        <v>121.9</v>
      </c>
      <c r="L205" s="121">
        <v>44.6</v>
      </c>
      <c r="M205" s="186">
        <v>3617</v>
      </c>
      <c r="N205" s="186">
        <v>18769</v>
      </c>
      <c r="O205" s="186">
        <v>13458</v>
      </c>
      <c r="P205" s="186">
        <v>54</v>
      </c>
      <c r="Q205" s="187">
        <v>106</v>
      </c>
    </row>
    <row r="206" spans="1:17">
      <c r="A206" s="33"/>
      <c r="B206" s="34" t="s">
        <v>117</v>
      </c>
      <c r="C206" s="177">
        <v>122.1</v>
      </c>
      <c r="D206" s="183">
        <v>44.4</v>
      </c>
      <c r="E206" s="201">
        <v>4101</v>
      </c>
      <c r="F206" s="201">
        <v>18852</v>
      </c>
      <c r="G206" s="201">
        <v>10322</v>
      </c>
      <c r="H206" s="201">
        <v>49</v>
      </c>
      <c r="I206" s="179">
        <v>131.60499999999999</v>
      </c>
      <c r="K206" s="185">
        <v>122.1</v>
      </c>
      <c r="L206" s="121">
        <v>44.4</v>
      </c>
      <c r="M206" s="186">
        <v>3885</v>
      </c>
      <c r="N206" s="186">
        <v>18293</v>
      </c>
      <c r="O206" s="186">
        <v>13634</v>
      </c>
      <c r="P206" s="186">
        <v>52</v>
      </c>
      <c r="Q206" s="187">
        <v>105.2</v>
      </c>
    </row>
    <row r="207" spans="1:17">
      <c r="A207" s="33"/>
      <c r="B207" s="34" t="s">
        <v>118</v>
      </c>
      <c r="C207" s="177">
        <v>122.6</v>
      </c>
      <c r="D207" s="183">
        <v>44.7</v>
      </c>
      <c r="E207" s="201">
        <v>3490</v>
      </c>
      <c r="F207" s="201">
        <v>18664</v>
      </c>
      <c r="G207" s="201">
        <v>15839</v>
      </c>
      <c r="H207" s="201">
        <v>53</v>
      </c>
      <c r="I207" s="179">
        <v>132.202</v>
      </c>
      <c r="K207" s="185">
        <v>122.6</v>
      </c>
      <c r="L207" s="121">
        <v>44.7</v>
      </c>
      <c r="M207" s="186">
        <v>3388</v>
      </c>
      <c r="N207" s="186">
        <v>18089</v>
      </c>
      <c r="O207" s="186">
        <v>13213</v>
      </c>
      <c r="P207" s="186">
        <v>54</v>
      </c>
      <c r="Q207" s="187">
        <v>104.8</v>
      </c>
    </row>
    <row r="208" spans="1:17">
      <c r="A208" s="33"/>
      <c r="B208" s="34" t="s">
        <v>119</v>
      </c>
      <c r="C208" s="177">
        <v>121.7</v>
      </c>
      <c r="D208" s="183">
        <v>45.2</v>
      </c>
      <c r="E208" s="201">
        <v>3633</v>
      </c>
      <c r="F208" s="201">
        <v>18768</v>
      </c>
      <c r="G208" s="201">
        <v>11431</v>
      </c>
      <c r="H208" s="201">
        <v>68</v>
      </c>
      <c r="I208" s="179">
        <v>134.82499999999999</v>
      </c>
      <c r="K208" s="185">
        <v>121.7</v>
      </c>
      <c r="L208" s="121">
        <v>45.2</v>
      </c>
      <c r="M208" s="186">
        <v>3581</v>
      </c>
      <c r="N208" s="186">
        <v>17843</v>
      </c>
      <c r="O208" s="186">
        <v>12927</v>
      </c>
      <c r="P208" s="186">
        <v>60</v>
      </c>
      <c r="Q208" s="187">
        <v>106.8</v>
      </c>
    </row>
    <row r="209" spans="1:17">
      <c r="A209" s="33"/>
      <c r="B209" s="34" t="s">
        <v>120</v>
      </c>
      <c r="C209" s="177">
        <v>121.4</v>
      </c>
      <c r="D209" s="183">
        <v>44</v>
      </c>
      <c r="E209" s="201">
        <v>5031</v>
      </c>
      <c r="F209" s="201">
        <v>19067</v>
      </c>
      <c r="G209" s="201">
        <v>12592</v>
      </c>
      <c r="H209" s="201">
        <v>54</v>
      </c>
      <c r="I209" s="179">
        <v>135.78700000000001</v>
      </c>
      <c r="K209" s="185">
        <v>121.4</v>
      </c>
      <c r="L209" s="121">
        <v>44</v>
      </c>
      <c r="M209" s="186">
        <v>4747</v>
      </c>
      <c r="N209" s="186">
        <v>19069</v>
      </c>
      <c r="O209" s="186">
        <v>12976</v>
      </c>
      <c r="P209" s="186">
        <v>54</v>
      </c>
      <c r="Q209" s="187">
        <v>106.9</v>
      </c>
    </row>
    <row r="210" spans="1:17">
      <c r="A210" s="49"/>
      <c r="B210" s="34" t="s">
        <v>121</v>
      </c>
      <c r="C210" s="177">
        <v>122.8</v>
      </c>
      <c r="D210" s="183">
        <v>43.7</v>
      </c>
      <c r="E210" s="201">
        <v>2829</v>
      </c>
      <c r="F210" s="201">
        <v>14699</v>
      </c>
      <c r="G210" s="201">
        <v>11495</v>
      </c>
      <c r="H210" s="201">
        <v>56</v>
      </c>
      <c r="I210" s="179">
        <v>138.398</v>
      </c>
      <c r="K210" s="185">
        <v>122.8</v>
      </c>
      <c r="L210" s="121">
        <v>43.7</v>
      </c>
      <c r="M210" s="186">
        <v>2801</v>
      </c>
      <c r="N210" s="186">
        <v>18075</v>
      </c>
      <c r="O210" s="186">
        <v>13004</v>
      </c>
      <c r="P210" s="186">
        <v>58</v>
      </c>
      <c r="Q210" s="187">
        <v>109.1</v>
      </c>
    </row>
    <row r="211" spans="1:17">
      <c r="A211" s="209" t="s">
        <v>140</v>
      </c>
      <c r="B211" s="62" t="s">
        <v>110</v>
      </c>
      <c r="C211" s="205">
        <v>122</v>
      </c>
      <c r="D211" s="205">
        <v>43.6</v>
      </c>
      <c r="E211" s="206">
        <v>3186</v>
      </c>
      <c r="F211" s="206">
        <v>21131</v>
      </c>
      <c r="G211" s="206">
        <v>11163</v>
      </c>
      <c r="H211" s="206">
        <v>50</v>
      </c>
      <c r="I211" s="196">
        <v>142.06</v>
      </c>
      <c r="K211" s="197">
        <v>122</v>
      </c>
      <c r="L211" s="198">
        <v>43.6</v>
      </c>
      <c r="M211" s="199">
        <v>3811</v>
      </c>
      <c r="N211" s="199">
        <v>19231</v>
      </c>
      <c r="O211" s="199">
        <v>13447</v>
      </c>
      <c r="P211" s="199">
        <v>52</v>
      </c>
      <c r="Q211" s="200">
        <v>112.6</v>
      </c>
    </row>
    <row r="212" spans="1:17">
      <c r="A212" s="33">
        <v>2006</v>
      </c>
      <c r="B212" s="34" t="s">
        <v>111</v>
      </c>
      <c r="C212" s="204">
        <v>123.3</v>
      </c>
      <c r="D212" s="204">
        <v>43</v>
      </c>
      <c r="E212" s="201">
        <v>4741</v>
      </c>
      <c r="F212" s="201">
        <v>20310</v>
      </c>
      <c r="G212" s="201">
        <v>15103</v>
      </c>
      <c r="H212" s="201">
        <v>49</v>
      </c>
      <c r="I212" s="179">
        <v>142.571</v>
      </c>
      <c r="K212" s="185">
        <v>123.3</v>
      </c>
      <c r="L212" s="121">
        <v>43</v>
      </c>
      <c r="M212" s="186">
        <v>4559</v>
      </c>
      <c r="N212" s="186">
        <v>19258</v>
      </c>
      <c r="O212" s="186">
        <v>13313</v>
      </c>
      <c r="P212" s="186">
        <v>49</v>
      </c>
      <c r="Q212" s="187">
        <v>111.8</v>
      </c>
    </row>
    <row r="213" spans="1:17">
      <c r="A213" s="33"/>
      <c r="B213" s="34" t="s">
        <v>112</v>
      </c>
      <c r="C213" s="204">
        <v>123.4</v>
      </c>
      <c r="D213" s="204">
        <v>44.1</v>
      </c>
      <c r="E213" s="201">
        <v>3286</v>
      </c>
      <c r="F213" s="201">
        <v>20613</v>
      </c>
      <c r="G213" s="201">
        <v>22793</v>
      </c>
      <c r="H213" s="201">
        <v>52</v>
      </c>
      <c r="I213" s="179">
        <v>143.471</v>
      </c>
      <c r="K213" s="185">
        <v>123.4</v>
      </c>
      <c r="L213" s="121">
        <v>44.1</v>
      </c>
      <c r="M213" s="186">
        <v>3808</v>
      </c>
      <c r="N213" s="186">
        <v>19850</v>
      </c>
      <c r="O213" s="186">
        <v>13445</v>
      </c>
      <c r="P213" s="186">
        <v>50</v>
      </c>
      <c r="Q213" s="187">
        <v>111</v>
      </c>
    </row>
    <row r="214" spans="1:17">
      <c r="A214" s="33"/>
      <c r="B214" s="34" t="s">
        <v>113</v>
      </c>
      <c r="C214" s="204">
        <v>123</v>
      </c>
      <c r="D214" s="204">
        <v>43</v>
      </c>
      <c r="E214" s="201">
        <v>3772</v>
      </c>
      <c r="F214" s="201">
        <v>18931</v>
      </c>
      <c r="G214" s="201">
        <v>9629</v>
      </c>
      <c r="H214" s="201">
        <v>47</v>
      </c>
      <c r="I214" s="179">
        <v>148.40600000000001</v>
      </c>
      <c r="K214" s="185">
        <v>123</v>
      </c>
      <c r="L214" s="121">
        <v>43</v>
      </c>
      <c r="M214" s="186">
        <v>4007</v>
      </c>
      <c r="N214" s="186">
        <v>20099</v>
      </c>
      <c r="O214" s="186">
        <v>12978</v>
      </c>
      <c r="P214" s="186">
        <v>49</v>
      </c>
      <c r="Q214" s="187">
        <v>114.3</v>
      </c>
    </row>
    <row r="215" spans="1:17">
      <c r="A215" s="33"/>
      <c r="B215" s="34" t="s">
        <v>114</v>
      </c>
      <c r="C215" s="183">
        <v>126.2</v>
      </c>
      <c r="D215" s="183">
        <v>42.3</v>
      </c>
      <c r="E215" s="201">
        <v>4000</v>
      </c>
      <c r="F215" s="201">
        <v>19452</v>
      </c>
      <c r="G215" s="201">
        <v>10741</v>
      </c>
      <c r="H215" s="201">
        <v>53</v>
      </c>
      <c r="I215" s="179">
        <v>150.488</v>
      </c>
      <c r="K215" s="185">
        <v>126.2</v>
      </c>
      <c r="L215" s="121">
        <v>42.3</v>
      </c>
      <c r="M215" s="186">
        <v>4260</v>
      </c>
      <c r="N215" s="186">
        <v>20358</v>
      </c>
      <c r="O215" s="186">
        <v>12823</v>
      </c>
      <c r="P215" s="186">
        <v>52</v>
      </c>
      <c r="Q215" s="187">
        <v>117</v>
      </c>
    </row>
    <row r="216" spans="1:17">
      <c r="A216" s="33"/>
      <c r="B216" s="34" t="s">
        <v>115</v>
      </c>
      <c r="C216" s="183">
        <v>128.30000000000001</v>
      </c>
      <c r="D216" s="183">
        <v>43.2</v>
      </c>
      <c r="E216" s="201">
        <v>5481</v>
      </c>
      <c r="F216" s="201">
        <v>20067</v>
      </c>
      <c r="G216" s="201">
        <v>13814</v>
      </c>
      <c r="H216" s="201">
        <v>52</v>
      </c>
      <c r="I216" s="179">
        <v>149.77500000000001</v>
      </c>
      <c r="K216" s="185">
        <v>128.30000000000001</v>
      </c>
      <c r="L216" s="121">
        <v>43.2</v>
      </c>
      <c r="M216" s="186">
        <v>4660</v>
      </c>
      <c r="N216" s="186">
        <v>20221</v>
      </c>
      <c r="O216" s="186">
        <v>13170</v>
      </c>
      <c r="P216" s="186">
        <v>50</v>
      </c>
      <c r="Q216" s="187">
        <v>116.4</v>
      </c>
    </row>
    <row r="217" spans="1:17">
      <c r="A217" s="33"/>
      <c r="B217" s="34" t="s">
        <v>116</v>
      </c>
      <c r="C217" s="183">
        <v>126.9</v>
      </c>
      <c r="D217" s="183">
        <v>44.6</v>
      </c>
      <c r="E217" s="201">
        <v>4525</v>
      </c>
      <c r="F217" s="201">
        <v>19652</v>
      </c>
      <c r="G217" s="201">
        <v>12941</v>
      </c>
      <c r="H217" s="201">
        <v>45</v>
      </c>
      <c r="I217" s="179">
        <v>151.78700000000001</v>
      </c>
      <c r="K217" s="185">
        <v>126.9</v>
      </c>
      <c r="L217" s="121">
        <v>44.6</v>
      </c>
      <c r="M217" s="186">
        <v>4411</v>
      </c>
      <c r="N217" s="186">
        <v>19742</v>
      </c>
      <c r="O217" s="186">
        <v>12623</v>
      </c>
      <c r="P217" s="186">
        <v>47</v>
      </c>
      <c r="Q217" s="187">
        <v>115.9</v>
      </c>
    </row>
    <row r="218" spans="1:17">
      <c r="A218" s="33"/>
      <c r="B218" s="34" t="s">
        <v>117</v>
      </c>
      <c r="C218" s="183">
        <v>128.30000000000001</v>
      </c>
      <c r="D218" s="183">
        <v>43</v>
      </c>
      <c r="E218" s="201">
        <v>4480</v>
      </c>
      <c r="F218" s="201">
        <v>21400</v>
      </c>
      <c r="G218" s="201">
        <v>9639</v>
      </c>
      <c r="H218" s="201">
        <v>44</v>
      </c>
      <c r="I218" s="179">
        <v>152.65899999999999</v>
      </c>
      <c r="K218" s="185">
        <v>128.30000000000001</v>
      </c>
      <c r="L218" s="121">
        <v>43</v>
      </c>
      <c r="M218" s="186">
        <v>4234</v>
      </c>
      <c r="N218" s="186">
        <v>20730</v>
      </c>
      <c r="O218" s="186">
        <v>12705</v>
      </c>
      <c r="P218" s="186">
        <v>47</v>
      </c>
      <c r="Q218" s="187">
        <v>116</v>
      </c>
    </row>
    <row r="219" spans="1:17">
      <c r="A219" s="33"/>
      <c r="B219" s="34" t="s">
        <v>118</v>
      </c>
      <c r="C219" s="183">
        <v>135.30000000000001</v>
      </c>
      <c r="D219" s="183">
        <v>44.4</v>
      </c>
      <c r="E219" s="201">
        <v>5100</v>
      </c>
      <c r="F219" s="201">
        <v>21151</v>
      </c>
      <c r="G219" s="201">
        <v>15036</v>
      </c>
      <c r="H219" s="201">
        <v>48</v>
      </c>
      <c r="I219" s="179">
        <v>152.471</v>
      </c>
      <c r="K219" s="185">
        <v>135.30000000000001</v>
      </c>
      <c r="L219" s="121">
        <v>44.4</v>
      </c>
      <c r="M219" s="186">
        <v>5020</v>
      </c>
      <c r="N219" s="186">
        <v>20656</v>
      </c>
      <c r="O219" s="186">
        <v>12534</v>
      </c>
      <c r="P219" s="186">
        <v>50</v>
      </c>
      <c r="Q219" s="187">
        <v>115.3</v>
      </c>
    </row>
    <row r="220" spans="1:17">
      <c r="A220" s="33"/>
      <c r="B220" s="34" t="s">
        <v>119</v>
      </c>
      <c r="C220" s="183">
        <v>130.80000000000001</v>
      </c>
      <c r="D220" s="183">
        <v>42.9</v>
      </c>
      <c r="E220" s="201">
        <v>4766</v>
      </c>
      <c r="F220" s="201">
        <v>21157</v>
      </c>
      <c r="G220" s="201">
        <v>10713</v>
      </c>
      <c r="H220" s="201">
        <v>60</v>
      </c>
      <c r="I220" s="179">
        <v>155.51599999999999</v>
      </c>
      <c r="K220" s="185">
        <v>130.80000000000001</v>
      </c>
      <c r="L220" s="121">
        <v>42.9</v>
      </c>
      <c r="M220" s="186">
        <v>4671</v>
      </c>
      <c r="N220" s="186">
        <v>19731</v>
      </c>
      <c r="O220" s="186">
        <v>11806</v>
      </c>
      <c r="P220" s="186">
        <v>52</v>
      </c>
      <c r="Q220" s="187">
        <v>115.3</v>
      </c>
    </row>
    <row r="221" spans="1:17">
      <c r="A221" s="33"/>
      <c r="B221" s="34" t="s">
        <v>120</v>
      </c>
      <c r="C221" s="183">
        <v>131.6</v>
      </c>
      <c r="D221" s="183">
        <v>43.3</v>
      </c>
      <c r="E221" s="201">
        <v>5198</v>
      </c>
      <c r="F221" s="201">
        <v>19544</v>
      </c>
      <c r="G221" s="201">
        <v>11754</v>
      </c>
      <c r="H221" s="201">
        <v>54</v>
      </c>
      <c r="I221" s="179">
        <v>156.554</v>
      </c>
      <c r="K221" s="185">
        <v>131.6</v>
      </c>
      <c r="L221" s="121">
        <v>43.3</v>
      </c>
      <c r="M221" s="186">
        <v>4892</v>
      </c>
      <c r="N221" s="186">
        <v>20037</v>
      </c>
      <c r="O221" s="186">
        <v>12026</v>
      </c>
      <c r="P221" s="186">
        <v>53</v>
      </c>
      <c r="Q221" s="187">
        <v>115.3</v>
      </c>
    </row>
    <row r="222" spans="1:17">
      <c r="A222" s="33"/>
      <c r="B222" s="50" t="s">
        <v>121</v>
      </c>
      <c r="C222" s="188">
        <v>133.80000000000001</v>
      </c>
      <c r="D222" s="188">
        <v>44.2</v>
      </c>
      <c r="E222" s="203">
        <v>4111</v>
      </c>
      <c r="F222" s="203">
        <v>16536</v>
      </c>
      <c r="G222" s="203">
        <v>10065</v>
      </c>
      <c r="H222" s="203">
        <v>50</v>
      </c>
      <c r="I222" s="182">
        <v>158.92099999999999</v>
      </c>
      <c r="K222" s="190">
        <v>133.80000000000001</v>
      </c>
      <c r="L222" s="191">
        <v>44.2</v>
      </c>
      <c r="M222" s="192">
        <v>3994</v>
      </c>
      <c r="N222" s="192">
        <v>20756</v>
      </c>
      <c r="O222" s="192">
        <v>11821</v>
      </c>
      <c r="P222" s="192">
        <v>52</v>
      </c>
      <c r="Q222" s="193">
        <v>114.8</v>
      </c>
    </row>
    <row r="223" spans="1:17">
      <c r="A223" s="208" t="s">
        <v>141</v>
      </c>
      <c r="B223" s="34" t="s">
        <v>110</v>
      </c>
      <c r="C223" s="183">
        <v>127.4</v>
      </c>
      <c r="D223" s="183">
        <v>44.3</v>
      </c>
      <c r="E223" s="201">
        <v>2783</v>
      </c>
      <c r="F223" s="201">
        <v>21561</v>
      </c>
      <c r="G223" s="201">
        <v>11153</v>
      </c>
      <c r="H223" s="201">
        <v>60</v>
      </c>
      <c r="I223" s="179">
        <v>158.71600000000001</v>
      </c>
      <c r="K223" s="185">
        <v>127.4</v>
      </c>
      <c r="L223" s="121">
        <v>44.3</v>
      </c>
      <c r="M223" s="186">
        <v>3432</v>
      </c>
      <c r="N223" s="186">
        <v>19087</v>
      </c>
      <c r="O223" s="186">
        <v>13008</v>
      </c>
      <c r="P223" s="186">
        <v>63</v>
      </c>
      <c r="Q223" s="187">
        <v>111.7</v>
      </c>
    </row>
    <row r="224" spans="1:17">
      <c r="A224" s="33">
        <v>2007</v>
      </c>
      <c r="B224" s="34" t="s">
        <v>111</v>
      </c>
      <c r="C224" s="183">
        <v>131.80000000000001</v>
      </c>
      <c r="D224" s="183">
        <v>44.6</v>
      </c>
      <c r="E224" s="201">
        <v>4572</v>
      </c>
      <c r="F224" s="201">
        <v>20985</v>
      </c>
      <c r="G224" s="201">
        <v>13350</v>
      </c>
      <c r="H224" s="201">
        <v>50</v>
      </c>
      <c r="I224" s="179">
        <v>159.42400000000001</v>
      </c>
      <c r="K224" s="185">
        <v>131.80000000000001</v>
      </c>
      <c r="L224" s="121">
        <v>44.6</v>
      </c>
      <c r="M224" s="186">
        <v>4351</v>
      </c>
      <c r="N224" s="186">
        <v>20011</v>
      </c>
      <c r="O224" s="186">
        <v>11906</v>
      </c>
      <c r="P224" s="186">
        <v>50</v>
      </c>
      <c r="Q224" s="187">
        <v>111.8</v>
      </c>
    </row>
    <row r="225" spans="1:17">
      <c r="A225" s="33"/>
      <c r="B225" s="34" t="s">
        <v>112</v>
      </c>
      <c r="C225" s="183">
        <v>130.80000000000001</v>
      </c>
      <c r="D225" s="183">
        <v>45.7</v>
      </c>
      <c r="E225" s="201">
        <v>3364</v>
      </c>
      <c r="F225" s="201">
        <v>19374</v>
      </c>
      <c r="G225" s="201">
        <v>19199</v>
      </c>
      <c r="H225" s="201">
        <v>53</v>
      </c>
      <c r="I225" s="179">
        <v>163.06299999999999</v>
      </c>
      <c r="K225" s="185">
        <v>130.80000000000001</v>
      </c>
      <c r="L225" s="121">
        <v>45.7</v>
      </c>
      <c r="M225" s="186">
        <v>3732</v>
      </c>
      <c r="N225" s="186">
        <v>18736</v>
      </c>
      <c r="O225" s="186">
        <v>11588</v>
      </c>
      <c r="P225" s="186">
        <v>49</v>
      </c>
      <c r="Q225" s="187">
        <v>113.7</v>
      </c>
    </row>
    <row r="226" spans="1:17">
      <c r="A226" s="33"/>
      <c r="B226" s="34" t="s">
        <v>113</v>
      </c>
      <c r="C226" s="183">
        <v>130.30000000000001</v>
      </c>
      <c r="D226" s="183">
        <v>44.6</v>
      </c>
      <c r="E226" s="201">
        <v>3563</v>
      </c>
      <c r="F226" s="201">
        <v>17806</v>
      </c>
      <c r="G226" s="201">
        <v>8266</v>
      </c>
      <c r="H226" s="201">
        <v>50</v>
      </c>
      <c r="I226" s="179">
        <v>168.185</v>
      </c>
      <c r="K226" s="185">
        <v>130.30000000000001</v>
      </c>
      <c r="L226" s="121">
        <v>44.6</v>
      </c>
      <c r="M226" s="186">
        <v>3784</v>
      </c>
      <c r="N226" s="186">
        <v>18697</v>
      </c>
      <c r="O226" s="186">
        <v>10922</v>
      </c>
      <c r="P226" s="186">
        <v>52</v>
      </c>
      <c r="Q226" s="187">
        <v>113.3</v>
      </c>
    </row>
    <row r="227" spans="1:17">
      <c r="A227" s="33"/>
      <c r="B227" s="34" t="s">
        <v>114</v>
      </c>
      <c r="C227" s="183">
        <v>129.6</v>
      </c>
      <c r="D227" s="183">
        <v>43.3</v>
      </c>
      <c r="E227" s="201">
        <v>4691</v>
      </c>
      <c r="F227" s="201">
        <v>19343</v>
      </c>
      <c r="G227" s="201">
        <v>9375</v>
      </c>
      <c r="H227" s="201">
        <v>62</v>
      </c>
      <c r="I227" s="179">
        <v>169.648</v>
      </c>
      <c r="K227" s="185">
        <v>129.6</v>
      </c>
      <c r="L227" s="121">
        <v>43.3</v>
      </c>
      <c r="M227" s="186">
        <v>5036</v>
      </c>
      <c r="N227" s="186">
        <v>20294</v>
      </c>
      <c r="O227" s="186">
        <v>11379</v>
      </c>
      <c r="P227" s="186">
        <v>61</v>
      </c>
      <c r="Q227" s="187">
        <v>112.7</v>
      </c>
    </row>
    <row r="228" spans="1:17">
      <c r="A228" s="33"/>
      <c r="B228" s="34" t="s">
        <v>115</v>
      </c>
      <c r="C228" s="177">
        <v>130.1</v>
      </c>
      <c r="D228" s="183">
        <v>44.3</v>
      </c>
      <c r="E228" s="201">
        <v>3960</v>
      </c>
      <c r="F228" s="201">
        <v>17569</v>
      </c>
      <c r="G228" s="201">
        <v>11350</v>
      </c>
      <c r="H228" s="201">
        <v>74</v>
      </c>
      <c r="I228" s="179">
        <v>171.893</v>
      </c>
      <c r="K228" s="185">
        <v>130.1</v>
      </c>
      <c r="L228" s="121">
        <v>44.3</v>
      </c>
      <c r="M228" s="186">
        <v>3439</v>
      </c>
      <c r="N228" s="186">
        <v>17818</v>
      </c>
      <c r="O228" s="186">
        <v>10980</v>
      </c>
      <c r="P228" s="186">
        <v>70</v>
      </c>
      <c r="Q228" s="187">
        <v>114.8</v>
      </c>
    </row>
    <row r="229" spans="1:17">
      <c r="A229" s="39"/>
      <c r="B229" s="34" t="s">
        <v>116</v>
      </c>
      <c r="C229" s="177">
        <v>130.19999999999999</v>
      </c>
      <c r="D229" s="183">
        <v>43.4</v>
      </c>
      <c r="E229" s="201">
        <v>3533</v>
      </c>
      <c r="F229" s="201">
        <v>19620</v>
      </c>
      <c r="G229" s="201">
        <v>11264</v>
      </c>
      <c r="H229" s="201">
        <v>50</v>
      </c>
      <c r="I229" s="179">
        <v>175.31200000000001</v>
      </c>
      <c r="K229" s="185">
        <v>130.19999999999999</v>
      </c>
      <c r="L229" s="121">
        <v>43.4</v>
      </c>
      <c r="M229" s="186">
        <v>3464</v>
      </c>
      <c r="N229" s="186">
        <v>19277</v>
      </c>
      <c r="O229" s="186">
        <v>10723</v>
      </c>
      <c r="P229" s="186">
        <v>54</v>
      </c>
      <c r="Q229" s="187">
        <v>115.5</v>
      </c>
    </row>
    <row r="230" spans="1:17">
      <c r="A230" s="33"/>
      <c r="B230" s="34" t="s">
        <v>117</v>
      </c>
      <c r="C230" s="177">
        <v>140.19999999999999</v>
      </c>
      <c r="D230" s="183">
        <v>43.6</v>
      </c>
      <c r="E230" s="201">
        <v>2185</v>
      </c>
      <c r="F230" s="201">
        <v>20027</v>
      </c>
      <c r="G230" s="201">
        <v>8685</v>
      </c>
      <c r="H230" s="201">
        <v>55</v>
      </c>
      <c r="I230" s="179">
        <v>171.161</v>
      </c>
      <c r="K230" s="185">
        <v>140.19999999999999</v>
      </c>
      <c r="L230" s="121">
        <v>43.6</v>
      </c>
      <c r="M230" s="186">
        <v>2082</v>
      </c>
      <c r="N230" s="186">
        <v>19515</v>
      </c>
      <c r="O230" s="186">
        <v>11193</v>
      </c>
      <c r="P230" s="186">
        <v>60</v>
      </c>
      <c r="Q230" s="187">
        <v>112.1</v>
      </c>
    </row>
    <row r="231" spans="1:17">
      <c r="A231" s="33"/>
      <c r="B231" s="34" t="s">
        <v>118</v>
      </c>
      <c r="C231" s="177">
        <v>132.1</v>
      </c>
      <c r="D231" s="183">
        <v>46.3</v>
      </c>
      <c r="E231" s="201">
        <v>2398</v>
      </c>
      <c r="F231" s="201">
        <v>17980</v>
      </c>
      <c r="G231" s="201">
        <v>13004</v>
      </c>
      <c r="H231" s="201">
        <v>60</v>
      </c>
      <c r="I231" s="179">
        <v>173.351</v>
      </c>
      <c r="K231" s="185">
        <v>132.1</v>
      </c>
      <c r="L231" s="121">
        <v>46.3</v>
      </c>
      <c r="M231" s="186">
        <v>2379</v>
      </c>
      <c r="N231" s="186">
        <v>18105</v>
      </c>
      <c r="O231" s="186">
        <v>11174</v>
      </c>
      <c r="P231" s="186">
        <v>63</v>
      </c>
      <c r="Q231" s="187">
        <v>113.7</v>
      </c>
    </row>
    <row r="232" spans="1:17">
      <c r="A232" s="33"/>
      <c r="B232" s="34" t="s">
        <v>119</v>
      </c>
      <c r="C232" s="177">
        <v>133.9</v>
      </c>
      <c r="D232" s="183">
        <v>43.8</v>
      </c>
      <c r="E232" s="201">
        <v>2704</v>
      </c>
      <c r="F232" s="201">
        <v>20872</v>
      </c>
      <c r="G232" s="201">
        <v>10937</v>
      </c>
      <c r="H232" s="201">
        <v>71</v>
      </c>
      <c r="I232" s="179">
        <v>175.721</v>
      </c>
      <c r="K232" s="185">
        <v>133.9</v>
      </c>
      <c r="L232" s="121">
        <v>43.8</v>
      </c>
      <c r="M232" s="186">
        <v>2641</v>
      </c>
      <c r="N232" s="186">
        <v>18906</v>
      </c>
      <c r="O232" s="186">
        <v>11641</v>
      </c>
      <c r="P232" s="186">
        <v>61</v>
      </c>
      <c r="Q232" s="187">
        <v>113</v>
      </c>
    </row>
    <row r="233" spans="1:17">
      <c r="A233" s="33"/>
      <c r="B233" s="34" t="s">
        <v>120</v>
      </c>
      <c r="C233" s="177">
        <v>131.5</v>
      </c>
      <c r="D233" s="183">
        <v>44</v>
      </c>
      <c r="E233" s="201">
        <v>3236</v>
      </c>
      <c r="F233" s="201">
        <v>16380</v>
      </c>
      <c r="G233" s="201">
        <v>11602</v>
      </c>
      <c r="H233" s="201">
        <v>63</v>
      </c>
      <c r="I233" s="179">
        <v>173.21799999999999</v>
      </c>
      <c r="K233" s="185">
        <v>131.5</v>
      </c>
      <c r="L233" s="121">
        <v>44</v>
      </c>
      <c r="M233" s="186">
        <v>3072</v>
      </c>
      <c r="N233" s="186">
        <v>17009</v>
      </c>
      <c r="O233" s="186">
        <v>11570</v>
      </c>
      <c r="P233" s="186">
        <v>61</v>
      </c>
      <c r="Q233" s="187">
        <v>110.6</v>
      </c>
    </row>
    <row r="234" spans="1:17">
      <c r="A234" s="49"/>
      <c r="B234" s="34" t="s">
        <v>121</v>
      </c>
      <c r="C234" s="177">
        <v>132.4</v>
      </c>
      <c r="D234" s="183">
        <v>44.2</v>
      </c>
      <c r="E234" s="201">
        <v>3497</v>
      </c>
      <c r="F234" s="201">
        <v>13266</v>
      </c>
      <c r="G234" s="201">
        <v>9657</v>
      </c>
      <c r="H234" s="201">
        <v>63</v>
      </c>
      <c r="I234" s="179">
        <v>172.334</v>
      </c>
      <c r="K234" s="185">
        <v>132.4</v>
      </c>
      <c r="L234" s="121">
        <v>44.2</v>
      </c>
      <c r="M234" s="186">
        <v>3286</v>
      </c>
      <c r="N234" s="186">
        <v>16581</v>
      </c>
      <c r="O234" s="186">
        <v>11501</v>
      </c>
      <c r="P234" s="186">
        <v>67</v>
      </c>
      <c r="Q234" s="187">
        <v>108.4</v>
      </c>
    </row>
    <row r="235" spans="1:17">
      <c r="A235" s="209" t="s">
        <v>142</v>
      </c>
      <c r="B235" s="62" t="s">
        <v>110</v>
      </c>
      <c r="C235" s="194">
        <v>132.1</v>
      </c>
      <c r="D235" s="194">
        <v>46.2</v>
      </c>
      <c r="E235" s="206">
        <v>2937</v>
      </c>
      <c r="F235" s="206">
        <v>18128</v>
      </c>
      <c r="G235" s="206">
        <v>10034</v>
      </c>
      <c r="H235" s="206">
        <v>67</v>
      </c>
      <c r="I235" s="196">
        <v>172.93799999999999</v>
      </c>
      <c r="K235" s="197">
        <v>132.1</v>
      </c>
      <c r="L235" s="198">
        <v>46.2</v>
      </c>
      <c r="M235" s="199">
        <v>3703</v>
      </c>
      <c r="N235" s="199">
        <v>16000</v>
      </c>
      <c r="O235" s="199">
        <v>11725</v>
      </c>
      <c r="P235" s="199">
        <v>72</v>
      </c>
      <c r="Q235" s="200">
        <v>109</v>
      </c>
    </row>
    <row r="236" spans="1:17">
      <c r="A236" s="33">
        <v>2008</v>
      </c>
      <c r="B236" s="34" t="s">
        <v>111</v>
      </c>
      <c r="C236" s="183">
        <v>137.69999999999999</v>
      </c>
      <c r="D236" s="183">
        <v>42.4</v>
      </c>
      <c r="E236" s="201">
        <v>3661</v>
      </c>
      <c r="F236" s="201">
        <v>16416</v>
      </c>
      <c r="G236" s="201">
        <v>13484</v>
      </c>
      <c r="H236" s="201">
        <v>66</v>
      </c>
      <c r="I236" s="179">
        <v>180.65100000000001</v>
      </c>
      <c r="K236" s="185">
        <v>137.69999999999999</v>
      </c>
      <c r="L236" s="121">
        <v>42.4</v>
      </c>
      <c r="M236" s="186">
        <v>3482</v>
      </c>
      <c r="N236" s="186">
        <v>15511</v>
      </c>
      <c r="O236" s="186">
        <v>11637</v>
      </c>
      <c r="P236" s="186">
        <v>66</v>
      </c>
      <c r="Q236" s="187">
        <v>113.3</v>
      </c>
    </row>
    <row r="237" spans="1:17">
      <c r="A237" s="33"/>
      <c r="B237" s="34" t="s">
        <v>112</v>
      </c>
      <c r="C237" s="183">
        <v>129.5</v>
      </c>
      <c r="D237" s="183">
        <v>44.8</v>
      </c>
      <c r="E237" s="201">
        <v>3530</v>
      </c>
      <c r="F237" s="201">
        <v>14947</v>
      </c>
      <c r="G237" s="201">
        <v>18524</v>
      </c>
      <c r="H237" s="201">
        <v>72</v>
      </c>
      <c r="I237" s="179">
        <v>182.14500000000001</v>
      </c>
      <c r="K237" s="185">
        <v>129.5</v>
      </c>
      <c r="L237" s="121">
        <v>44.8</v>
      </c>
      <c r="M237" s="186">
        <v>3717</v>
      </c>
      <c r="N237" s="186">
        <v>14873</v>
      </c>
      <c r="O237" s="186">
        <v>11801</v>
      </c>
      <c r="P237" s="186">
        <v>66</v>
      </c>
      <c r="Q237" s="187">
        <v>111.7</v>
      </c>
    </row>
    <row r="238" spans="1:17">
      <c r="A238" s="33"/>
      <c r="B238" s="34" t="s">
        <v>113</v>
      </c>
      <c r="C238" s="183">
        <v>135.9</v>
      </c>
      <c r="D238" s="183">
        <v>43.9</v>
      </c>
      <c r="E238" s="201">
        <v>3787</v>
      </c>
      <c r="F238" s="201">
        <v>16438</v>
      </c>
      <c r="G238" s="201">
        <v>9260</v>
      </c>
      <c r="H238" s="201">
        <v>55</v>
      </c>
      <c r="I238" s="179">
        <v>187.63399999999999</v>
      </c>
      <c r="K238" s="185">
        <v>135.9</v>
      </c>
      <c r="L238" s="121">
        <v>43.9</v>
      </c>
      <c r="M238" s="186">
        <v>3997</v>
      </c>
      <c r="N238" s="186">
        <v>16611</v>
      </c>
      <c r="O238" s="186">
        <v>12117</v>
      </c>
      <c r="P238" s="186">
        <v>56</v>
      </c>
      <c r="Q238" s="187">
        <v>111.6</v>
      </c>
    </row>
    <row r="239" spans="1:17">
      <c r="A239" s="33"/>
      <c r="B239" s="34" t="s">
        <v>114</v>
      </c>
      <c r="C239" s="183">
        <v>136.19999999999999</v>
      </c>
      <c r="D239" s="183">
        <v>43.3</v>
      </c>
      <c r="E239" s="201">
        <v>3585</v>
      </c>
      <c r="F239" s="201">
        <v>14366</v>
      </c>
      <c r="G239" s="201">
        <v>8762</v>
      </c>
      <c r="H239" s="201">
        <v>53</v>
      </c>
      <c r="I239" s="179">
        <v>193.27699999999999</v>
      </c>
      <c r="K239" s="185">
        <v>136.19999999999999</v>
      </c>
      <c r="L239" s="121">
        <v>43.3</v>
      </c>
      <c r="M239" s="186">
        <v>3936</v>
      </c>
      <c r="N239" s="186">
        <v>15378</v>
      </c>
      <c r="O239" s="186">
        <v>10636</v>
      </c>
      <c r="P239" s="186">
        <v>53</v>
      </c>
      <c r="Q239" s="187">
        <v>113.9</v>
      </c>
    </row>
    <row r="240" spans="1:17">
      <c r="A240" s="33"/>
      <c r="B240" s="34" t="s">
        <v>115</v>
      </c>
      <c r="C240" s="177">
        <v>133.19999999999999</v>
      </c>
      <c r="D240" s="183">
        <v>43.5</v>
      </c>
      <c r="E240" s="201">
        <v>4207</v>
      </c>
      <c r="F240" s="201">
        <v>13936</v>
      </c>
      <c r="G240" s="201">
        <v>11258</v>
      </c>
      <c r="H240" s="201">
        <v>60</v>
      </c>
      <c r="I240" s="179">
        <v>198.16399999999999</v>
      </c>
      <c r="K240" s="185">
        <v>133.19999999999999</v>
      </c>
      <c r="L240" s="121">
        <v>43.5</v>
      </c>
      <c r="M240" s="186">
        <v>3768</v>
      </c>
      <c r="N240" s="186">
        <v>14512</v>
      </c>
      <c r="O240" s="186">
        <v>11091</v>
      </c>
      <c r="P240" s="186">
        <v>57</v>
      </c>
      <c r="Q240" s="187">
        <v>115.3</v>
      </c>
    </row>
    <row r="241" spans="1:17">
      <c r="A241" s="33"/>
      <c r="B241" s="34" t="s">
        <v>116</v>
      </c>
      <c r="C241" s="177">
        <v>133.1</v>
      </c>
      <c r="D241" s="183">
        <v>44.5</v>
      </c>
      <c r="E241" s="201">
        <v>3467</v>
      </c>
      <c r="F241" s="201">
        <v>15174</v>
      </c>
      <c r="G241" s="201">
        <v>11590</v>
      </c>
      <c r="H241" s="201">
        <v>58</v>
      </c>
      <c r="I241" s="179">
        <v>201.91399999999999</v>
      </c>
      <c r="K241" s="185">
        <v>133.1</v>
      </c>
      <c r="L241" s="121">
        <v>44.5</v>
      </c>
      <c r="M241" s="186">
        <v>3365</v>
      </c>
      <c r="N241" s="186">
        <v>14442</v>
      </c>
      <c r="O241" s="186">
        <v>10720</v>
      </c>
      <c r="P241" s="186">
        <v>63</v>
      </c>
      <c r="Q241" s="187">
        <v>115.2</v>
      </c>
    </row>
    <row r="242" spans="1:17">
      <c r="A242" s="33"/>
      <c r="B242" s="34" t="s">
        <v>117</v>
      </c>
      <c r="C242" s="177">
        <v>130.30000000000001</v>
      </c>
      <c r="D242" s="183">
        <v>45.3</v>
      </c>
      <c r="E242" s="201">
        <v>3400</v>
      </c>
      <c r="F242" s="201">
        <v>13617</v>
      </c>
      <c r="G242" s="201">
        <v>7765</v>
      </c>
      <c r="H242" s="201">
        <v>59</v>
      </c>
      <c r="I242" s="179">
        <v>199.048</v>
      </c>
      <c r="K242" s="185">
        <v>130.30000000000001</v>
      </c>
      <c r="L242" s="121">
        <v>45.3</v>
      </c>
      <c r="M242" s="186">
        <v>3231</v>
      </c>
      <c r="N242" s="186">
        <v>13844</v>
      </c>
      <c r="O242" s="186">
        <v>10256</v>
      </c>
      <c r="P242" s="186">
        <v>65</v>
      </c>
      <c r="Q242" s="187">
        <v>116.3</v>
      </c>
    </row>
    <row r="243" spans="1:17">
      <c r="A243" s="33"/>
      <c r="B243" s="34" t="s">
        <v>118</v>
      </c>
      <c r="C243" s="177">
        <v>127</v>
      </c>
      <c r="D243" s="183">
        <v>47.1</v>
      </c>
      <c r="E243" s="201">
        <v>3108</v>
      </c>
      <c r="F243" s="201">
        <v>14632</v>
      </c>
      <c r="G243" s="201">
        <v>12500</v>
      </c>
      <c r="H243" s="201">
        <v>56</v>
      </c>
      <c r="I243" s="179">
        <v>191.535</v>
      </c>
      <c r="K243" s="185">
        <v>127</v>
      </c>
      <c r="L243" s="121">
        <v>47.1</v>
      </c>
      <c r="M243" s="186">
        <v>3132</v>
      </c>
      <c r="N243" s="186">
        <v>13999</v>
      </c>
      <c r="O243" s="186">
        <v>10120</v>
      </c>
      <c r="P243" s="186">
        <v>59</v>
      </c>
      <c r="Q243" s="187">
        <v>110.5</v>
      </c>
    </row>
    <row r="244" spans="1:17">
      <c r="A244" s="33"/>
      <c r="B244" s="34" t="s">
        <v>119</v>
      </c>
      <c r="C244" s="177">
        <v>124.4</v>
      </c>
      <c r="D244" s="183">
        <v>47.7</v>
      </c>
      <c r="E244" s="201">
        <v>3378</v>
      </c>
      <c r="F244" s="201">
        <v>15039</v>
      </c>
      <c r="G244" s="201">
        <v>9163</v>
      </c>
      <c r="H244" s="201">
        <v>76</v>
      </c>
      <c r="I244" s="179">
        <v>173.66200000000001</v>
      </c>
      <c r="K244" s="185">
        <v>124.4</v>
      </c>
      <c r="L244" s="121">
        <v>47.7</v>
      </c>
      <c r="M244" s="186">
        <v>3321</v>
      </c>
      <c r="N244" s="186">
        <v>13623</v>
      </c>
      <c r="O244" s="186">
        <v>9632</v>
      </c>
      <c r="P244" s="186">
        <v>65</v>
      </c>
      <c r="Q244" s="187">
        <v>98.8</v>
      </c>
    </row>
    <row r="245" spans="1:17">
      <c r="A245" s="33"/>
      <c r="B245" s="34" t="s">
        <v>120</v>
      </c>
      <c r="C245" s="177">
        <v>116.8</v>
      </c>
      <c r="D245" s="183">
        <v>55.3</v>
      </c>
      <c r="E245" s="201">
        <v>2963</v>
      </c>
      <c r="F245" s="201">
        <v>12120</v>
      </c>
      <c r="G245" s="201">
        <v>8732</v>
      </c>
      <c r="H245" s="201">
        <v>71</v>
      </c>
      <c r="I245" s="179">
        <v>158.65199999999999</v>
      </c>
      <c r="K245" s="185">
        <v>116.8</v>
      </c>
      <c r="L245" s="121">
        <v>55.3</v>
      </c>
      <c r="M245" s="186">
        <v>2863</v>
      </c>
      <c r="N245" s="186">
        <v>13406</v>
      </c>
      <c r="O245" s="186">
        <v>9241</v>
      </c>
      <c r="P245" s="186">
        <v>68</v>
      </c>
      <c r="Q245" s="187">
        <v>91.6</v>
      </c>
    </row>
    <row r="246" spans="1:17">
      <c r="A246" s="33"/>
      <c r="B246" s="50" t="s">
        <v>121</v>
      </c>
      <c r="C246" s="180">
        <v>110.8</v>
      </c>
      <c r="D246" s="188">
        <v>65.599999999999994</v>
      </c>
      <c r="E246" s="203">
        <v>3427</v>
      </c>
      <c r="F246" s="203">
        <v>11990</v>
      </c>
      <c r="G246" s="203">
        <v>7500</v>
      </c>
      <c r="H246" s="203">
        <v>54</v>
      </c>
      <c r="I246" s="182">
        <v>147.85400000000001</v>
      </c>
      <c r="K246" s="190">
        <v>110.8</v>
      </c>
      <c r="L246" s="191">
        <v>65.599999999999994</v>
      </c>
      <c r="M246" s="192">
        <v>3103</v>
      </c>
      <c r="N246" s="192">
        <v>14203</v>
      </c>
      <c r="O246" s="192">
        <v>8684</v>
      </c>
      <c r="P246" s="192">
        <v>58</v>
      </c>
      <c r="Q246" s="193">
        <v>85.8</v>
      </c>
    </row>
    <row r="247" spans="1:17">
      <c r="A247" s="208" t="s">
        <v>148</v>
      </c>
      <c r="B247" s="34" t="s">
        <v>110</v>
      </c>
      <c r="C247" s="177">
        <v>95.6</v>
      </c>
      <c r="D247" s="183">
        <v>115.6</v>
      </c>
      <c r="E247" s="201">
        <v>2015</v>
      </c>
      <c r="F247" s="201">
        <v>14433</v>
      </c>
      <c r="G247" s="201">
        <v>7117</v>
      </c>
      <c r="H247" s="201">
        <v>59</v>
      </c>
      <c r="I247" s="179">
        <v>143.107</v>
      </c>
      <c r="K247" s="185">
        <v>95.6</v>
      </c>
      <c r="L247" s="121">
        <v>115.6</v>
      </c>
      <c r="M247" s="186">
        <v>2535</v>
      </c>
      <c r="N247" s="186">
        <v>12804</v>
      </c>
      <c r="O247" s="186">
        <v>8167</v>
      </c>
      <c r="P247" s="186">
        <v>65</v>
      </c>
      <c r="Q247" s="187">
        <v>82.8</v>
      </c>
    </row>
    <row r="248" spans="1:17">
      <c r="A248" s="33">
        <v>2009</v>
      </c>
      <c r="B248" s="34" t="s">
        <v>111</v>
      </c>
      <c r="C248" s="177">
        <v>87.5</v>
      </c>
      <c r="D248" s="183">
        <v>84.1</v>
      </c>
      <c r="E248" s="201">
        <v>2500</v>
      </c>
      <c r="F248" s="201">
        <v>11816</v>
      </c>
      <c r="G248" s="201">
        <v>9165</v>
      </c>
      <c r="H248" s="201">
        <v>67</v>
      </c>
      <c r="I248" s="179">
        <v>139.69900000000001</v>
      </c>
      <c r="K248" s="185">
        <v>87.5</v>
      </c>
      <c r="L248" s="121">
        <v>84.1</v>
      </c>
      <c r="M248" s="186">
        <v>2425</v>
      </c>
      <c r="N248" s="186">
        <v>11278</v>
      </c>
      <c r="O248" s="186">
        <v>8266</v>
      </c>
      <c r="P248" s="186">
        <v>66</v>
      </c>
      <c r="Q248" s="187">
        <v>77.3</v>
      </c>
    </row>
    <row r="249" spans="1:17">
      <c r="A249" s="39"/>
      <c r="B249" s="34" t="s">
        <v>112</v>
      </c>
      <c r="C249" s="177">
        <v>103.6</v>
      </c>
      <c r="D249" s="183">
        <v>73.400000000000006</v>
      </c>
      <c r="E249" s="201">
        <v>3019</v>
      </c>
      <c r="F249" s="201">
        <v>12425</v>
      </c>
      <c r="G249" s="201">
        <v>13075</v>
      </c>
      <c r="H249" s="201">
        <v>74</v>
      </c>
      <c r="I249" s="179">
        <v>139.827</v>
      </c>
      <c r="K249" s="185">
        <v>103.6</v>
      </c>
      <c r="L249" s="121">
        <v>73.400000000000006</v>
      </c>
      <c r="M249" s="186">
        <v>3028</v>
      </c>
      <c r="N249" s="186">
        <v>11997</v>
      </c>
      <c r="O249" s="186">
        <v>8343</v>
      </c>
      <c r="P249" s="186">
        <v>67</v>
      </c>
      <c r="Q249" s="187">
        <v>76.8</v>
      </c>
    </row>
    <row r="250" spans="1:17">
      <c r="A250" s="33"/>
      <c r="B250" s="34" t="s">
        <v>113</v>
      </c>
      <c r="C250" s="177">
        <v>91.4</v>
      </c>
      <c r="D250" s="183">
        <v>71.599999999999994</v>
      </c>
      <c r="E250" s="201">
        <v>2991</v>
      </c>
      <c r="F250" s="201">
        <v>11384</v>
      </c>
      <c r="G250" s="201">
        <v>6905</v>
      </c>
      <c r="H250" s="201">
        <v>68</v>
      </c>
      <c r="I250" s="179">
        <v>143.33600000000001</v>
      </c>
      <c r="K250" s="185">
        <v>91.4</v>
      </c>
      <c r="L250" s="121">
        <v>71.599999999999994</v>
      </c>
      <c r="M250" s="186">
        <v>3154</v>
      </c>
      <c r="N250" s="186">
        <v>11590</v>
      </c>
      <c r="O250" s="186">
        <v>9108</v>
      </c>
      <c r="P250" s="186">
        <v>68</v>
      </c>
      <c r="Q250" s="187">
        <v>76.400000000000006</v>
      </c>
    </row>
    <row r="251" spans="1:17">
      <c r="A251" s="33"/>
      <c r="B251" s="34" t="s">
        <v>114</v>
      </c>
      <c r="C251" s="177">
        <v>92.6</v>
      </c>
      <c r="D251" s="183">
        <v>67.5</v>
      </c>
      <c r="E251" s="201">
        <v>2139</v>
      </c>
      <c r="F251" s="201">
        <v>9273</v>
      </c>
      <c r="G251" s="201">
        <v>7271</v>
      </c>
      <c r="H251" s="201">
        <v>67</v>
      </c>
      <c r="I251" s="179">
        <v>141.84</v>
      </c>
      <c r="K251" s="185">
        <v>92.6</v>
      </c>
      <c r="L251" s="121">
        <v>67.5</v>
      </c>
      <c r="M251" s="186">
        <v>2399</v>
      </c>
      <c r="N251" s="186">
        <v>10306</v>
      </c>
      <c r="O251" s="186">
        <v>9174</v>
      </c>
      <c r="P251" s="186">
        <v>69</v>
      </c>
      <c r="Q251" s="187">
        <v>73.400000000000006</v>
      </c>
    </row>
    <row r="252" spans="1:17">
      <c r="A252" s="33"/>
      <c r="B252" s="34" t="s">
        <v>115</v>
      </c>
      <c r="C252" s="177">
        <v>93.1</v>
      </c>
      <c r="D252" s="183">
        <v>63</v>
      </c>
      <c r="E252" s="201">
        <v>2582</v>
      </c>
      <c r="F252" s="201">
        <v>11461</v>
      </c>
      <c r="G252" s="201">
        <v>9942</v>
      </c>
      <c r="H252" s="201">
        <v>61</v>
      </c>
      <c r="I252" s="179">
        <v>144.971</v>
      </c>
      <c r="K252" s="185">
        <v>93.1</v>
      </c>
      <c r="L252" s="121">
        <v>63</v>
      </c>
      <c r="M252" s="186">
        <v>2377</v>
      </c>
      <c r="N252" s="186">
        <v>11475</v>
      </c>
      <c r="O252" s="186">
        <v>9416</v>
      </c>
      <c r="P252" s="186">
        <v>57</v>
      </c>
      <c r="Q252" s="187">
        <v>73.2</v>
      </c>
    </row>
    <row r="253" spans="1:17">
      <c r="A253" s="33"/>
      <c r="B253" s="34" t="s">
        <v>116</v>
      </c>
      <c r="C253" s="177">
        <v>100</v>
      </c>
      <c r="D253" s="183">
        <v>59</v>
      </c>
      <c r="E253" s="201">
        <v>2631</v>
      </c>
      <c r="F253" s="201">
        <v>11595</v>
      </c>
      <c r="G253" s="201">
        <v>11665</v>
      </c>
      <c r="H253" s="201">
        <v>55</v>
      </c>
      <c r="I253" s="179">
        <v>146.32</v>
      </c>
      <c r="K253" s="185">
        <v>100</v>
      </c>
      <c r="L253" s="121">
        <v>59</v>
      </c>
      <c r="M253" s="186">
        <v>2490</v>
      </c>
      <c r="N253" s="186">
        <v>11108</v>
      </c>
      <c r="O253" s="186">
        <v>10499</v>
      </c>
      <c r="P253" s="186">
        <v>58</v>
      </c>
      <c r="Q253" s="187">
        <v>72.5</v>
      </c>
    </row>
    <row r="254" spans="1:17">
      <c r="A254" s="33"/>
      <c r="B254" s="34" t="s">
        <v>117</v>
      </c>
      <c r="C254" s="177">
        <v>107.7</v>
      </c>
      <c r="D254" s="183">
        <v>54.9</v>
      </c>
      <c r="E254" s="201">
        <v>2149</v>
      </c>
      <c r="F254" s="201">
        <v>10122</v>
      </c>
      <c r="G254" s="201">
        <v>7866</v>
      </c>
      <c r="H254" s="201">
        <v>65</v>
      </c>
      <c r="I254" s="179">
        <v>150.13300000000001</v>
      </c>
      <c r="K254" s="185">
        <v>107.7</v>
      </c>
      <c r="L254" s="121">
        <v>54.9</v>
      </c>
      <c r="M254" s="186">
        <v>2042</v>
      </c>
      <c r="N254" s="186">
        <v>10449</v>
      </c>
      <c r="O254" s="186">
        <v>10293</v>
      </c>
      <c r="P254" s="186">
        <v>72</v>
      </c>
      <c r="Q254" s="187">
        <v>75.400000000000006</v>
      </c>
    </row>
    <row r="255" spans="1:17">
      <c r="A255" s="33"/>
      <c r="B255" s="34" t="s">
        <v>118</v>
      </c>
      <c r="C255" s="177">
        <v>103</v>
      </c>
      <c r="D255" s="183">
        <v>50.5</v>
      </c>
      <c r="E255" s="201">
        <v>2502</v>
      </c>
      <c r="F255" s="201">
        <v>11298</v>
      </c>
      <c r="G255" s="201">
        <v>13953</v>
      </c>
      <c r="H255" s="201">
        <v>51</v>
      </c>
      <c r="I255" s="179">
        <v>148.88999999999999</v>
      </c>
      <c r="K255" s="185">
        <v>103</v>
      </c>
      <c r="L255" s="121">
        <v>50.5</v>
      </c>
      <c r="M255" s="186">
        <v>2557</v>
      </c>
      <c r="N255" s="186">
        <v>10822</v>
      </c>
      <c r="O255" s="186">
        <v>11513</v>
      </c>
      <c r="P255" s="186">
        <v>54</v>
      </c>
      <c r="Q255" s="187">
        <v>77.7</v>
      </c>
    </row>
    <row r="256" spans="1:17">
      <c r="A256" s="33"/>
      <c r="B256" s="34" t="s">
        <v>119</v>
      </c>
      <c r="C256" s="177">
        <v>105.3</v>
      </c>
      <c r="D256" s="183">
        <v>51.2</v>
      </c>
      <c r="E256" s="201">
        <v>2888</v>
      </c>
      <c r="F256" s="201">
        <v>11585</v>
      </c>
      <c r="G256" s="201">
        <v>10993</v>
      </c>
      <c r="H256" s="201">
        <v>61</v>
      </c>
      <c r="I256" s="179">
        <v>151.72800000000001</v>
      </c>
      <c r="K256" s="185">
        <v>105.3</v>
      </c>
      <c r="L256" s="121">
        <v>51.2</v>
      </c>
      <c r="M256" s="186">
        <v>2844</v>
      </c>
      <c r="N256" s="186">
        <v>10547</v>
      </c>
      <c r="O256" s="186">
        <v>11619</v>
      </c>
      <c r="P256" s="186">
        <v>53</v>
      </c>
      <c r="Q256" s="187">
        <v>87.4</v>
      </c>
    </row>
    <row r="257" spans="1:17">
      <c r="A257" s="33"/>
      <c r="B257" s="34" t="s">
        <v>120</v>
      </c>
      <c r="C257" s="177">
        <v>112.5</v>
      </c>
      <c r="D257" s="183">
        <v>48.3</v>
      </c>
      <c r="E257" s="201">
        <v>2873</v>
      </c>
      <c r="F257" s="201">
        <v>9317</v>
      </c>
      <c r="G257" s="201">
        <v>12269</v>
      </c>
      <c r="H257" s="201">
        <v>56</v>
      </c>
      <c r="I257" s="179">
        <v>151.37</v>
      </c>
      <c r="K257" s="185">
        <v>112.5</v>
      </c>
      <c r="L257" s="121">
        <v>48.3</v>
      </c>
      <c r="M257" s="186">
        <v>2834</v>
      </c>
      <c r="N257" s="186">
        <v>10312</v>
      </c>
      <c r="O257" s="186">
        <v>12801</v>
      </c>
      <c r="P257" s="186">
        <v>53</v>
      </c>
      <c r="Q257" s="187">
        <v>95.4</v>
      </c>
    </row>
    <row r="258" spans="1:17">
      <c r="A258" s="49"/>
      <c r="B258" s="34" t="s">
        <v>121</v>
      </c>
      <c r="C258" s="177">
        <v>108.3</v>
      </c>
      <c r="D258" s="183">
        <v>48.9</v>
      </c>
      <c r="E258" s="201">
        <v>3001</v>
      </c>
      <c r="F258" s="201">
        <v>9294</v>
      </c>
      <c r="G258" s="201">
        <v>10483</v>
      </c>
      <c r="H258" s="201">
        <v>67</v>
      </c>
      <c r="I258" s="179">
        <v>153.22800000000001</v>
      </c>
      <c r="K258" s="185">
        <v>108.3</v>
      </c>
      <c r="L258" s="121">
        <v>48.9</v>
      </c>
      <c r="M258" s="186">
        <v>2615</v>
      </c>
      <c r="N258" s="186">
        <v>10966</v>
      </c>
      <c r="O258" s="186">
        <v>12339</v>
      </c>
      <c r="P258" s="186">
        <v>72</v>
      </c>
      <c r="Q258" s="187">
        <v>103.6</v>
      </c>
    </row>
    <row r="259" spans="1:17">
      <c r="A259" s="209" t="s">
        <v>155</v>
      </c>
      <c r="B259" s="62" t="s">
        <v>110</v>
      </c>
      <c r="C259" s="207">
        <v>114.8</v>
      </c>
      <c r="D259" s="194">
        <v>48.5</v>
      </c>
      <c r="E259" s="206">
        <v>2291</v>
      </c>
      <c r="F259" s="206">
        <v>12191</v>
      </c>
      <c r="G259" s="206">
        <v>10058</v>
      </c>
      <c r="H259" s="206">
        <v>46</v>
      </c>
      <c r="I259" s="196">
        <v>153.39099999999999</v>
      </c>
      <c r="K259" s="197">
        <v>114.8</v>
      </c>
      <c r="L259" s="198">
        <v>48.5</v>
      </c>
      <c r="M259" s="199">
        <v>2876</v>
      </c>
      <c r="N259" s="199">
        <v>11068</v>
      </c>
      <c r="O259" s="199">
        <v>11718</v>
      </c>
      <c r="P259" s="199">
        <v>51</v>
      </c>
      <c r="Q259" s="200">
        <v>107.2</v>
      </c>
    </row>
    <row r="260" spans="1:17">
      <c r="A260" s="33">
        <v>2010</v>
      </c>
      <c r="B260" s="34" t="s">
        <v>111</v>
      </c>
      <c r="C260" s="177">
        <v>118.2</v>
      </c>
      <c r="D260" s="183">
        <v>49.7</v>
      </c>
      <c r="E260" s="201">
        <v>3387</v>
      </c>
      <c r="F260" s="201">
        <v>11405</v>
      </c>
      <c r="G260" s="201">
        <v>12425</v>
      </c>
      <c r="H260" s="201">
        <v>43</v>
      </c>
      <c r="I260" s="179">
        <v>154.89699999999999</v>
      </c>
      <c r="K260" s="185">
        <v>118.2</v>
      </c>
      <c r="L260" s="121">
        <v>49.7</v>
      </c>
      <c r="M260" s="186">
        <v>3391</v>
      </c>
      <c r="N260" s="186">
        <v>10854</v>
      </c>
      <c r="O260" s="186">
        <v>11148</v>
      </c>
      <c r="P260" s="186">
        <v>42</v>
      </c>
      <c r="Q260" s="187">
        <v>110.9</v>
      </c>
    </row>
    <row r="261" spans="1:17">
      <c r="A261" s="33"/>
      <c r="B261" s="34" t="s">
        <v>112</v>
      </c>
      <c r="C261" s="177">
        <v>111.5</v>
      </c>
      <c r="D261" s="183">
        <v>48.2</v>
      </c>
      <c r="E261" s="201">
        <v>4120</v>
      </c>
      <c r="F261" s="201">
        <v>12484</v>
      </c>
      <c r="G261" s="201">
        <v>18558</v>
      </c>
      <c r="H261" s="201">
        <v>73</v>
      </c>
      <c r="I261" s="179">
        <v>159.78200000000001</v>
      </c>
      <c r="K261" s="185">
        <v>111.5</v>
      </c>
      <c r="L261" s="121">
        <v>48.2</v>
      </c>
      <c r="M261" s="186">
        <v>4002</v>
      </c>
      <c r="N261" s="186">
        <v>11582</v>
      </c>
      <c r="O261" s="186">
        <v>11712</v>
      </c>
      <c r="P261" s="186">
        <v>67</v>
      </c>
      <c r="Q261" s="187">
        <v>114.3</v>
      </c>
    </row>
    <row r="262" spans="1:17">
      <c r="A262" s="33"/>
      <c r="B262" s="34" t="s">
        <v>113</v>
      </c>
      <c r="C262" s="177">
        <v>117.6</v>
      </c>
      <c r="D262" s="183">
        <v>45.1</v>
      </c>
      <c r="E262" s="201">
        <v>2618</v>
      </c>
      <c r="F262" s="201">
        <v>11481</v>
      </c>
      <c r="G262" s="201">
        <v>8883</v>
      </c>
      <c r="H262" s="201">
        <v>69</v>
      </c>
      <c r="I262" s="179">
        <v>165.893</v>
      </c>
      <c r="K262" s="185">
        <v>117.6</v>
      </c>
      <c r="L262" s="121">
        <v>45.1</v>
      </c>
      <c r="M262" s="186">
        <v>2766</v>
      </c>
      <c r="N262" s="186">
        <v>11586</v>
      </c>
      <c r="O262" s="186">
        <v>11531</v>
      </c>
      <c r="P262" s="186">
        <v>68</v>
      </c>
      <c r="Q262" s="187">
        <v>115.7</v>
      </c>
    </row>
    <row r="263" spans="1:17">
      <c r="A263" s="33"/>
      <c r="B263" s="34" t="s">
        <v>114</v>
      </c>
      <c r="C263" s="177">
        <v>122.3</v>
      </c>
      <c r="D263" s="183">
        <v>45.5</v>
      </c>
      <c r="E263" s="201">
        <v>2511</v>
      </c>
      <c r="F263" s="201">
        <v>9932</v>
      </c>
      <c r="G263" s="201">
        <v>8979</v>
      </c>
      <c r="H263" s="201">
        <v>62</v>
      </c>
      <c r="I263" s="179">
        <v>162.44399999999999</v>
      </c>
      <c r="K263" s="185">
        <v>122.3</v>
      </c>
      <c r="L263" s="121">
        <v>45.5</v>
      </c>
      <c r="M263" s="186">
        <v>2857</v>
      </c>
      <c r="N263" s="186">
        <v>11179</v>
      </c>
      <c r="O263" s="186">
        <v>11413</v>
      </c>
      <c r="P263" s="186">
        <v>65</v>
      </c>
      <c r="Q263" s="187">
        <v>114.5</v>
      </c>
    </row>
    <row r="264" spans="1:17">
      <c r="A264" s="33"/>
      <c r="B264" s="34" t="s">
        <v>115</v>
      </c>
      <c r="C264" s="177">
        <v>122.9</v>
      </c>
      <c r="D264" s="183">
        <v>45.8</v>
      </c>
      <c r="E264" s="201">
        <v>2426</v>
      </c>
      <c r="F264" s="201">
        <v>11739</v>
      </c>
      <c r="G264" s="201">
        <v>11674</v>
      </c>
      <c r="H264" s="201">
        <v>73</v>
      </c>
      <c r="I264" s="179">
        <v>160.524</v>
      </c>
      <c r="K264" s="185">
        <v>122.9</v>
      </c>
      <c r="L264" s="121">
        <v>45.8</v>
      </c>
      <c r="M264" s="186">
        <v>2277</v>
      </c>
      <c r="N264" s="186">
        <v>11785</v>
      </c>
      <c r="O264" s="186">
        <v>11107</v>
      </c>
      <c r="P264" s="186">
        <v>68</v>
      </c>
      <c r="Q264" s="187">
        <v>110.7</v>
      </c>
    </row>
    <row r="265" spans="1:17">
      <c r="A265" s="33"/>
      <c r="B265" s="34" t="s">
        <v>116</v>
      </c>
      <c r="C265" s="177">
        <v>120.4</v>
      </c>
      <c r="D265" s="183">
        <v>45.1</v>
      </c>
      <c r="E265" s="201">
        <v>3293</v>
      </c>
      <c r="F265" s="201">
        <v>11969</v>
      </c>
      <c r="G265" s="201">
        <v>13067</v>
      </c>
      <c r="H265" s="201">
        <v>55</v>
      </c>
      <c r="I265" s="179">
        <v>159.90700000000001</v>
      </c>
      <c r="K265" s="185">
        <v>120.4</v>
      </c>
      <c r="L265" s="121">
        <v>45.1</v>
      </c>
      <c r="M265" s="186">
        <v>3048</v>
      </c>
      <c r="N265" s="186">
        <v>11604</v>
      </c>
      <c r="O265" s="186">
        <v>11784</v>
      </c>
      <c r="P265" s="186">
        <v>57</v>
      </c>
      <c r="Q265" s="187">
        <v>109.3</v>
      </c>
    </row>
    <row r="266" spans="1:17">
      <c r="A266" s="33"/>
      <c r="B266" s="34" t="s">
        <v>117</v>
      </c>
      <c r="C266" s="177">
        <v>118.3</v>
      </c>
      <c r="D266" s="183">
        <v>53.4</v>
      </c>
      <c r="E266" s="201">
        <v>3107</v>
      </c>
      <c r="F266" s="201">
        <v>11797</v>
      </c>
      <c r="G266" s="201">
        <v>11763</v>
      </c>
      <c r="H266" s="201">
        <v>53</v>
      </c>
      <c r="I266" s="179">
        <v>159.511</v>
      </c>
      <c r="K266" s="185">
        <v>118.3</v>
      </c>
      <c r="L266" s="121">
        <v>53.4</v>
      </c>
      <c r="M266" s="186">
        <v>2964</v>
      </c>
      <c r="N266" s="186">
        <v>12058</v>
      </c>
      <c r="O266" s="186">
        <v>15022</v>
      </c>
      <c r="P266" s="186">
        <v>59</v>
      </c>
      <c r="Q266" s="187">
        <v>106.2</v>
      </c>
    </row>
    <row r="267" spans="1:17">
      <c r="A267" s="33"/>
      <c r="B267" s="34" t="s">
        <v>118</v>
      </c>
      <c r="C267" s="177">
        <v>124.1</v>
      </c>
      <c r="D267" s="183">
        <v>48.2</v>
      </c>
      <c r="E267" s="201">
        <v>2836</v>
      </c>
      <c r="F267" s="201">
        <v>12448</v>
      </c>
      <c r="G267" s="201">
        <v>12906</v>
      </c>
      <c r="H267" s="201">
        <v>57</v>
      </c>
      <c r="I267" s="179">
        <v>161.89099999999999</v>
      </c>
      <c r="K267" s="185">
        <v>124.1</v>
      </c>
      <c r="L267" s="121">
        <v>48.2</v>
      </c>
      <c r="M267" s="186">
        <v>2969</v>
      </c>
      <c r="N267" s="186">
        <v>12088</v>
      </c>
      <c r="O267" s="186">
        <v>10751</v>
      </c>
      <c r="P267" s="186">
        <v>58</v>
      </c>
      <c r="Q267" s="187">
        <v>108.7</v>
      </c>
    </row>
    <row r="268" spans="1:17">
      <c r="A268" s="33"/>
      <c r="B268" s="34" t="s">
        <v>119</v>
      </c>
      <c r="C268" s="177">
        <v>119.1</v>
      </c>
      <c r="D268" s="183">
        <v>46.9</v>
      </c>
      <c r="E268" s="201">
        <v>2372</v>
      </c>
      <c r="F268" s="201">
        <v>13128</v>
      </c>
      <c r="G268" s="201">
        <v>7783</v>
      </c>
      <c r="H268" s="201">
        <v>74</v>
      </c>
      <c r="I268" s="179">
        <v>163.50399999999999</v>
      </c>
      <c r="K268" s="185">
        <v>119.1</v>
      </c>
      <c r="L268" s="121">
        <v>46.9</v>
      </c>
      <c r="M268" s="186">
        <v>2317</v>
      </c>
      <c r="N268" s="186">
        <v>12303</v>
      </c>
      <c r="O268" s="186">
        <v>8530</v>
      </c>
      <c r="P268" s="186">
        <v>66</v>
      </c>
      <c r="Q268" s="187">
        <v>107.8</v>
      </c>
    </row>
    <row r="269" spans="1:17">
      <c r="A269" s="33"/>
      <c r="B269" s="34" t="s">
        <v>120</v>
      </c>
      <c r="C269" s="177">
        <v>119.3</v>
      </c>
      <c r="D269" s="183">
        <v>48.5</v>
      </c>
      <c r="E269" s="201">
        <v>2522</v>
      </c>
      <c r="F269" s="201">
        <v>11379</v>
      </c>
      <c r="G269" s="201">
        <v>8290</v>
      </c>
      <c r="H269" s="201">
        <v>73</v>
      </c>
      <c r="I269" s="179">
        <v>164.57599999999999</v>
      </c>
      <c r="K269" s="185">
        <v>119.3</v>
      </c>
      <c r="L269" s="121">
        <v>48.5</v>
      </c>
      <c r="M269" s="186">
        <v>2472</v>
      </c>
      <c r="N269" s="186">
        <v>12126</v>
      </c>
      <c r="O269" s="186">
        <v>8497</v>
      </c>
      <c r="P269" s="186">
        <v>70</v>
      </c>
      <c r="Q269" s="187">
        <v>108.7</v>
      </c>
    </row>
    <row r="270" spans="1:17">
      <c r="A270" s="49"/>
      <c r="B270" s="50" t="s">
        <v>121</v>
      </c>
      <c r="C270" s="180">
        <v>131.6</v>
      </c>
      <c r="D270" s="188">
        <v>48</v>
      </c>
      <c r="E270" s="203">
        <v>3273</v>
      </c>
      <c r="F270" s="203">
        <v>10286</v>
      </c>
      <c r="G270" s="203">
        <v>7045</v>
      </c>
      <c r="H270" s="203">
        <v>52</v>
      </c>
      <c r="I270" s="182">
        <v>168.232</v>
      </c>
      <c r="K270" s="190">
        <v>131.6</v>
      </c>
      <c r="L270" s="191">
        <v>48</v>
      </c>
      <c r="M270" s="192">
        <v>2766</v>
      </c>
      <c r="N270" s="192">
        <v>12146</v>
      </c>
      <c r="O270" s="192">
        <v>8205</v>
      </c>
      <c r="P270" s="192">
        <v>55</v>
      </c>
      <c r="Q270" s="193">
        <v>109.8</v>
      </c>
    </row>
    <row r="271" spans="1:17">
      <c r="A271" s="33" t="s">
        <v>158</v>
      </c>
      <c r="B271" s="34" t="s">
        <v>110</v>
      </c>
      <c r="C271" s="177">
        <v>122</v>
      </c>
      <c r="D271" s="183">
        <v>47</v>
      </c>
      <c r="E271" s="201">
        <v>2232</v>
      </c>
      <c r="F271" s="201">
        <v>14256</v>
      </c>
      <c r="G271" s="201">
        <v>7666</v>
      </c>
      <c r="H271" s="201">
        <v>40</v>
      </c>
      <c r="I271" s="179">
        <v>171.84200000000001</v>
      </c>
      <c r="K271" s="185">
        <v>122</v>
      </c>
      <c r="L271" s="121">
        <v>47</v>
      </c>
      <c r="M271" s="186">
        <v>2786</v>
      </c>
      <c r="N271" s="186">
        <v>12954</v>
      </c>
      <c r="O271" s="186">
        <v>8790</v>
      </c>
      <c r="P271" s="186">
        <v>44</v>
      </c>
      <c r="Q271" s="187">
        <v>112</v>
      </c>
    </row>
    <row r="272" spans="1:17">
      <c r="A272" s="39">
        <v>2011</v>
      </c>
      <c r="B272" s="34" t="s">
        <v>111</v>
      </c>
      <c r="C272" s="177">
        <v>129.5</v>
      </c>
      <c r="D272" s="183">
        <v>46.3</v>
      </c>
      <c r="E272" s="201">
        <v>2615</v>
      </c>
      <c r="F272" s="201">
        <v>13218</v>
      </c>
      <c r="G272" s="201">
        <v>10270</v>
      </c>
      <c r="H272" s="201">
        <v>55</v>
      </c>
      <c r="I272" s="179">
        <v>176.137</v>
      </c>
      <c r="K272" s="185">
        <v>129.5</v>
      </c>
      <c r="L272" s="121">
        <v>46.3</v>
      </c>
      <c r="M272" s="186">
        <v>2682</v>
      </c>
      <c r="N272" s="186">
        <v>12538</v>
      </c>
      <c r="O272" s="186">
        <v>9133</v>
      </c>
      <c r="P272" s="186">
        <v>54</v>
      </c>
      <c r="Q272" s="187">
        <v>113.7</v>
      </c>
    </row>
    <row r="273" spans="1:17">
      <c r="A273" s="33"/>
      <c r="B273" s="34" t="s">
        <v>112</v>
      </c>
      <c r="C273" s="177">
        <v>123.6</v>
      </c>
      <c r="D273" s="183">
        <v>45.6</v>
      </c>
      <c r="E273" s="201">
        <v>2685</v>
      </c>
      <c r="F273" s="201">
        <v>13535</v>
      </c>
      <c r="G273" s="201">
        <v>12204</v>
      </c>
      <c r="H273" s="201">
        <v>55</v>
      </c>
      <c r="I273" s="179">
        <v>178.95099999999999</v>
      </c>
      <c r="K273" s="185">
        <v>123.6</v>
      </c>
      <c r="L273" s="121">
        <v>45.6</v>
      </c>
      <c r="M273" s="186">
        <v>2614</v>
      </c>
      <c r="N273" s="186">
        <v>12478</v>
      </c>
      <c r="O273" s="186">
        <v>7795</v>
      </c>
      <c r="P273" s="186">
        <v>51</v>
      </c>
      <c r="Q273" s="187">
        <v>112</v>
      </c>
    </row>
    <row r="274" spans="1:17">
      <c r="A274" s="33"/>
      <c r="B274" s="34" t="s">
        <v>113</v>
      </c>
      <c r="C274" s="177">
        <v>130.1</v>
      </c>
      <c r="D274" s="183">
        <v>48</v>
      </c>
      <c r="E274" s="201">
        <v>2607</v>
      </c>
      <c r="F274" s="201">
        <v>11975</v>
      </c>
      <c r="G274" s="201">
        <v>4305</v>
      </c>
      <c r="H274" s="201">
        <v>57</v>
      </c>
      <c r="I274" s="179">
        <v>180.965</v>
      </c>
      <c r="K274" s="185">
        <v>130.1</v>
      </c>
      <c r="L274" s="121">
        <v>48</v>
      </c>
      <c r="M274" s="186">
        <v>2792</v>
      </c>
      <c r="N274" s="186">
        <v>12143</v>
      </c>
      <c r="O274" s="186">
        <v>5673</v>
      </c>
      <c r="P274" s="186">
        <v>56</v>
      </c>
      <c r="Q274" s="187">
        <v>109.1</v>
      </c>
    </row>
    <row r="275" spans="1:17">
      <c r="A275" s="33"/>
      <c r="B275" s="34" t="s">
        <v>114</v>
      </c>
      <c r="C275" s="177">
        <v>124.3</v>
      </c>
      <c r="D275" s="183">
        <v>48.6</v>
      </c>
      <c r="E275" s="201">
        <v>2093</v>
      </c>
      <c r="F275" s="201">
        <v>10954</v>
      </c>
      <c r="G275" s="201">
        <v>5643</v>
      </c>
      <c r="H275" s="201">
        <v>45</v>
      </c>
      <c r="I275" s="179">
        <v>179.80099999999999</v>
      </c>
      <c r="K275" s="185">
        <v>124.3</v>
      </c>
      <c r="L275" s="121">
        <v>48.6</v>
      </c>
      <c r="M275" s="186">
        <v>2398</v>
      </c>
      <c r="N275" s="186">
        <v>12089</v>
      </c>
      <c r="O275" s="186">
        <v>7082</v>
      </c>
      <c r="P275" s="186">
        <v>48</v>
      </c>
      <c r="Q275" s="187">
        <v>110.7</v>
      </c>
    </row>
    <row r="276" spans="1:17">
      <c r="A276" s="33"/>
      <c r="B276" s="34" t="s">
        <v>115</v>
      </c>
      <c r="C276" s="177">
        <v>126.2</v>
      </c>
      <c r="D276" s="183">
        <v>48.6</v>
      </c>
      <c r="E276" s="201">
        <v>2817</v>
      </c>
      <c r="F276" s="201">
        <v>12182</v>
      </c>
      <c r="G276" s="201">
        <v>8868</v>
      </c>
      <c r="H276" s="201">
        <v>61</v>
      </c>
      <c r="I276" s="179">
        <v>178.005</v>
      </c>
      <c r="K276" s="185">
        <v>126.2</v>
      </c>
      <c r="L276" s="121">
        <v>48.6</v>
      </c>
      <c r="M276" s="186">
        <v>2672</v>
      </c>
      <c r="N276" s="186">
        <v>12408</v>
      </c>
      <c r="O276" s="186">
        <v>8388</v>
      </c>
      <c r="P276" s="186">
        <v>56</v>
      </c>
      <c r="Q276" s="187">
        <v>110.9</v>
      </c>
    </row>
    <row r="277" spans="1:17">
      <c r="A277" s="33"/>
      <c r="B277" s="34" t="s">
        <v>116</v>
      </c>
      <c r="C277" s="177">
        <v>122.6</v>
      </c>
      <c r="D277" s="183">
        <v>50.8</v>
      </c>
      <c r="E277" s="201">
        <v>3046</v>
      </c>
      <c r="F277" s="201">
        <v>12459</v>
      </c>
      <c r="G277" s="201">
        <v>9218</v>
      </c>
      <c r="H277" s="201">
        <v>56</v>
      </c>
      <c r="I277" s="179">
        <v>177.51499999999999</v>
      </c>
      <c r="K277" s="185">
        <v>122.6</v>
      </c>
      <c r="L277" s="121">
        <v>50.8</v>
      </c>
      <c r="M277" s="186">
        <v>2781</v>
      </c>
      <c r="N277" s="186">
        <v>12529</v>
      </c>
      <c r="O277" s="186">
        <v>8581</v>
      </c>
      <c r="P277" s="186">
        <v>57</v>
      </c>
      <c r="Q277" s="187">
        <v>111</v>
      </c>
    </row>
    <row r="278" spans="1:17">
      <c r="A278" s="33"/>
      <c r="B278" s="34" t="s">
        <v>117</v>
      </c>
      <c r="C278" s="177">
        <v>124.6</v>
      </c>
      <c r="D278" s="183">
        <v>49.7</v>
      </c>
      <c r="E278" s="201">
        <v>3334</v>
      </c>
      <c r="F278" s="201">
        <v>12891</v>
      </c>
      <c r="G278" s="201">
        <v>8191</v>
      </c>
      <c r="H278" s="201">
        <v>45</v>
      </c>
      <c r="I278" s="179">
        <v>174.50299999999999</v>
      </c>
      <c r="K278" s="185">
        <v>124.6</v>
      </c>
      <c r="L278" s="121">
        <v>49.7</v>
      </c>
      <c r="M278" s="186">
        <v>3206</v>
      </c>
      <c r="N278" s="186">
        <v>12897</v>
      </c>
      <c r="O278" s="186">
        <v>10163</v>
      </c>
      <c r="P278" s="186">
        <v>51</v>
      </c>
      <c r="Q278" s="187">
        <v>109.4</v>
      </c>
    </row>
    <row r="279" spans="1:17">
      <c r="A279" s="33"/>
      <c r="B279" s="34" t="s">
        <v>118</v>
      </c>
      <c r="C279" s="177">
        <v>118.9</v>
      </c>
      <c r="D279" s="183">
        <v>49.7</v>
      </c>
      <c r="E279" s="201">
        <v>2475</v>
      </c>
      <c r="F279" s="201">
        <v>12963</v>
      </c>
      <c r="G279" s="201">
        <v>12418</v>
      </c>
      <c r="H279" s="201">
        <v>56</v>
      </c>
      <c r="I279" s="179">
        <v>168.89699999999999</v>
      </c>
      <c r="K279" s="185">
        <v>118.9</v>
      </c>
      <c r="L279" s="121">
        <v>49.7</v>
      </c>
      <c r="M279" s="186">
        <v>2595</v>
      </c>
      <c r="N279" s="186">
        <v>12550</v>
      </c>
      <c r="O279" s="186">
        <v>10253</v>
      </c>
      <c r="P279" s="186">
        <v>55</v>
      </c>
      <c r="Q279" s="187">
        <v>104.3</v>
      </c>
    </row>
    <row r="280" spans="1:17">
      <c r="A280" s="33"/>
      <c r="B280" s="34" t="s">
        <v>119</v>
      </c>
      <c r="C280" s="177">
        <v>120.9</v>
      </c>
      <c r="D280" s="183">
        <v>53.3</v>
      </c>
      <c r="E280" s="201">
        <v>2480</v>
      </c>
      <c r="F280" s="201">
        <v>13716</v>
      </c>
      <c r="G280" s="201">
        <v>9663</v>
      </c>
      <c r="H280" s="201">
        <v>56</v>
      </c>
      <c r="I280" s="179">
        <v>169.095</v>
      </c>
      <c r="K280" s="185">
        <v>120.9</v>
      </c>
      <c r="L280" s="121">
        <v>53.3</v>
      </c>
      <c r="M280" s="186">
        <v>2372</v>
      </c>
      <c r="N280" s="186">
        <v>12942</v>
      </c>
      <c r="O280" s="186">
        <v>10771</v>
      </c>
      <c r="P280" s="186">
        <v>51</v>
      </c>
      <c r="Q280" s="187">
        <v>103.4</v>
      </c>
    </row>
    <row r="281" spans="1:17">
      <c r="A281" s="33"/>
      <c r="B281" s="34" t="s">
        <v>120</v>
      </c>
      <c r="C281" s="177">
        <v>123.5</v>
      </c>
      <c r="D281" s="183">
        <v>53.2</v>
      </c>
      <c r="E281" s="201">
        <v>2703</v>
      </c>
      <c r="F281" s="201">
        <v>12427</v>
      </c>
      <c r="G281" s="201">
        <v>10281</v>
      </c>
      <c r="H281" s="201">
        <v>53</v>
      </c>
      <c r="I281" s="179">
        <v>166.65100000000001</v>
      </c>
      <c r="K281" s="185">
        <v>123.5</v>
      </c>
      <c r="L281" s="121">
        <v>53.2</v>
      </c>
      <c r="M281" s="186">
        <v>2582</v>
      </c>
      <c r="N281" s="186">
        <v>13197</v>
      </c>
      <c r="O281" s="186">
        <v>10856</v>
      </c>
      <c r="P281" s="186">
        <v>52</v>
      </c>
      <c r="Q281" s="187">
        <v>101.3</v>
      </c>
    </row>
    <row r="282" spans="1:17">
      <c r="A282" s="33"/>
      <c r="B282" s="34" t="s">
        <v>121</v>
      </c>
      <c r="C282" s="177">
        <v>120.5</v>
      </c>
      <c r="D282" s="183">
        <v>52</v>
      </c>
      <c r="E282" s="201">
        <v>3398</v>
      </c>
      <c r="F282" s="201">
        <v>10887</v>
      </c>
      <c r="G282" s="201">
        <v>9044</v>
      </c>
      <c r="H282" s="201">
        <v>47</v>
      </c>
      <c r="I282" s="179">
        <v>165.19499999999999</v>
      </c>
      <c r="K282" s="185">
        <v>120.5</v>
      </c>
      <c r="L282" s="121">
        <v>52</v>
      </c>
      <c r="M282" s="186">
        <v>2849</v>
      </c>
      <c r="N282" s="186">
        <v>12907</v>
      </c>
      <c r="O282" s="186">
        <v>10574</v>
      </c>
      <c r="P282" s="186">
        <v>49</v>
      </c>
      <c r="Q282" s="187">
        <v>98.2</v>
      </c>
    </row>
    <row r="283" spans="1:17">
      <c r="A283" s="61" t="s">
        <v>161</v>
      </c>
      <c r="B283" s="62" t="s">
        <v>110</v>
      </c>
      <c r="C283" s="207">
        <v>122.6</v>
      </c>
      <c r="D283" s="194">
        <v>55.2</v>
      </c>
      <c r="E283" s="206">
        <v>2823</v>
      </c>
      <c r="F283" s="206">
        <v>14923</v>
      </c>
      <c r="G283" s="206">
        <v>10663</v>
      </c>
      <c r="H283" s="206">
        <v>56</v>
      </c>
      <c r="I283" s="196">
        <v>169.1</v>
      </c>
      <c r="K283" s="197">
        <v>122.6</v>
      </c>
      <c r="L283" s="198">
        <v>55.2</v>
      </c>
      <c r="M283" s="199">
        <v>3557</v>
      </c>
      <c r="N283" s="199">
        <v>13274</v>
      </c>
      <c r="O283" s="199">
        <v>11821</v>
      </c>
      <c r="P283" s="199">
        <v>63</v>
      </c>
      <c r="Q283" s="200">
        <v>98.4</v>
      </c>
    </row>
    <row r="284" spans="1:17">
      <c r="A284" s="33">
        <v>2012</v>
      </c>
      <c r="B284" s="34" t="s">
        <v>111</v>
      </c>
      <c r="C284" s="177">
        <v>123.6</v>
      </c>
      <c r="D284" s="183">
        <v>53.5</v>
      </c>
      <c r="E284" s="201">
        <v>2314</v>
      </c>
      <c r="F284" s="201">
        <v>14292</v>
      </c>
      <c r="G284" s="201">
        <v>13643</v>
      </c>
      <c r="H284" s="201">
        <v>54</v>
      </c>
      <c r="I284" s="179">
        <v>171.37200000000001</v>
      </c>
      <c r="K284" s="185">
        <v>123.6</v>
      </c>
      <c r="L284" s="121">
        <v>53.5</v>
      </c>
      <c r="M284" s="186">
        <v>2438</v>
      </c>
      <c r="N284" s="186">
        <v>13445</v>
      </c>
      <c r="O284" s="186">
        <v>11699</v>
      </c>
      <c r="P284" s="186">
        <v>54</v>
      </c>
      <c r="Q284" s="187">
        <v>97.3</v>
      </c>
    </row>
    <row r="285" spans="1:17">
      <c r="A285" s="33"/>
      <c r="B285" s="34" t="s">
        <v>112</v>
      </c>
      <c r="C285" s="177">
        <v>118.2</v>
      </c>
      <c r="D285" s="183">
        <v>55.3</v>
      </c>
      <c r="E285" s="201">
        <v>2923</v>
      </c>
      <c r="F285" s="201">
        <v>14565</v>
      </c>
      <c r="G285" s="201">
        <v>20212</v>
      </c>
      <c r="H285" s="201">
        <v>49</v>
      </c>
      <c r="I285" s="179">
        <v>173.10599999999999</v>
      </c>
      <c r="K285" s="185">
        <v>118.2</v>
      </c>
      <c r="L285" s="121">
        <v>55.3</v>
      </c>
      <c r="M285" s="186">
        <v>2892</v>
      </c>
      <c r="N285" s="186">
        <v>13650</v>
      </c>
      <c r="O285" s="186">
        <v>12832</v>
      </c>
      <c r="P285" s="186">
        <v>47</v>
      </c>
      <c r="Q285" s="187">
        <v>96.7</v>
      </c>
    </row>
    <row r="286" spans="1:17">
      <c r="A286" s="33"/>
      <c r="B286" s="34" t="s">
        <v>113</v>
      </c>
      <c r="C286" s="177">
        <v>119.2</v>
      </c>
      <c r="D286" s="183">
        <v>56.3</v>
      </c>
      <c r="E286" s="201">
        <v>2579</v>
      </c>
      <c r="F286" s="201">
        <v>12829</v>
      </c>
      <c r="G286" s="201">
        <v>8091</v>
      </c>
      <c r="H286" s="201">
        <v>45</v>
      </c>
      <c r="I286" s="179">
        <v>172.52600000000001</v>
      </c>
      <c r="K286" s="185">
        <v>119.2</v>
      </c>
      <c r="L286" s="121">
        <v>56.3</v>
      </c>
      <c r="M286" s="186">
        <v>2804</v>
      </c>
      <c r="N286" s="186">
        <v>13276</v>
      </c>
      <c r="O286" s="186">
        <v>10874</v>
      </c>
      <c r="P286" s="186">
        <v>44</v>
      </c>
      <c r="Q286" s="187">
        <v>95.3</v>
      </c>
    </row>
    <row r="287" spans="1:17">
      <c r="A287" s="33"/>
      <c r="B287" s="34" t="s">
        <v>114</v>
      </c>
      <c r="C287" s="177">
        <v>117</v>
      </c>
      <c r="D287" s="183">
        <v>51.9</v>
      </c>
      <c r="E287" s="201">
        <v>2581</v>
      </c>
      <c r="F287" s="201">
        <v>13417</v>
      </c>
      <c r="G287" s="201">
        <v>9038</v>
      </c>
      <c r="H287" s="201">
        <v>45</v>
      </c>
      <c r="I287" s="179">
        <v>166.96799999999999</v>
      </c>
      <c r="K287" s="185">
        <v>117</v>
      </c>
      <c r="L287" s="121">
        <v>51.9</v>
      </c>
      <c r="M287" s="186">
        <v>2919</v>
      </c>
      <c r="N287" s="186">
        <v>14322</v>
      </c>
      <c r="O287" s="186">
        <v>11112</v>
      </c>
      <c r="P287" s="186">
        <v>48</v>
      </c>
      <c r="Q287" s="187">
        <v>92.9</v>
      </c>
    </row>
    <row r="288" spans="1:17">
      <c r="A288" s="33"/>
      <c r="B288" s="34" t="s">
        <v>115</v>
      </c>
      <c r="C288" s="177">
        <v>117.1</v>
      </c>
      <c r="D288" s="183">
        <v>55.5</v>
      </c>
      <c r="E288" s="201">
        <v>3066</v>
      </c>
      <c r="F288" s="201">
        <v>13139</v>
      </c>
      <c r="G288" s="201">
        <v>12489</v>
      </c>
      <c r="H288" s="201">
        <v>53</v>
      </c>
      <c r="I288" s="179">
        <v>164.232</v>
      </c>
      <c r="K288" s="185">
        <v>117.1</v>
      </c>
      <c r="L288" s="121">
        <v>55.5</v>
      </c>
      <c r="M288" s="186">
        <v>2901</v>
      </c>
      <c r="N288" s="186">
        <v>13505</v>
      </c>
      <c r="O288" s="186">
        <v>11728</v>
      </c>
      <c r="P288" s="186">
        <v>48</v>
      </c>
      <c r="Q288" s="187">
        <v>92.3</v>
      </c>
    </row>
    <row r="289" spans="1:17">
      <c r="A289" s="33"/>
      <c r="B289" s="34" t="s">
        <v>116</v>
      </c>
      <c r="C289" s="177">
        <v>113.3</v>
      </c>
      <c r="D289" s="183">
        <v>53.1</v>
      </c>
      <c r="E289" s="201">
        <v>3152</v>
      </c>
      <c r="F289" s="201">
        <v>13620</v>
      </c>
      <c r="G289" s="201">
        <v>12380</v>
      </c>
      <c r="H289" s="201">
        <v>62</v>
      </c>
      <c r="I289" s="179">
        <v>163.41999999999999</v>
      </c>
      <c r="K289" s="185">
        <v>113.3</v>
      </c>
      <c r="L289" s="121">
        <v>53.1</v>
      </c>
      <c r="M289" s="186">
        <v>2908</v>
      </c>
      <c r="N289" s="186">
        <v>13576</v>
      </c>
      <c r="O289" s="186">
        <v>11608</v>
      </c>
      <c r="P289" s="186">
        <v>62</v>
      </c>
      <c r="Q289" s="187">
        <v>92.1</v>
      </c>
    </row>
    <row r="290" spans="1:17">
      <c r="A290" s="33"/>
      <c r="B290" s="34" t="s">
        <v>117</v>
      </c>
      <c r="C290" s="177">
        <v>114.6</v>
      </c>
      <c r="D290" s="183">
        <v>55.5</v>
      </c>
      <c r="E290" s="201">
        <v>2699</v>
      </c>
      <c r="F290" s="201">
        <v>13436</v>
      </c>
      <c r="G290" s="201">
        <v>8722</v>
      </c>
      <c r="H290" s="201">
        <v>61</v>
      </c>
      <c r="I290" s="179">
        <v>164.42400000000001</v>
      </c>
      <c r="K290" s="185">
        <v>114.6</v>
      </c>
      <c r="L290" s="121">
        <v>55.5</v>
      </c>
      <c r="M290" s="186">
        <v>2559</v>
      </c>
      <c r="N290" s="186">
        <v>13528</v>
      </c>
      <c r="O290" s="186">
        <v>10741</v>
      </c>
      <c r="P290" s="186">
        <v>69</v>
      </c>
      <c r="Q290" s="187">
        <v>94.2</v>
      </c>
    </row>
    <row r="291" spans="1:17">
      <c r="A291" s="33"/>
      <c r="B291" s="34" t="s">
        <v>118</v>
      </c>
      <c r="C291" s="177">
        <v>112.6</v>
      </c>
      <c r="D291" s="183">
        <v>57.1</v>
      </c>
      <c r="E291" s="201">
        <v>2534</v>
      </c>
      <c r="F291" s="201">
        <v>13527</v>
      </c>
      <c r="G291" s="201">
        <v>11447</v>
      </c>
      <c r="H291" s="201">
        <v>43</v>
      </c>
      <c r="I291" s="179">
        <v>166.262</v>
      </c>
      <c r="K291" s="185">
        <v>112.6</v>
      </c>
      <c r="L291" s="121">
        <v>57.1</v>
      </c>
      <c r="M291" s="186">
        <v>2676</v>
      </c>
      <c r="N291" s="186">
        <v>13820</v>
      </c>
      <c r="O291" s="186">
        <v>10089</v>
      </c>
      <c r="P291" s="186">
        <v>41</v>
      </c>
      <c r="Q291" s="187">
        <v>98.4</v>
      </c>
    </row>
    <row r="292" spans="1:17">
      <c r="A292" s="33"/>
      <c r="B292" s="34" t="s">
        <v>119</v>
      </c>
      <c r="C292" s="177">
        <v>110.8</v>
      </c>
      <c r="D292" s="183">
        <v>54.6</v>
      </c>
      <c r="E292" s="201">
        <v>3051</v>
      </c>
      <c r="F292" s="201">
        <v>14279</v>
      </c>
      <c r="G292" s="201">
        <v>8748</v>
      </c>
      <c r="H292" s="201">
        <v>52</v>
      </c>
      <c r="I292" s="179">
        <v>163.82400000000001</v>
      </c>
      <c r="K292" s="185">
        <v>110.8</v>
      </c>
      <c r="L292" s="121">
        <v>54.6</v>
      </c>
      <c r="M292" s="186">
        <v>2872</v>
      </c>
      <c r="N292" s="186">
        <v>12805</v>
      </c>
      <c r="O292" s="186">
        <v>9488</v>
      </c>
      <c r="P292" s="186">
        <v>48</v>
      </c>
      <c r="Q292" s="187">
        <v>96.9</v>
      </c>
    </row>
    <row r="293" spans="1:17">
      <c r="A293" s="33"/>
      <c r="B293" s="34" t="s">
        <v>120</v>
      </c>
      <c r="C293" s="177">
        <v>105.3</v>
      </c>
      <c r="D293" s="183">
        <v>685.6</v>
      </c>
      <c r="E293" s="201">
        <v>2780</v>
      </c>
      <c r="F293" s="201">
        <v>12812</v>
      </c>
      <c r="G293" s="201">
        <v>9704</v>
      </c>
      <c r="H293" s="201">
        <v>46</v>
      </c>
      <c r="I293" s="179">
        <v>166.279</v>
      </c>
      <c r="K293" s="185">
        <v>105.3</v>
      </c>
      <c r="L293" s="121">
        <v>685.6</v>
      </c>
      <c r="M293" s="186">
        <v>2546</v>
      </c>
      <c r="N293" s="186">
        <v>13542</v>
      </c>
      <c r="O293" s="186">
        <v>10171</v>
      </c>
      <c r="P293" s="186">
        <v>45</v>
      </c>
      <c r="Q293" s="187">
        <v>99.8</v>
      </c>
    </row>
    <row r="294" spans="1:17">
      <c r="A294" s="49"/>
      <c r="B294" s="50" t="s">
        <v>121</v>
      </c>
      <c r="C294" s="180">
        <v>110.1</v>
      </c>
      <c r="D294" s="188">
        <v>880.3</v>
      </c>
      <c r="E294" s="203">
        <v>3193</v>
      </c>
      <c r="F294" s="203">
        <v>11067</v>
      </c>
      <c r="G294" s="203">
        <v>8444</v>
      </c>
      <c r="H294" s="203">
        <v>57</v>
      </c>
      <c r="I294" s="182">
        <v>169.679</v>
      </c>
      <c r="K294" s="190">
        <v>110.1</v>
      </c>
      <c r="L294" s="191">
        <v>880.3</v>
      </c>
      <c r="M294" s="192">
        <v>2720</v>
      </c>
      <c r="N294" s="192">
        <v>13526</v>
      </c>
      <c r="O294" s="192">
        <v>10111</v>
      </c>
      <c r="P294" s="192">
        <v>58</v>
      </c>
      <c r="Q294" s="193">
        <v>102.7</v>
      </c>
    </row>
    <row r="295" spans="1:17">
      <c r="A295" s="33" t="s">
        <v>165</v>
      </c>
      <c r="B295" s="34" t="s">
        <v>110</v>
      </c>
      <c r="C295" s="177">
        <v>110.5</v>
      </c>
      <c r="D295" s="183">
        <v>74.3</v>
      </c>
      <c r="E295" s="201">
        <v>2155</v>
      </c>
      <c r="F295" s="201">
        <v>15357</v>
      </c>
      <c r="G295" s="201">
        <v>9446</v>
      </c>
      <c r="H295" s="201">
        <v>51</v>
      </c>
      <c r="I295" s="179">
        <v>173.5</v>
      </c>
      <c r="K295" s="185">
        <v>110.5</v>
      </c>
      <c r="L295" s="121">
        <v>74.3</v>
      </c>
      <c r="M295" s="186">
        <v>2739</v>
      </c>
      <c r="N295" s="186">
        <v>13287</v>
      </c>
      <c r="O295" s="186">
        <v>10124</v>
      </c>
      <c r="P295" s="186">
        <v>58</v>
      </c>
      <c r="Q295" s="187">
        <v>102.6</v>
      </c>
    </row>
    <row r="296" spans="1:17">
      <c r="A296" s="39">
        <v>2013</v>
      </c>
      <c r="B296" s="34" t="s">
        <v>111</v>
      </c>
      <c r="C296" s="177">
        <v>114</v>
      </c>
      <c r="D296" s="183">
        <v>73.8</v>
      </c>
      <c r="E296" s="201">
        <v>2607</v>
      </c>
      <c r="F296" s="201">
        <v>14345</v>
      </c>
      <c r="G296" s="201">
        <v>12122</v>
      </c>
      <c r="H296" s="201">
        <v>47</v>
      </c>
      <c r="I296" s="179">
        <v>174.999</v>
      </c>
      <c r="K296" s="185">
        <v>114</v>
      </c>
      <c r="L296" s="121">
        <v>73.8</v>
      </c>
      <c r="M296" s="186">
        <v>2846</v>
      </c>
      <c r="N296" s="186">
        <v>13467</v>
      </c>
      <c r="O296" s="186">
        <v>10534</v>
      </c>
      <c r="P296" s="186">
        <v>47</v>
      </c>
      <c r="Q296" s="187">
        <v>102.1</v>
      </c>
    </row>
    <row r="297" spans="1:17">
      <c r="A297" s="33"/>
      <c r="B297" s="34" t="s">
        <v>112</v>
      </c>
      <c r="C297" s="177">
        <v>117.4</v>
      </c>
      <c r="D297" s="183">
        <v>72.5</v>
      </c>
      <c r="E297" s="201">
        <v>2732</v>
      </c>
      <c r="F297" s="201">
        <v>14329</v>
      </c>
      <c r="G297" s="201">
        <v>16107</v>
      </c>
      <c r="H297" s="201">
        <v>47</v>
      </c>
      <c r="I297" s="179">
        <v>175.959</v>
      </c>
      <c r="K297" s="185">
        <v>117.4</v>
      </c>
      <c r="L297" s="121">
        <v>72.5</v>
      </c>
      <c r="M297" s="186">
        <v>2735</v>
      </c>
      <c r="N297" s="186">
        <v>14042</v>
      </c>
      <c r="O297" s="186">
        <v>10540</v>
      </c>
      <c r="P297" s="186">
        <v>45</v>
      </c>
      <c r="Q297" s="187">
        <v>101.6</v>
      </c>
    </row>
    <row r="298" spans="1:17">
      <c r="A298" s="33"/>
      <c r="B298" s="34" t="s">
        <v>113</v>
      </c>
      <c r="C298" s="177">
        <v>111.2</v>
      </c>
      <c r="D298" s="183">
        <v>69.2</v>
      </c>
      <c r="E298" s="201">
        <v>2443</v>
      </c>
      <c r="F298" s="201">
        <v>13829</v>
      </c>
      <c r="G298" s="201">
        <v>8565</v>
      </c>
      <c r="H298" s="201">
        <v>45</v>
      </c>
      <c r="I298" s="179">
        <v>176.05099999999999</v>
      </c>
      <c r="K298" s="185">
        <v>111.2</v>
      </c>
      <c r="L298" s="121">
        <v>69.2</v>
      </c>
      <c r="M298" s="186">
        <v>2650</v>
      </c>
      <c r="N298" s="186">
        <v>13622</v>
      </c>
      <c r="O298" s="186">
        <v>11049</v>
      </c>
      <c r="P298" s="186">
        <v>44</v>
      </c>
      <c r="Q298" s="187">
        <v>102</v>
      </c>
    </row>
    <row r="299" spans="1:17">
      <c r="A299" s="33"/>
      <c r="B299" s="34" t="s">
        <v>114</v>
      </c>
      <c r="C299" s="177">
        <v>114</v>
      </c>
      <c r="D299" s="183">
        <v>66.7</v>
      </c>
      <c r="E299" s="201">
        <v>2632</v>
      </c>
      <c r="F299" s="201">
        <v>13159</v>
      </c>
      <c r="G299" s="201">
        <v>8947</v>
      </c>
      <c r="H299" s="201">
        <v>48</v>
      </c>
      <c r="I299" s="179">
        <v>177.61799999999999</v>
      </c>
      <c r="K299" s="185">
        <v>114</v>
      </c>
      <c r="L299" s="121">
        <v>66.7</v>
      </c>
      <c r="M299" s="186">
        <v>2925</v>
      </c>
      <c r="N299" s="186">
        <v>13968</v>
      </c>
      <c r="O299" s="186">
        <v>10777</v>
      </c>
      <c r="P299" s="186">
        <v>51</v>
      </c>
      <c r="Q299" s="187">
        <v>106.4</v>
      </c>
    </row>
    <row r="300" spans="1:17">
      <c r="A300" s="33"/>
      <c r="B300" s="34" t="s">
        <v>115</v>
      </c>
      <c r="C300" s="177">
        <v>113</v>
      </c>
      <c r="D300" s="183">
        <v>70</v>
      </c>
      <c r="E300" s="201">
        <v>2939</v>
      </c>
      <c r="F300" s="201">
        <v>12689</v>
      </c>
      <c r="G300" s="201">
        <v>10650</v>
      </c>
      <c r="H300" s="201">
        <v>34</v>
      </c>
      <c r="I300" s="179">
        <v>175.42699999999999</v>
      </c>
      <c r="K300" s="185">
        <v>113</v>
      </c>
      <c r="L300" s="121">
        <v>70</v>
      </c>
      <c r="M300" s="186">
        <v>2748</v>
      </c>
      <c r="N300" s="186">
        <v>13609</v>
      </c>
      <c r="O300" s="186">
        <v>10487</v>
      </c>
      <c r="P300" s="186">
        <v>30</v>
      </c>
      <c r="Q300" s="187">
        <v>106.8</v>
      </c>
    </row>
    <row r="301" spans="1:17">
      <c r="A301" s="33"/>
      <c r="B301" s="34" t="s">
        <v>116</v>
      </c>
      <c r="C301" s="177">
        <v>114.6</v>
      </c>
      <c r="D301" s="183">
        <v>69.599999999999994</v>
      </c>
      <c r="E301" s="201">
        <v>3100</v>
      </c>
      <c r="F301" s="201">
        <v>14338</v>
      </c>
      <c r="G301" s="201">
        <v>10990</v>
      </c>
      <c r="H301" s="201">
        <v>38</v>
      </c>
      <c r="I301" s="179">
        <v>176.85400000000001</v>
      </c>
      <c r="K301" s="185">
        <v>114.6</v>
      </c>
      <c r="L301" s="121">
        <v>69.599999999999994</v>
      </c>
      <c r="M301" s="186">
        <v>2909</v>
      </c>
      <c r="N301" s="186">
        <v>13921</v>
      </c>
      <c r="O301" s="186">
        <v>10217</v>
      </c>
      <c r="P301" s="186">
        <v>38</v>
      </c>
      <c r="Q301" s="187">
        <v>108.2</v>
      </c>
    </row>
    <row r="302" spans="1:17">
      <c r="A302" s="33"/>
      <c r="B302" s="34" t="s">
        <v>117</v>
      </c>
      <c r="C302" s="177">
        <v>114.5</v>
      </c>
      <c r="D302" s="183">
        <v>66.900000000000006</v>
      </c>
      <c r="E302" s="201">
        <v>2735</v>
      </c>
      <c r="F302" s="201">
        <v>13563</v>
      </c>
      <c r="G302" s="201">
        <v>8577</v>
      </c>
      <c r="H302" s="201">
        <v>42</v>
      </c>
      <c r="I302" s="179">
        <v>180.02500000000001</v>
      </c>
      <c r="K302" s="185">
        <v>114.5</v>
      </c>
      <c r="L302" s="121">
        <v>66.900000000000006</v>
      </c>
      <c r="M302" s="186">
        <v>2571</v>
      </c>
      <c r="N302" s="186">
        <v>13795</v>
      </c>
      <c r="O302" s="186">
        <v>10663</v>
      </c>
      <c r="P302" s="186">
        <v>48</v>
      </c>
      <c r="Q302" s="187">
        <v>109.5</v>
      </c>
    </row>
    <row r="303" spans="1:17">
      <c r="A303" s="33"/>
      <c r="B303" s="34" t="s">
        <v>118</v>
      </c>
      <c r="C303" s="177">
        <v>113</v>
      </c>
      <c r="D303" s="183">
        <v>67.5</v>
      </c>
      <c r="E303" s="201">
        <v>2759</v>
      </c>
      <c r="F303" s="201">
        <v>13982</v>
      </c>
      <c r="G303" s="201">
        <v>12966</v>
      </c>
      <c r="H303" s="201">
        <v>54</v>
      </c>
      <c r="I303" s="179">
        <v>180.55500000000001</v>
      </c>
      <c r="K303" s="185">
        <v>113</v>
      </c>
      <c r="L303" s="121">
        <v>67.5</v>
      </c>
      <c r="M303" s="186">
        <v>2895</v>
      </c>
      <c r="N303" s="186">
        <v>14267</v>
      </c>
      <c r="O303" s="186">
        <v>11285</v>
      </c>
      <c r="P303" s="186">
        <v>50</v>
      </c>
      <c r="Q303" s="187">
        <v>108.6</v>
      </c>
    </row>
    <row r="304" spans="1:17">
      <c r="A304" s="33"/>
      <c r="B304" s="34" t="s">
        <v>119</v>
      </c>
      <c r="C304" s="177">
        <v>116</v>
      </c>
      <c r="D304" s="183">
        <v>67</v>
      </c>
      <c r="E304" s="201">
        <v>3719</v>
      </c>
      <c r="F304" s="201">
        <v>15837</v>
      </c>
      <c r="G304" s="201">
        <v>10515</v>
      </c>
      <c r="H304" s="201">
        <v>49</v>
      </c>
      <c r="I304" s="179">
        <v>181.60499999999999</v>
      </c>
      <c r="K304" s="185">
        <v>116</v>
      </c>
      <c r="L304" s="121">
        <v>67</v>
      </c>
      <c r="M304" s="186">
        <v>3462</v>
      </c>
      <c r="N304" s="186">
        <v>14160</v>
      </c>
      <c r="O304" s="186">
        <v>11589</v>
      </c>
      <c r="P304" s="186">
        <v>47</v>
      </c>
      <c r="Q304" s="187">
        <v>110.9</v>
      </c>
    </row>
    <row r="305" spans="1:17">
      <c r="A305" s="33"/>
      <c r="B305" s="34" t="s">
        <v>120</v>
      </c>
      <c r="C305" s="177">
        <v>117.5</v>
      </c>
      <c r="D305" s="183">
        <v>66</v>
      </c>
      <c r="E305" s="201">
        <v>4017</v>
      </c>
      <c r="F305" s="201">
        <v>13753</v>
      </c>
      <c r="G305" s="201">
        <v>11038</v>
      </c>
      <c r="H305" s="201">
        <v>48</v>
      </c>
      <c r="I305" s="179">
        <v>184.13200000000001</v>
      </c>
      <c r="K305" s="185">
        <v>117.5</v>
      </c>
      <c r="L305" s="121">
        <v>66</v>
      </c>
      <c r="M305" s="186">
        <v>3589</v>
      </c>
      <c r="N305" s="186">
        <v>14551</v>
      </c>
      <c r="O305" s="186">
        <v>11770</v>
      </c>
      <c r="P305" s="186">
        <v>49</v>
      </c>
      <c r="Q305" s="187">
        <v>110.7</v>
      </c>
    </row>
    <row r="306" spans="1:17">
      <c r="A306" s="33"/>
      <c r="B306" s="34" t="s">
        <v>121</v>
      </c>
      <c r="C306" s="177">
        <v>117.5</v>
      </c>
      <c r="D306" s="183">
        <v>67.599999999999994</v>
      </c>
      <c r="E306" s="201">
        <v>4238</v>
      </c>
      <c r="F306" s="201">
        <v>12664</v>
      </c>
      <c r="G306" s="201">
        <v>10462</v>
      </c>
      <c r="H306" s="201">
        <v>33</v>
      </c>
      <c r="I306" s="179">
        <v>188.334</v>
      </c>
      <c r="K306" s="185">
        <v>117.5</v>
      </c>
      <c r="L306" s="121">
        <v>67.599999999999994</v>
      </c>
      <c r="M306" s="186">
        <v>3749</v>
      </c>
      <c r="N306" s="186">
        <v>15056</v>
      </c>
      <c r="O306" s="186">
        <v>12123</v>
      </c>
      <c r="P306" s="186">
        <v>33</v>
      </c>
      <c r="Q306" s="187">
        <v>111</v>
      </c>
    </row>
    <row r="307" spans="1:17">
      <c r="A307" s="61" t="s">
        <v>168</v>
      </c>
      <c r="B307" s="62" t="s">
        <v>110</v>
      </c>
      <c r="C307" s="207">
        <v>119.7</v>
      </c>
      <c r="D307" s="194">
        <v>66.3</v>
      </c>
      <c r="E307" s="206">
        <v>2504</v>
      </c>
      <c r="F307" s="206">
        <v>17285</v>
      </c>
      <c r="G307" s="206">
        <v>11804</v>
      </c>
      <c r="H307" s="206">
        <v>36</v>
      </c>
      <c r="I307" s="196">
        <v>187.995</v>
      </c>
      <c r="K307" s="197">
        <v>119.7</v>
      </c>
      <c r="L307" s="198">
        <v>66.3</v>
      </c>
      <c r="M307" s="199">
        <v>3221</v>
      </c>
      <c r="N307" s="199">
        <v>15081</v>
      </c>
      <c r="O307" s="199">
        <v>12385</v>
      </c>
      <c r="P307" s="199">
        <v>41</v>
      </c>
      <c r="Q307" s="200">
        <v>108.4</v>
      </c>
    </row>
    <row r="308" spans="1:17">
      <c r="A308" s="33">
        <v>2014</v>
      </c>
      <c r="B308" s="34" t="s">
        <v>111</v>
      </c>
      <c r="C308" s="177">
        <v>115.2</v>
      </c>
      <c r="D308" s="183">
        <v>64.7</v>
      </c>
      <c r="E308" s="201">
        <v>2789</v>
      </c>
      <c r="F308" s="201">
        <v>15972</v>
      </c>
      <c r="G308" s="201">
        <v>14114</v>
      </c>
      <c r="H308" s="201">
        <v>43</v>
      </c>
      <c r="I308" s="179">
        <v>189.005</v>
      </c>
      <c r="K308" s="185">
        <v>115.2</v>
      </c>
      <c r="L308" s="121">
        <v>64.7</v>
      </c>
      <c r="M308" s="186">
        <v>3092</v>
      </c>
      <c r="N308" s="186">
        <v>14932</v>
      </c>
      <c r="O308" s="186">
        <v>12243</v>
      </c>
      <c r="P308" s="186">
        <v>44</v>
      </c>
      <c r="Q308" s="187">
        <v>108</v>
      </c>
    </row>
    <row r="309" spans="1:17">
      <c r="A309" s="33"/>
      <c r="B309" s="34" t="s">
        <v>112</v>
      </c>
      <c r="C309" s="177">
        <v>114.4</v>
      </c>
      <c r="D309" s="183">
        <v>67.2</v>
      </c>
      <c r="E309" s="201">
        <v>2545</v>
      </c>
      <c r="F309" s="201">
        <v>14548</v>
      </c>
      <c r="G309" s="201">
        <v>18931</v>
      </c>
      <c r="H309" s="201">
        <v>46</v>
      </c>
      <c r="I309" s="179">
        <v>187.69499999999999</v>
      </c>
      <c r="K309" s="185">
        <v>114.4</v>
      </c>
      <c r="L309" s="121">
        <v>67.2</v>
      </c>
      <c r="M309" s="186">
        <v>2543</v>
      </c>
      <c r="N309" s="186">
        <v>14661</v>
      </c>
      <c r="O309" s="186">
        <v>12468</v>
      </c>
      <c r="P309" s="186">
        <v>44</v>
      </c>
      <c r="Q309" s="187">
        <v>106.7</v>
      </c>
    </row>
    <row r="310" spans="1:17">
      <c r="A310" s="33"/>
      <c r="B310" s="34" t="s">
        <v>113</v>
      </c>
      <c r="C310" s="177">
        <v>115.5</v>
      </c>
      <c r="D310" s="183">
        <v>69.5</v>
      </c>
      <c r="E310" s="201">
        <v>2719</v>
      </c>
      <c r="F310" s="201">
        <v>15333</v>
      </c>
      <c r="G310" s="201">
        <v>7388</v>
      </c>
      <c r="H310" s="201">
        <v>49</v>
      </c>
      <c r="I310" s="179">
        <v>187.31299999999999</v>
      </c>
      <c r="K310" s="185">
        <v>115.5</v>
      </c>
      <c r="L310" s="121">
        <v>69.5</v>
      </c>
      <c r="M310" s="186">
        <v>2909</v>
      </c>
      <c r="N310" s="186">
        <v>14957</v>
      </c>
      <c r="O310" s="186">
        <v>9518</v>
      </c>
      <c r="P310" s="186">
        <v>48</v>
      </c>
      <c r="Q310" s="187">
        <v>106.4</v>
      </c>
    </row>
    <row r="311" spans="1:17">
      <c r="A311" s="33"/>
      <c r="B311" s="34" t="s">
        <v>114</v>
      </c>
      <c r="C311" s="177">
        <v>115.7</v>
      </c>
      <c r="D311" s="183">
        <v>72.2</v>
      </c>
      <c r="E311" s="201">
        <v>2491</v>
      </c>
      <c r="F311" s="201">
        <v>14075</v>
      </c>
      <c r="G311" s="201">
        <v>8065</v>
      </c>
      <c r="H311" s="201">
        <v>36</v>
      </c>
      <c r="I311" s="179">
        <v>186.10499999999999</v>
      </c>
      <c r="K311" s="185">
        <v>115.7</v>
      </c>
      <c r="L311" s="121">
        <v>72.2</v>
      </c>
      <c r="M311" s="186">
        <v>2693</v>
      </c>
      <c r="N311" s="186">
        <v>14911</v>
      </c>
      <c r="O311" s="186">
        <v>9667</v>
      </c>
      <c r="P311" s="186">
        <v>37</v>
      </c>
      <c r="Q311" s="187">
        <v>104.8</v>
      </c>
    </row>
    <row r="312" spans="1:17">
      <c r="A312" s="33"/>
      <c r="B312" s="34" t="s">
        <v>115</v>
      </c>
      <c r="C312" s="177">
        <v>114.9</v>
      </c>
      <c r="D312" s="183">
        <v>72.900000000000006</v>
      </c>
      <c r="E312" s="201">
        <v>2919</v>
      </c>
      <c r="F312" s="201">
        <v>14161</v>
      </c>
      <c r="G312" s="201">
        <v>9936</v>
      </c>
      <c r="H312" s="201">
        <v>52</v>
      </c>
      <c r="I312" s="179">
        <v>187.03100000000001</v>
      </c>
      <c r="K312" s="185">
        <v>114.9</v>
      </c>
      <c r="L312" s="121">
        <v>72.900000000000006</v>
      </c>
      <c r="M312" s="186">
        <v>2711</v>
      </c>
      <c r="N312" s="186">
        <v>15131</v>
      </c>
      <c r="O312" s="186">
        <v>9642</v>
      </c>
      <c r="P312" s="186">
        <v>46</v>
      </c>
      <c r="Q312" s="187">
        <v>106.6</v>
      </c>
    </row>
    <row r="313" spans="1:17">
      <c r="A313" s="33"/>
      <c r="B313" s="34" t="s">
        <v>116</v>
      </c>
      <c r="C313" s="177">
        <v>115.7</v>
      </c>
      <c r="D313" s="183">
        <v>73.3</v>
      </c>
      <c r="E313" s="201">
        <v>2067</v>
      </c>
      <c r="F313" s="201">
        <v>15338</v>
      </c>
      <c r="G313" s="201">
        <v>10855</v>
      </c>
      <c r="H313" s="201">
        <v>46</v>
      </c>
      <c r="I313" s="179">
        <v>187.98400000000001</v>
      </c>
      <c r="K313" s="185">
        <v>115.7</v>
      </c>
      <c r="L313" s="121">
        <v>73.3</v>
      </c>
      <c r="M313" s="186">
        <v>1990</v>
      </c>
      <c r="N313" s="186">
        <v>14889</v>
      </c>
      <c r="O313" s="186">
        <v>10384</v>
      </c>
      <c r="P313" s="186">
        <v>47</v>
      </c>
      <c r="Q313" s="187">
        <v>106.3</v>
      </c>
    </row>
    <row r="314" spans="1:17">
      <c r="A314" s="33"/>
      <c r="B314" s="34" t="s">
        <v>117</v>
      </c>
      <c r="C314" s="177">
        <v>114</v>
      </c>
      <c r="D314" s="183">
        <v>72.8</v>
      </c>
      <c r="E314" s="201">
        <v>4167</v>
      </c>
      <c r="F314" s="201">
        <v>14131</v>
      </c>
      <c r="G314" s="201">
        <v>7907</v>
      </c>
      <c r="H314" s="201">
        <v>33</v>
      </c>
      <c r="I314" s="179">
        <v>187.76</v>
      </c>
      <c r="K314" s="185">
        <v>114</v>
      </c>
      <c r="L314" s="121">
        <v>72.8</v>
      </c>
      <c r="M314" s="186">
        <v>3892</v>
      </c>
      <c r="N314" s="186">
        <v>14787</v>
      </c>
      <c r="O314" s="186">
        <v>10179</v>
      </c>
      <c r="P314" s="186">
        <v>37</v>
      </c>
      <c r="Q314" s="187">
        <v>104.3</v>
      </c>
    </row>
    <row r="315" spans="1:17">
      <c r="A315" s="33"/>
      <c r="B315" s="34" t="s">
        <v>118</v>
      </c>
      <c r="C315" s="177">
        <v>115.3</v>
      </c>
      <c r="D315" s="183">
        <v>73.7</v>
      </c>
      <c r="E315" s="201">
        <v>2948</v>
      </c>
      <c r="F315" s="201">
        <v>14941</v>
      </c>
      <c r="G315" s="201">
        <v>12717</v>
      </c>
      <c r="H315" s="201">
        <v>49</v>
      </c>
      <c r="I315" s="179">
        <v>186.67699999999999</v>
      </c>
      <c r="K315" s="185">
        <v>115.3</v>
      </c>
      <c r="L315" s="121">
        <v>73.7</v>
      </c>
      <c r="M315" s="186">
        <v>3091</v>
      </c>
      <c r="N315" s="186">
        <v>14773</v>
      </c>
      <c r="O315" s="186">
        <v>10791</v>
      </c>
      <c r="P315" s="186">
        <v>45</v>
      </c>
      <c r="Q315" s="187">
        <v>103.4</v>
      </c>
    </row>
    <row r="316" spans="1:17">
      <c r="A316" s="33"/>
      <c r="B316" s="34" t="s">
        <v>119</v>
      </c>
      <c r="C316" s="177">
        <v>117.1</v>
      </c>
      <c r="D316" s="183">
        <v>72</v>
      </c>
      <c r="E316" s="201">
        <v>3143</v>
      </c>
      <c r="F316" s="201">
        <v>16630</v>
      </c>
      <c r="G316" s="201">
        <v>9421</v>
      </c>
      <c r="H316" s="201">
        <v>42</v>
      </c>
      <c r="I316" s="179">
        <v>185.78</v>
      </c>
      <c r="K316" s="185">
        <v>117.1</v>
      </c>
      <c r="L316" s="121">
        <v>72</v>
      </c>
      <c r="M316" s="186">
        <v>2928</v>
      </c>
      <c r="N316" s="186">
        <v>14953</v>
      </c>
      <c r="O316" s="186">
        <v>10271</v>
      </c>
      <c r="P316" s="186">
        <v>41</v>
      </c>
      <c r="Q316" s="187">
        <v>102.3</v>
      </c>
    </row>
    <row r="317" spans="1:17">
      <c r="A317" s="33"/>
      <c r="B317" s="34" t="s">
        <v>120</v>
      </c>
      <c r="C317" s="177">
        <v>115.8</v>
      </c>
      <c r="D317" s="183">
        <v>71.8</v>
      </c>
      <c r="E317" s="201">
        <v>3265</v>
      </c>
      <c r="F317" s="201">
        <v>13466</v>
      </c>
      <c r="G317" s="201">
        <v>9306</v>
      </c>
      <c r="H317" s="201">
        <v>39</v>
      </c>
      <c r="I317" s="179">
        <v>186.98500000000001</v>
      </c>
      <c r="K317" s="185">
        <v>115.8</v>
      </c>
      <c r="L317" s="121">
        <v>71.8</v>
      </c>
      <c r="M317" s="186">
        <v>2872</v>
      </c>
      <c r="N317" s="186">
        <v>14630</v>
      </c>
      <c r="O317" s="186">
        <v>10357</v>
      </c>
      <c r="P317" s="186">
        <v>40</v>
      </c>
      <c r="Q317" s="187">
        <v>101.5</v>
      </c>
    </row>
    <row r="318" spans="1:17">
      <c r="A318" s="49"/>
      <c r="B318" s="50" t="s">
        <v>121</v>
      </c>
      <c r="C318" s="180">
        <v>116.7</v>
      </c>
      <c r="D318" s="188">
        <v>72.7</v>
      </c>
      <c r="E318" s="203">
        <v>2765</v>
      </c>
      <c r="F318" s="203">
        <v>12534</v>
      </c>
      <c r="G318" s="203">
        <v>9472</v>
      </c>
      <c r="H318" s="203">
        <v>46</v>
      </c>
      <c r="I318" s="182">
        <v>183.036</v>
      </c>
      <c r="K318" s="190">
        <v>116.7</v>
      </c>
      <c r="L318" s="191">
        <v>72.7</v>
      </c>
      <c r="M318" s="192">
        <v>2541</v>
      </c>
      <c r="N318" s="192">
        <v>14275</v>
      </c>
      <c r="O318" s="192">
        <v>10461</v>
      </c>
      <c r="P318" s="192">
        <v>45</v>
      </c>
      <c r="Q318" s="193">
        <v>97.2</v>
      </c>
    </row>
    <row r="319" spans="1:17">
      <c r="A319" s="61" t="s">
        <v>170</v>
      </c>
      <c r="B319" s="62" t="s">
        <v>110</v>
      </c>
      <c r="C319" s="207">
        <v>121.1</v>
      </c>
      <c r="D319" s="194">
        <v>69.7</v>
      </c>
      <c r="E319" s="206">
        <v>1830</v>
      </c>
      <c r="F319" s="206">
        <v>18311</v>
      </c>
      <c r="G319" s="206">
        <v>9963</v>
      </c>
      <c r="H319" s="206">
        <v>33</v>
      </c>
      <c r="I319" s="196">
        <v>176.00299999999999</v>
      </c>
      <c r="K319" s="185">
        <v>121.1</v>
      </c>
      <c r="L319" s="121">
        <v>69.7</v>
      </c>
      <c r="M319" s="186">
        <v>2361</v>
      </c>
      <c r="N319" s="186">
        <v>16233</v>
      </c>
      <c r="O319" s="186">
        <v>10485</v>
      </c>
      <c r="P319" s="186">
        <v>39</v>
      </c>
      <c r="Q319" s="187">
        <v>93.6</v>
      </c>
    </row>
    <row r="320" spans="1:17">
      <c r="A320" s="33">
        <v>2015</v>
      </c>
      <c r="B320" s="34" t="s">
        <v>111</v>
      </c>
      <c r="C320" s="177">
        <v>115.6</v>
      </c>
      <c r="D320" s="183">
        <v>72.2</v>
      </c>
      <c r="E320" s="201">
        <v>2308</v>
      </c>
      <c r="F320" s="201">
        <v>15787</v>
      </c>
      <c r="G320" s="201">
        <v>12419</v>
      </c>
      <c r="H320" s="201">
        <v>40</v>
      </c>
      <c r="I320" s="179">
        <v>177.43</v>
      </c>
      <c r="K320" s="185">
        <v>115.6</v>
      </c>
      <c r="L320" s="121">
        <v>72.2</v>
      </c>
      <c r="M320" s="186">
        <v>2536</v>
      </c>
      <c r="N320" s="186">
        <v>14688</v>
      </c>
      <c r="O320" s="186">
        <v>10832</v>
      </c>
      <c r="P320" s="186">
        <v>42</v>
      </c>
      <c r="Q320" s="187">
        <v>93.9</v>
      </c>
    </row>
    <row r="321" spans="1:17">
      <c r="A321" s="33"/>
      <c r="B321" s="34" t="s">
        <v>112</v>
      </c>
      <c r="C321" s="177">
        <v>116.7</v>
      </c>
      <c r="D321" s="183">
        <v>72</v>
      </c>
      <c r="E321" s="201">
        <v>2898</v>
      </c>
      <c r="F321" s="201">
        <v>14929</v>
      </c>
      <c r="G321" s="201">
        <v>16165</v>
      </c>
      <c r="H321" s="201">
        <v>53</v>
      </c>
      <c r="I321" s="179">
        <v>175.26</v>
      </c>
      <c r="K321" s="185">
        <v>116.7</v>
      </c>
      <c r="L321" s="121">
        <v>72</v>
      </c>
      <c r="M321" s="186">
        <v>2882</v>
      </c>
      <c r="N321" s="186">
        <v>15084</v>
      </c>
      <c r="O321" s="186">
        <v>10515</v>
      </c>
      <c r="P321" s="186">
        <v>50</v>
      </c>
      <c r="Q321" s="187">
        <v>93.4</v>
      </c>
    </row>
    <row r="322" spans="1:17">
      <c r="A322" s="33"/>
      <c r="B322" s="34" t="s">
        <v>113</v>
      </c>
      <c r="C322" s="177">
        <v>111.2</v>
      </c>
      <c r="D322" s="183">
        <v>70.8</v>
      </c>
      <c r="E322" s="201">
        <v>2364</v>
      </c>
      <c r="F322" s="201">
        <v>15686</v>
      </c>
      <c r="G322" s="201">
        <v>7527</v>
      </c>
      <c r="H322" s="201">
        <v>43</v>
      </c>
      <c r="I322" s="179">
        <v>177.10599999999999</v>
      </c>
      <c r="K322" s="185">
        <v>111.2</v>
      </c>
      <c r="L322" s="121">
        <v>70.8</v>
      </c>
      <c r="M322" s="186">
        <v>2474</v>
      </c>
      <c r="N322" s="186">
        <v>15366</v>
      </c>
      <c r="O322" s="186">
        <v>9564</v>
      </c>
      <c r="P322" s="186">
        <v>42</v>
      </c>
      <c r="Q322" s="187">
        <v>94.6</v>
      </c>
    </row>
    <row r="323" spans="1:17">
      <c r="A323" s="33"/>
      <c r="B323" s="34" t="s">
        <v>114</v>
      </c>
      <c r="C323" s="177">
        <v>114.2</v>
      </c>
      <c r="D323" s="183">
        <v>72.5</v>
      </c>
      <c r="E323" s="201">
        <v>2985</v>
      </c>
      <c r="F323" s="201">
        <v>13353</v>
      </c>
      <c r="G323" s="201">
        <v>8686</v>
      </c>
      <c r="H323" s="201">
        <v>45</v>
      </c>
      <c r="I323" s="179">
        <v>178.137</v>
      </c>
      <c r="K323" s="185">
        <v>114.2</v>
      </c>
      <c r="L323" s="121">
        <v>72.5</v>
      </c>
      <c r="M323" s="186">
        <v>3189</v>
      </c>
      <c r="N323" s="186">
        <v>14436</v>
      </c>
      <c r="O323" s="186">
        <v>10634</v>
      </c>
      <c r="P323" s="186">
        <v>45</v>
      </c>
      <c r="Q323" s="187">
        <v>95.7</v>
      </c>
    </row>
    <row r="324" spans="1:17">
      <c r="A324" s="33"/>
      <c r="B324" s="34" t="s">
        <v>115</v>
      </c>
      <c r="C324" s="177">
        <v>111.3</v>
      </c>
      <c r="D324" s="183">
        <v>73.7</v>
      </c>
      <c r="E324" s="201">
        <v>3667</v>
      </c>
      <c r="F324" s="201">
        <v>14634</v>
      </c>
      <c r="G324" s="201">
        <v>10964</v>
      </c>
      <c r="H324" s="201">
        <v>49</v>
      </c>
      <c r="I324" s="179">
        <v>176.76900000000001</v>
      </c>
      <c r="K324" s="185">
        <v>111.3</v>
      </c>
      <c r="L324" s="121">
        <v>73.7</v>
      </c>
      <c r="M324" s="186">
        <v>3411</v>
      </c>
      <c r="N324" s="186">
        <v>15062</v>
      </c>
      <c r="O324" s="186">
        <v>10419</v>
      </c>
      <c r="P324" s="186">
        <v>43</v>
      </c>
      <c r="Q324" s="187">
        <v>94.5</v>
      </c>
    </row>
    <row r="325" spans="1:17">
      <c r="A325" s="33"/>
      <c r="B325" s="34" t="s">
        <v>116</v>
      </c>
      <c r="C325" s="177">
        <v>114.6</v>
      </c>
      <c r="D325" s="183">
        <v>69</v>
      </c>
      <c r="E325" s="201">
        <v>2450</v>
      </c>
      <c r="F325" s="201">
        <v>15508</v>
      </c>
      <c r="G325" s="201">
        <v>10814</v>
      </c>
      <c r="H325" s="201">
        <v>40</v>
      </c>
      <c r="I325" s="179">
        <v>174.46100000000001</v>
      </c>
      <c r="K325" s="185">
        <v>114.6</v>
      </c>
      <c r="L325" s="121">
        <v>69</v>
      </c>
      <c r="M325" s="186">
        <v>2369</v>
      </c>
      <c r="N325" s="186">
        <v>15147</v>
      </c>
      <c r="O325" s="186">
        <v>10363</v>
      </c>
      <c r="P325" s="186">
        <v>41</v>
      </c>
      <c r="Q325" s="187">
        <v>92.8</v>
      </c>
    </row>
    <row r="326" spans="1:17">
      <c r="A326" s="33"/>
      <c r="B326" s="34" t="s">
        <v>117</v>
      </c>
      <c r="C326" s="177">
        <v>112.3</v>
      </c>
      <c r="D326" s="183">
        <v>73.7</v>
      </c>
      <c r="E326" s="201">
        <v>3540</v>
      </c>
      <c r="F326" s="201">
        <v>14322</v>
      </c>
      <c r="G326" s="201">
        <v>8444</v>
      </c>
      <c r="H326" s="201">
        <v>38</v>
      </c>
      <c r="I326" s="179">
        <v>169.46600000000001</v>
      </c>
      <c r="K326" s="185">
        <v>112.3</v>
      </c>
      <c r="L326" s="121">
        <v>73.7</v>
      </c>
      <c r="M326" s="186">
        <v>3312</v>
      </c>
      <c r="N326" s="186">
        <v>14996</v>
      </c>
      <c r="O326" s="186">
        <v>10978</v>
      </c>
      <c r="P326" s="186">
        <v>42</v>
      </c>
      <c r="Q326" s="187">
        <v>90.3</v>
      </c>
    </row>
    <row r="327" spans="1:17">
      <c r="A327" s="33"/>
      <c r="B327" s="34" t="s">
        <v>118</v>
      </c>
      <c r="C327" s="177">
        <v>113.6</v>
      </c>
      <c r="D327" s="183">
        <v>72.7</v>
      </c>
      <c r="E327" s="201">
        <v>2292</v>
      </c>
      <c r="F327" s="201">
        <v>15131</v>
      </c>
      <c r="G327" s="201">
        <v>12112</v>
      </c>
      <c r="H327" s="201">
        <v>40</v>
      </c>
      <c r="I327" s="179">
        <v>166.02</v>
      </c>
      <c r="K327" s="185">
        <v>113.6</v>
      </c>
      <c r="L327" s="121">
        <v>72.7</v>
      </c>
      <c r="M327" s="186">
        <v>2379</v>
      </c>
      <c r="N327" s="186">
        <v>15103</v>
      </c>
      <c r="O327" s="186">
        <v>10496</v>
      </c>
      <c r="P327" s="186">
        <v>37</v>
      </c>
      <c r="Q327" s="187">
        <v>88.9</v>
      </c>
    </row>
    <row r="328" spans="1:17">
      <c r="A328" s="33"/>
      <c r="B328" s="34" t="s">
        <v>119</v>
      </c>
      <c r="C328" s="177">
        <v>112.3</v>
      </c>
      <c r="D328" s="183">
        <v>71.599999999999994</v>
      </c>
      <c r="E328" s="201">
        <v>2713</v>
      </c>
      <c r="F328" s="201">
        <v>17125</v>
      </c>
      <c r="G328" s="201">
        <v>9551</v>
      </c>
      <c r="H328" s="201">
        <v>38</v>
      </c>
      <c r="I328" s="179">
        <v>165.09800000000001</v>
      </c>
      <c r="K328" s="185">
        <v>112.3</v>
      </c>
      <c r="L328" s="121">
        <v>71.599999999999994</v>
      </c>
      <c r="M328" s="186">
        <v>2564</v>
      </c>
      <c r="N328" s="186">
        <v>15574</v>
      </c>
      <c r="O328" s="186">
        <v>10441</v>
      </c>
      <c r="P328" s="186">
        <v>37</v>
      </c>
      <c r="Q328" s="187">
        <v>88.9</v>
      </c>
    </row>
    <row r="329" spans="1:17">
      <c r="A329" s="33"/>
      <c r="B329" s="34" t="s">
        <v>120</v>
      </c>
      <c r="C329" s="177">
        <v>113.6</v>
      </c>
      <c r="D329" s="183">
        <v>76.599999999999994</v>
      </c>
      <c r="E329" s="201">
        <v>3191</v>
      </c>
      <c r="F329" s="201">
        <v>14269</v>
      </c>
      <c r="G329" s="201">
        <v>9612</v>
      </c>
      <c r="H329" s="201">
        <v>46</v>
      </c>
      <c r="I329" s="179">
        <v>163.27199999999999</v>
      </c>
      <c r="K329" s="185">
        <v>113.6</v>
      </c>
      <c r="L329" s="121">
        <v>76.599999999999994</v>
      </c>
      <c r="M329" s="186">
        <v>2844</v>
      </c>
      <c r="N329" s="186">
        <v>15175</v>
      </c>
      <c r="O329" s="186">
        <v>10408</v>
      </c>
      <c r="P329" s="186">
        <v>48</v>
      </c>
      <c r="Q329" s="187">
        <v>87.3</v>
      </c>
    </row>
    <row r="330" spans="1:17">
      <c r="A330" s="49"/>
      <c r="B330" s="50" t="s">
        <v>121</v>
      </c>
      <c r="C330" s="180">
        <v>111.2</v>
      </c>
      <c r="D330" s="188">
        <v>73.7</v>
      </c>
      <c r="E330" s="203">
        <v>2458</v>
      </c>
      <c r="F330" s="203">
        <v>12689</v>
      </c>
      <c r="G330" s="203">
        <v>9492</v>
      </c>
      <c r="H330" s="203">
        <v>34</v>
      </c>
      <c r="I330" s="182">
        <v>160.852</v>
      </c>
      <c r="K330" s="190">
        <v>111.2</v>
      </c>
      <c r="L330" s="191">
        <v>73.7</v>
      </c>
      <c r="M330" s="192">
        <v>2347</v>
      </c>
      <c r="N330" s="192">
        <v>14260</v>
      </c>
      <c r="O330" s="192">
        <v>10360</v>
      </c>
      <c r="P330" s="192">
        <v>33</v>
      </c>
      <c r="Q330" s="193">
        <v>87.9</v>
      </c>
    </row>
    <row r="331" spans="1:17">
      <c r="A331" s="61" t="s">
        <v>172</v>
      </c>
      <c r="B331" s="62" t="s">
        <v>110</v>
      </c>
      <c r="C331" s="210">
        <v>112.6</v>
      </c>
      <c r="D331" s="210">
        <v>75.3</v>
      </c>
      <c r="E331" s="211">
        <v>3110</v>
      </c>
      <c r="F331" s="211">
        <v>18120</v>
      </c>
      <c r="G331" s="211">
        <v>9781</v>
      </c>
      <c r="H331" s="211">
        <v>31</v>
      </c>
      <c r="I331" s="212">
        <v>155.94800000000001</v>
      </c>
      <c r="K331" s="197">
        <v>112.6</v>
      </c>
      <c r="L331" s="198">
        <v>75.3</v>
      </c>
      <c r="M331" s="199">
        <v>3997</v>
      </c>
      <c r="N331" s="199">
        <v>16698</v>
      </c>
      <c r="O331" s="199">
        <v>10603</v>
      </c>
      <c r="P331" s="199">
        <v>37</v>
      </c>
      <c r="Q331" s="200">
        <v>88.6</v>
      </c>
    </row>
    <row r="332" spans="1:17">
      <c r="A332" s="33">
        <v>2016</v>
      </c>
      <c r="B332" s="34" t="s">
        <v>111</v>
      </c>
      <c r="C332" s="213">
        <v>113.3</v>
      </c>
      <c r="D332" s="213">
        <v>79.599999999999994</v>
      </c>
      <c r="E332" s="214">
        <v>2158</v>
      </c>
      <c r="F332" s="214">
        <v>16467</v>
      </c>
      <c r="G332" s="214">
        <v>11789</v>
      </c>
      <c r="H332" s="214">
        <v>38</v>
      </c>
      <c r="I332" s="215">
        <v>154.94200000000001</v>
      </c>
      <c r="K332" s="185">
        <v>113.3</v>
      </c>
      <c r="L332" s="121">
        <v>79.599999999999994</v>
      </c>
      <c r="M332" s="186">
        <v>2300</v>
      </c>
      <c r="N332" s="186">
        <v>15175</v>
      </c>
      <c r="O332" s="186">
        <v>9950</v>
      </c>
      <c r="P332" s="186">
        <v>41</v>
      </c>
      <c r="Q332" s="187">
        <v>87.3</v>
      </c>
    </row>
    <row r="333" spans="1:17">
      <c r="A333" s="33"/>
      <c r="B333" s="34" t="s">
        <v>112</v>
      </c>
      <c r="C333" s="213">
        <v>114.5</v>
      </c>
      <c r="D333" s="213">
        <v>77.900000000000006</v>
      </c>
      <c r="E333" s="214">
        <v>3053</v>
      </c>
      <c r="F333" s="214">
        <v>14874</v>
      </c>
      <c r="G333" s="214">
        <v>15674</v>
      </c>
      <c r="H333" s="214">
        <v>39</v>
      </c>
      <c r="I333" s="215">
        <v>156.095</v>
      </c>
      <c r="K333" s="185">
        <v>114.5</v>
      </c>
      <c r="L333" s="121">
        <v>77.900000000000006</v>
      </c>
      <c r="M333" s="186">
        <v>3018</v>
      </c>
      <c r="N333" s="186">
        <v>14876</v>
      </c>
      <c r="O333" s="186">
        <v>10074</v>
      </c>
      <c r="P333" s="186">
        <v>36</v>
      </c>
      <c r="Q333" s="187">
        <v>89.1</v>
      </c>
    </row>
    <row r="334" spans="1:17">
      <c r="A334" s="33"/>
      <c r="B334" s="34" t="s">
        <v>113</v>
      </c>
      <c r="C334" s="213">
        <v>112.3</v>
      </c>
      <c r="D334" s="213">
        <v>80.099999999999994</v>
      </c>
      <c r="E334" s="214">
        <v>3019</v>
      </c>
      <c r="F334" s="214">
        <v>15727</v>
      </c>
      <c r="G334" s="214">
        <v>8690</v>
      </c>
      <c r="H334" s="214">
        <v>45</v>
      </c>
      <c r="I334" s="215">
        <v>158.19399999999999</v>
      </c>
      <c r="K334" s="185">
        <v>112.3</v>
      </c>
      <c r="L334" s="121">
        <v>80.099999999999994</v>
      </c>
      <c r="M334" s="186">
        <v>3060</v>
      </c>
      <c r="N334" s="186">
        <v>15458</v>
      </c>
      <c r="O334" s="186">
        <v>10880</v>
      </c>
      <c r="P334" s="186">
        <v>44</v>
      </c>
      <c r="Q334" s="187">
        <v>89.3</v>
      </c>
    </row>
    <row r="335" spans="1:17">
      <c r="A335" s="33"/>
      <c r="B335" s="34" t="s">
        <v>114</v>
      </c>
      <c r="C335" s="213">
        <v>112.9</v>
      </c>
      <c r="D335" s="213">
        <v>81.8</v>
      </c>
      <c r="E335" s="214">
        <v>2218</v>
      </c>
      <c r="F335" s="214">
        <v>14549</v>
      </c>
      <c r="G335" s="214">
        <v>9081</v>
      </c>
      <c r="H335" s="214">
        <v>25</v>
      </c>
      <c r="I335" s="215">
        <v>158.66499999999999</v>
      </c>
      <c r="K335" s="185">
        <v>112.9</v>
      </c>
      <c r="L335" s="121">
        <v>81.8</v>
      </c>
      <c r="M335" s="186">
        <v>2335</v>
      </c>
      <c r="N335" s="186">
        <v>15404</v>
      </c>
      <c r="O335" s="186">
        <v>10923</v>
      </c>
      <c r="P335" s="186">
        <v>24</v>
      </c>
      <c r="Q335" s="187">
        <v>89.1</v>
      </c>
    </row>
    <row r="336" spans="1:17">
      <c r="A336" s="33"/>
      <c r="B336" s="34" t="s">
        <v>115</v>
      </c>
      <c r="C336" s="213">
        <v>114.4</v>
      </c>
      <c r="D336" s="213">
        <v>76.8</v>
      </c>
      <c r="E336" s="214">
        <v>2885</v>
      </c>
      <c r="F336" s="214">
        <v>14944</v>
      </c>
      <c r="G336" s="214">
        <v>11421</v>
      </c>
      <c r="H336" s="214">
        <v>55</v>
      </c>
      <c r="I336" s="215">
        <v>156.70400000000001</v>
      </c>
      <c r="K336" s="185">
        <v>114.4</v>
      </c>
      <c r="L336" s="121">
        <v>76.8</v>
      </c>
      <c r="M336" s="186">
        <v>2676</v>
      </c>
      <c r="N336" s="186">
        <v>15559</v>
      </c>
      <c r="O336" s="186">
        <v>11111</v>
      </c>
      <c r="P336" s="186">
        <v>48</v>
      </c>
      <c r="Q336" s="187">
        <v>88.6</v>
      </c>
    </row>
    <row r="337" spans="1:17">
      <c r="A337" s="33"/>
      <c r="B337" s="34" t="s">
        <v>116</v>
      </c>
      <c r="C337" s="213">
        <v>112.3</v>
      </c>
      <c r="D337" s="213">
        <v>79.2</v>
      </c>
      <c r="E337" s="214">
        <v>3032</v>
      </c>
      <c r="F337" s="214">
        <v>15580</v>
      </c>
      <c r="G337" s="214">
        <v>11109</v>
      </c>
      <c r="H337" s="214">
        <v>30</v>
      </c>
      <c r="I337" s="215">
        <v>157.572</v>
      </c>
      <c r="K337" s="185">
        <v>112.3</v>
      </c>
      <c r="L337" s="121">
        <v>79.2</v>
      </c>
      <c r="M337" s="186">
        <v>2943</v>
      </c>
      <c r="N337" s="186">
        <v>15869</v>
      </c>
      <c r="O337" s="186">
        <v>11273</v>
      </c>
      <c r="P337" s="186">
        <v>31</v>
      </c>
      <c r="Q337" s="187">
        <v>90.3</v>
      </c>
    </row>
    <row r="338" spans="1:17">
      <c r="A338" s="33"/>
      <c r="B338" s="34" t="s">
        <v>117</v>
      </c>
      <c r="C338" s="213">
        <v>114.4</v>
      </c>
      <c r="D338" s="213">
        <v>75.599999999999994</v>
      </c>
      <c r="E338" s="214">
        <v>2828</v>
      </c>
      <c r="F338" s="214">
        <v>16090</v>
      </c>
      <c r="G338" s="214">
        <v>8526</v>
      </c>
      <c r="H338" s="214">
        <v>31</v>
      </c>
      <c r="I338" s="215">
        <v>156.636</v>
      </c>
      <c r="K338" s="185">
        <v>114.4</v>
      </c>
      <c r="L338" s="121">
        <v>75.599999999999994</v>
      </c>
      <c r="M338" s="186">
        <v>2655</v>
      </c>
      <c r="N338" s="186">
        <v>15942</v>
      </c>
      <c r="O338" s="186">
        <v>10696</v>
      </c>
      <c r="P338" s="186">
        <v>34</v>
      </c>
      <c r="Q338" s="187">
        <v>92.4</v>
      </c>
    </row>
    <row r="339" spans="1:17">
      <c r="A339" s="33"/>
      <c r="B339" s="34" t="s">
        <v>118</v>
      </c>
      <c r="C339" s="213">
        <v>118.5</v>
      </c>
      <c r="D339" s="213">
        <v>79.3</v>
      </c>
      <c r="E339" s="214">
        <v>3237</v>
      </c>
      <c r="F339" s="214">
        <v>15753</v>
      </c>
      <c r="G339" s="214">
        <v>12531</v>
      </c>
      <c r="H339" s="214">
        <v>34</v>
      </c>
      <c r="I339" s="215">
        <v>156.71299999999999</v>
      </c>
      <c r="K339" s="185">
        <v>118.5</v>
      </c>
      <c r="L339" s="121">
        <v>79.3</v>
      </c>
      <c r="M339" s="186">
        <v>3388</v>
      </c>
      <c r="N339" s="186">
        <v>15867</v>
      </c>
      <c r="O339" s="186">
        <v>10710</v>
      </c>
      <c r="P339" s="186">
        <v>32</v>
      </c>
      <c r="Q339" s="187">
        <v>94.4</v>
      </c>
    </row>
    <row r="340" spans="1:17">
      <c r="A340" s="33"/>
      <c r="B340" s="34" t="s">
        <v>119</v>
      </c>
      <c r="C340" s="213">
        <v>114.9</v>
      </c>
      <c r="D340" s="213">
        <v>81.5</v>
      </c>
      <c r="E340" s="214">
        <v>2810</v>
      </c>
      <c r="F340" s="214">
        <v>16931</v>
      </c>
      <c r="G340" s="214">
        <v>9913</v>
      </c>
      <c r="H340" s="214">
        <v>39</v>
      </c>
      <c r="I340" s="215">
        <v>158.58600000000001</v>
      </c>
      <c r="K340" s="185">
        <v>114.9</v>
      </c>
      <c r="L340" s="121">
        <v>81.5</v>
      </c>
      <c r="M340" s="186">
        <v>2743</v>
      </c>
      <c r="N340" s="186">
        <v>16062</v>
      </c>
      <c r="O340" s="186">
        <v>11134</v>
      </c>
      <c r="P340" s="186">
        <v>39</v>
      </c>
      <c r="Q340" s="187">
        <v>96.1</v>
      </c>
    </row>
    <row r="341" spans="1:17">
      <c r="A341" s="33"/>
      <c r="B341" s="34" t="s">
        <v>120</v>
      </c>
      <c r="C341" s="213">
        <v>114.9</v>
      </c>
      <c r="D341" s="213">
        <v>75.900000000000006</v>
      </c>
      <c r="E341" s="214">
        <v>3004</v>
      </c>
      <c r="F341" s="214">
        <v>15775</v>
      </c>
      <c r="G341" s="214">
        <v>10855</v>
      </c>
      <c r="H341" s="214">
        <v>29</v>
      </c>
      <c r="I341" s="215">
        <v>164.41300000000001</v>
      </c>
      <c r="K341" s="185">
        <v>114.9</v>
      </c>
      <c r="L341" s="121">
        <v>75.900000000000006</v>
      </c>
      <c r="M341" s="186">
        <v>2757</v>
      </c>
      <c r="N341" s="186">
        <v>15869</v>
      </c>
      <c r="O341" s="186">
        <v>11452</v>
      </c>
      <c r="P341" s="186">
        <v>30</v>
      </c>
      <c r="Q341" s="187">
        <v>100.7</v>
      </c>
    </row>
    <row r="342" spans="1:17">
      <c r="A342" s="49"/>
      <c r="B342" s="50" t="s">
        <v>121</v>
      </c>
      <c r="C342" s="216">
        <v>118.1</v>
      </c>
      <c r="D342" s="216">
        <v>74.400000000000006</v>
      </c>
      <c r="E342" s="217">
        <v>2870</v>
      </c>
      <c r="F342" s="217">
        <v>13658</v>
      </c>
      <c r="G342" s="217">
        <v>11018</v>
      </c>
      <c r="H342" s="217">
        <v>38</v>
      </c>
      <c r="I342" s="218">
        <v>168.833</v>
      </c>
      <c r="K342" s="190">
        <v>118.1</v>
      </c>
      <c r="L342" s="191">
        <v>74.400000000000006</v>
      </c>
      <c r="M342" s="192">
        <v>2777</v>
      </c>
      <c r="N342" s="192">
        <v>15307</v>
      </c>
      <c r="O342" s="192">
        <v>11757</v>
      </c>
      <c r="P342" s="192">
        <v>36</v>
      </c>
      <c r="Q342" s="193">
        <v>105</v>
      </c>
    </row>
    <row r="343" spans="1:17">
      <c r="A343" s="33" t="s">
        <v>174</v>
      </c>
      <c r="B343" s="34" t="s">
        <v>110</v>
      </c>
      <c r="C343" s="213">
        <v>113.3</v>
      </c>
      <c r="D343" s="213">
        <v>80.8</v>
      </c>
      <c r="E343" s="214">
        <v>3297</v>
      </c>
      <c r="F343" s="214">
        <v>19414</v>
      </c>
      <c r="G343" s="214">
        <v>10504</v>
      </c>
      <c r="H343" s="214">
        <v>28</v>
      </c>
      <c r="I343" s="215">
        <v>171.74299999999999</v>
      </c>
      <c r="K343" s="185">
        <v>113.3</v>
      </c>
      <c r="L343" s="121">
        <v>80.8</v>
      </c>
      <c r="M343" s="186">
        <v>4150</v>
      </c>
      <c r="N343" s="186">
        <v>17846</v>
      </c>
      <c r="O343" s="186">
        <v>11240</v>
      </c>
      <c r="P343" s="186">
        <v>34</v>
      </c>
      <c r="Q343" s="187">
        <v>110.1</v>
      </c>
    </row>
    <row r="344" spans="1:17">
      <c r="A344" s="33">
        <v>2017</v>
      </c>
      <c r="B344" s="34" t="s">
        <v>111</v>
      </c>
      <c r="C344" s="213">
        <v>118.6</v>
      </c>
      <c r="D344" s="213">
        <v>75.400000000000006</v>
      </c>
      <c r="E344" s="214">
        <v>3190</v>
      </c>
      <c r="F344" s="214">
        <v>18179</v>
      </c>
      <c r="G344" s="214">
        <v>12849</v>
      </c>
      <c r="H344" s="214">
        <v>30</v>
      </c>
      <c r="I344" s="215">
        <v>172.28399999999999</v>
      </c>
      <c r="K344" s="185">
        <v>118.6</v>
      </c>
      <c r="L344" s="121">
        <v>75.400000000000006</v>
      </c>
      <c r="M344" s="186">
        <v>3312</v>
      </c>
      <c r="N344" s="186">
        <v>16716</v>
      </c>
      <c r="O344" s="186">
        <v>11274</v>
      </c>
      <c r="P344" s="186">
        <v>33</v>
      </c>
      <c r="Q344" s="187">
        <v>111.2</v>
      </c>
    </row>
    <row r="345" spans="1:17">
      <c r="A345" s="33"/>
      <c r="B345" s="34" t="s">
        <v>112</v>
      </c>
      <c r="C345" s="213">
        <v>117.1</v>
      </c>
      <c r="D345" s="213">
        <v>77.099999999999994</v>
      </c>
      <c r="E345" s="214">
        <v>2403</v>
      </c>
      <c r="F345" s="214">
        <v>16225</v>
      </c>
      <c r="G345" s="214">
        <v>18114</v>
      </c>
      <c r="H345" s="214">
        <v>33</v>
      </c>
      <c r="I345" s="215">
        <v>173.696</v>
      </c>
      <c r="K345" s="185">
        <v>117.1</v>
      </c>
      <c r="L345" s="121">
        <v>77.099999999999994</v>
      </c>
      <c r="M345" s="186">
        <v>2338</v>
      </c>
      <c r="N345" s="186">
        <v>16482</v>
      </c>
      <c r="O345" s="186">
        <v>11524</v>
      </c>
      <c r="P345" s="186">
        <v>30</v>
      </c>
      <c r="Q345" s="187">
        <v>111.3</v>
      </c>
    </row>
    <row r="346" spans="1:17">
      <c r="A346" s="33"/>
      <c r="B346" s="34" t="s">
        <v>113</v>
      </c>
      <c r="C346" s="213">
        <v>120.1</v>
      </c>
      <c r="D346" s="213">
        <v>77.2</v>
      </c>
      <c r="E346" s="214">
        <v>2976</v>
      </c>
      <c r="F346" s="214">
        <v>16815</v>
      </c>
      <c r="G346" s="214">
        <v>8693</v>
      </c>
      <c r="H346" s="214">
        <v>34</v>
      </c>
      <c r="I346" s="215">
        <v>171.60900000000001</v>
      </c>
      <c r="K346" s="185">
        <v>120.1</v>
      </c>
      <c r="L346" s="121">
        <v>77.2</v>
      </c>
      <c r="M346" s="186">
        <v>2870</v>
      </c>
      <c r="N346" s="186">
        <v>17338</v>
      </c>
      <c r="O346" s="186">
        <v>11335</v>
      </c>
      <c r="P346" s="186">
        <v>34</v>
      </c>
      <c r="Q346" s="187">
        <v>108.5</v>
      </c>
    </row>
    <row r="347" spans="1:17">
      <c r="A347" s="33"/>
      <c r="B347" s="34" t="s">
        <v>114</v>
      </c>
      <c r="C347" s="213">
        <v>119.3</v>
      </c>
      <c r="D347" s="213">
        <v>75</v>
      </c>
      <c r="E347" s="214">
        <v>3028</v>
      </c>
      <c r="F347" s="214">
        <v>16802</v>
      </c>
      <c r="G347" s="214">
        <v>9492</v>
      </c>
      <c r="H347" s="214">
        <v>43</v>
      </c>
      <c r="I347" s="215">
        <v>172.23400000000001</v>
      </c>
      <c r="K347" s="185">
        <v>119.3</v>
      </c>
      <c r="L347" s="121">
        <v>75</v>
      </c>
      <c r="M347" s="186">
        <v>3219</v>
      </c>
      <c r="N347" s="186">
        <v>17191</v>
      </c>
      <c r="O347" s="186">
        <v>11164</v>
      </c>
      <c r="P347" s="186">
        <v>42</v>
      </c>
      <c r="Q347" s="187">
        <v>108.6</v>
      </c>
    </row>
    <row r="348" spans="1:17">
      <c r="A348" s="33"/>
      <c r="B348" s="34" t="s">
        <v>115</v>
      </c>
      <c r="C348" s="213">
        <v>119.5</v>
      </c>
      <c r="D348" s="213">
        <v>74.900000000000006</v>
      </c>
      <c r="E348" s="214">
        <v>2848</v>
      </c>
      <c r="F348" s="214">
        <v>16358</v>
      </c>
      <c r="G348" s="214">
        <v>12395</v>
      </c>
      <c r="H348" s="214">
        <v>50</v>
      </c>
      <c r="I348" s="215">
        <v>172.11799999999999</v>
      </c>
      <c r="K348" s="185">
        <v>119.5</v>
      </c>
      <c r="L348" s="121">
        <v>74.900000000000006</v>
      </c>
      <c r="M348" s="186">
        <v>2653</v>
      </c>
      <c r="N348" s="186">
        <v>16836</v>
      </c>
      <c r="O348" s="186">
        <v>11939</v>
      </c>
      <c r="P348" s="186">
        <v>43</v>
      </c>
      <c r="Q348" s="187">
        <v>109.8</v>
      </c>
    </row>
    <row r="349" spans="1:17">
      <c r="A349" s="33"/>
      <c r="B349" s="34" t="s">
        <v>116</v>
      </c>
      <c r="C349" s="213">
        <v>120.3</v>
      </c>
      <c r="D349" s="213">
        <v>82.6</v>
      </c>
      <c r="E349" s="214">
        <v>2918</v>
      </c>
      <c r="F349" s="214">
        <v>16745</v>
      </c>
      <c r="G349" s="214">
        <v>10591</v>
      </c>
      <c r="H349" s="214">
        <v>43</v>
      </c>
      <c r="I349" s="215">
        <v>174.14099999999999</v>
      </c>
      <c r="K349" s="185">
        <v>120.3</v>
      </c>
      <c r="L349" s="121">
        <v>82.6</v>
      </c>
      <c r="M349" s="186">
        <v>2807</v>
      </c>
      <c r="N349" s="186">
        <v>17267</v>
      </c>
      <c r="O349" s="186">
        <v>10950</v>
      </c>
      <c r="P349" s="186">
        <v>44</v>
      </c>
      <c r="Q349" s="187">
        <v>110.5</v>
      </c>
    </row>
    <row r="350" spans="1:17">
      <c r="A350" s="33"/>
      <c r="B350" s="34" t="s">
        <v>117</v>
      </c>
      <c r="C350" s="213">
        <v>123</v>
      </c>
      <c r="D350" s="213">
        <v>82.3</v>
      </c>
      <c r="E350" s="214">
        <v>3017</v>
      </c>
      <c r="F350" s="214">
        <v>17805</v>
      </c>
      <c r="G350" s="214">
        <v>8929</v>
      </c>
      <c r="H350" s="214">
        <v>39</v>
      </c>
      <c r="I350" s="215">
        <v>176.71799999999999</v>
      </c>
      <c r="K350" s="185">
        <v>123</v>
      </c>
      <c r="L350" s="121">
        <v>82.3</v>
      </c>
      <c r="M350" s="186">
        <v>2935</v>
      </c>
      <c r="N350" s="186">
        <v>17552</v>
      </c>
      <c r="O350" s="186">
        <v>11349</v>
      </c>
      <c r="P350" s="186">
        <v>41</v>
      </c>
      <c r="Q350" s="187">
        <v>112.8</v>
      </c>
    </row>
    <row r="351" spans="1:17">
      <c r="A351" s="33"/>
      <c r="B351" s="34" t="s">
        <v>118</v>
      </c>
      <c r="C351" s="213">
        <v>118.1</v>
      </c>
      <c r="D351" s="213">
        <v>76.099999999999994</v>
      </c>
      <c r="E351" s="214">
        <v>2696</v>
      </c>
      <c r="F351" s="214">
        <v>16876</v>
      </c>
      <c r="G351" s="214">
        <v>12610</v>
      </c>
      <c r="H351" s="214">
        <v>43</v>
      </c>
      <c r="I351" s="215">
        <v>179.875</v>
      </c>
      <c r="K351" s="185">
        <v>118.1</v>
      </c>
      <c r="L351" s="121">
        <v>76.099999999999994</v>
      </c>
      <c r="M351" s="186">
        <v>2827</v>
      </c>
      <c r="N351" s="186">
        <v>17158</v>
      </c>
      <c r="O351" s="186">
        <v>10980</v>
      </c>
      <c r="P351" s="186">
        <v>42</v>
      </c>
      <c r="Q351" s="187">
        <v>114.8</v>
      </c>
    </row>
    <row r="352" spans="1:17">
      <c r="A352" s="33"/>
      <c r="B352" s="34" t="s">
        <v>119</v>
      </c>
      <c r="C352" s="213">
        <v>122.8</v>
      </c>
      <c r="D352" s="213">
        <v>79.099999999999994</v>
      </c>
      <c r="E352" s="214">
        <v>2771</v>
      </c>
      <c r="F352" s="214">
        <v>17965</v>
      </c>
      <c r="G352" s="214">
        <v>9196</v>
      </c>
      <c r="H352" s="214">
        <v>32</v>
      </c>
      <c r="I352" s="215">
        <v>180.69499999999999</v>
      </c>
      <c r="K352" s="185">
        <v>122.8</v>
      </c>
      <c r="L352" s="121">
        <v>79.099999999999994</v>
      </c>
      <c r="M352" s="186">
        <v>2775</v>
      </c>
      <c r="N352" s="186">
        <v>16813</v>
      </c>
      <c r="O352" s="186">
        <v>10063</v>
      </c>
      <c r="P352" s="186">
        <v>32</v>
      </c>
      <c r="Q352" s="187">
        <v>113.9</v>
      </c>
    </row>
    <row r="353" spans="1:17">
      <c r="A353" s="33"/>
      <c r="B353" s="34" t="s">
        <v>120</v>
      </c>
      <c r="C353" s="213">
        <v>122.7</v>
      </c>
      <c r="D353" s="213">
        <v>75.7</v>
      </c>
      <c r="E353" s="214">
        <v>2766</v>
      </c>
      <c r="F353" s="214">
        <v>17553</v>
      </c>
      <c r="G353" s="214">
        <v>10093</v>
      </c>
      <c r="H353" s="214">
        <v>35</v>
      </c>
      <c r="I353" s="215">
        <v>181.86199999999999</v>
      </c>
      <c r="K353" s="185">
        <v>122.7</v>
      </c>
      <c r="L353" s="121">
        <v>75.7</v>
      </c>
      <c r="M353" s="186">
        <v>2619</v>
      </c>
      <c r="N353" s="186">
        <v>17592</v>
      </c>
      <c r="O353" s="186">
        <v>10491</v>
      </c>
      <c r="P353" s="186">
        <v>35</v>
      </c>
      <c r="Q353" s="187">
        <v>110.6</v>
      </c>
    </row>
    <row r="354" spans="1:17">
      <c r="A354" s="33"/>
      <c r="B354" s="34" t="s">
        <v>121</v>
      </c>
      <c r="C354" s="213">
        <v>121.9</v>
      </c>
      <c r="D354" s="213">
        <v>78.7</v>
      </c>
      <c r="E354" s="214">
        <v>2993</v>
      </c>
      <c r="F354" s="214">
        <v>15909</v>
      </c>
      <c r="G354" s="214">
        <v>11174</v>
      </c>
      <c r="H354" s="214">
        <v>39</v>
      </c>
      <c r="I354" s="215">
        <v>184.488</v>
      </c>
      <c r="K354" s="185">
        <v>121.9</v>
      </c>
      <c r="L354" s="121">
        <v>78.7</v>
      </c>
      <c r="M354" s="186">
        <v>2897</v>
      </c>
      <c r="N354" s="186">
        <v>18089</v>
      </c>
      <c r="O354" s="186">
        <v>12148</v>
      </c>
      <c r="P354" s="186">
        <v>36</v>
      </c>
      <c r="Q354" s="187">
        <v>109.3</v>
      </c>
    </row>
    <row r="355" spans="1:17">
      <c r="A355" s="61" t="s">
        <v>177</v>
      </c>
      <c r="B355" s="62" t="s">
        <v>110</v>
      </c>
      <c r="C355" s="210">
        <v>121</v>
      </c>
      <c r="D355" s="210">
        <v>86.8</v>
      </c>
      <c r="E355" s="211">
        <v>2052</v>
      </c>
      <c r="F355" s="211">
        <v>19203</v>
      </c>
      <c r="G355" s="211">
        <v>10059</v>
      </c>
      <c r="H355" s="211">
        <v>30</v>
      </c>
      <c r="I355" s="212">
        <v>185.46299999999999</v>
      </c>
      <c r="K355" s="197">
        <v>121</v>
      </c>
      <c r="L355" s="198">
        <v>86.8</v>
      </c>
      <c r="M355" s="199">
        <v>2507</v>
      </c>
      <c r="N355" s="199">
        <v>17306</v>
      </c>
      <c r="O355" s="199">
        <v>10460</v>
      </c>
      <c r="P355" s="199">
        <v>35</v>
      </c>
      <c r="Q355" s="200">
        <v>108</v>
      </c>
    </row>
    <row r="356" spans="1:17">
      <c r="A356" s="33">
        <v>2018</v>
      </c>
      <c r="B356" s="34" t="s">
        <v>111</v>
      </c>
      <c r="C356" s="213">
        <v>120.1</v>
      </c>
      <c r="D356" s="213">
        <v>86.7</v>
      </c>
      <c r="E356" s="214">
        <v>2629</v>
      </c>
      <c r="F356" s="214">
        <v>19800</v>
      </c>
      <c r="G356" s="214">
        <v>12862</v>
      </c>
      <c r="H356" s="214">
        <v>36</v>
      </c>
      <c r="I356" s="215">
        <v>186.434</v>
      </c>
      <c r="K356" s="185">
        <v>120.1</v>
      </c>
      <c r="L356" s="121">
        <v>86.7</v>
      </c>
      <c r="M356" s="186">
        <v>2635</v>
      </c>
      <c r="N356" s="186">
        <v>18232</v>
      </c>
      <c r="O356" s="186">
        <v>11316</v>
      </c>
      <c r="P356" s="186">
        <v>42</v>
      </c>
      <c r="Q356" s="187">
        <v>108.2</v>
      </c>
    </row>
    <row r="357" spans="1:17">
      <c r="A357" s="33"/>
      <c r="B357" s="34" t="s">
        <v>112</v>
      </c>
      <c r="C357" s="213">
        <v>121.9</v>
      </c>
      <c r="D357" s="213">
        <v>84.8</v>
      </c>
      <c r="E357" s="214">
        <v>2750</v>
      </c>
      <c r="F357" s="214">
        <v>17656</v>
      </c>
      <c r="G357" s="214">
        <v>17721</v>
      </c>
      <c r="H357" s="214">
        <v>43</v>
      </c>
      <c r="I357" s="215">
        <v>184.31399999999999</v>
      </c>
      <c r="K357" s="185">
        <v>121.9</v>
      </c>
      <c r="L357" s="121">
        <v>84.8</v>
      </c>
      <c r="M357" s="186">
        <v>2672</v>
      </c>
      <c r="N357" s="186">
        <v>18116</v>
      </c>
      <c r="O357" s="186">
        <v>11381</v>
      </c>
      <c r="P357" s="186">
        <v>40</v>
      </c>
      <c r="Q357" s="187">
        <v>106.1</v>
      </c>
    </row>
    <row r="358" spans="1:17">
      <c r="A358" s="33"/>
      <c r="B358" s="34" t="s">
        <v>113</v>
      </c>
      <c r="C358" s="121">
        <v>121.4</v>
      </c>
      <c r="D358" s="121">
        <v>83.5</v>
      </c>
      <c r="E358" s="186">
        <v>2545</v>
      </c>
      <c r="F358" s="186">
        <v>17275</v>
      </c>
      <c r="G358" s="186">
        <v>8949</v>
      </c>
      <c r="H358" s="186">
        <v>33</v>
      </c>
      <c r="I358" s="187">
        <v>186.501</v>
      </c>
      <c r="K358" s="185">
        <v>121.4</v>
      </c>
      <c r="L358" s="121">
        <v>83.5</v>
      </c>
      <c r="M358" s="186">
        <v>2364</v>
      </c>
      <c r="N358" s="186">
        <v>17911</v>
      </c>
      <c r="O358" s="186">
        <v>11355</v>
      </c>
      <c r="P358" s="186">
        <v>34</v>
      </c>
      <c r="Q358" s="187">
        <v>108.7</v>
      </c>
    </row>
    <row r="359" spans="1:17">
      <c r="A359" s="33"/>
      <c r="B359" s="34" t="s">
        <v>114</v>
      </c>
      <c r="C359" s="121">
        <v>122.4</v>
      </c>
      <c r="D359" s="121">
        <v>80.5</v>
      </c>
      <c r="E359" s="186">
        <v>2440</v>
      </c>
      <c r="F359" s="186">
        <v>18090</v>
      </c>
      <c r="G359" s="186">
        <v>9624</v>
      </c>
      <c r="H359" s="186">
        <v>40</v>
      </c>
      <c r="I359" s="187">
        <v>186.685</v>
      </c>
      <c r="K359" s="185">
        <v>122.4</v>
      </c>
      <c r="L359" s="121">
        <v>80.5</v>
      </c>
      <c r="M359" s="186">
        <v>2609</v>
      </c>
      <c r="N359" s="186">
        <v>18498</v>
      </c>
      <c r="O359" s="186">
        <v>11497</v>
      </c>
      <c r="P359" s="186">
        <v>40</v>
      </c>
      <c r="Q359" s="187">
        <v>108.4</v>
      </c>
    </row>
    <row r="360" spans="1:17">
      <c r="A360" s="33"/>
      <c r="B360" s="34" t="s">
        <v>115</v>
      </c>
      <c r="C360" s="121">
        <v>125.4</v>
      </c>
      <c r="D360" s="121">
        <v>79.2</v>
      </c>
      <c r="E360" s="186">
        <v>2791</v>
      </c>
      <c r="F360" s="186">
        <v>17568</v>
      </c>
      <c r="G360" s="186">
        <v>11196</v>
      </c>
      <c r="H360" s="186">
        <v>33</v>
      </c>
      <c r="I360" s="219">
        <v>185.39500000000001</v>
      </c>
      <c r="K360" s="185">
        <v>125.4</v>
      </c>
      <c r="L360" s="121">
        <v>79.2</v>
      </c>
      <c r="M360" s="186">
        <v>2630</v>
      </c>
      <c r="N360" s="186">
        <v>18093</v>
      </c>
      <c r="O360" s="186">
        <v>11066</v>
      </c>
      <c r="P360" s="186">
        <v>28</v>
      </c>
      <c r="Q360" s="187">
        <v>107.7</v>
      </c>
    </row>
    <row r="361" spans="1:17">
      <c r="A361" s="33"/>
      <c r="B361" s="34" t="s">
        <v>116</v>
      </c>
      <c r="C361" s="121">
        <v>121.7</v>
      </c>
      <c r="D361" s="121">
        <v>83.1</v>
      </c>
      <c r="E361" s="186">
        <v>2900</v>
      </c>
      <c r="F361" s="186">
        <v>17778</v>
      </c>
      <c r="G361" s="186">
        <v>10828</v>
      </c>
      <c r="H361" s="186">
        <v>33</v>
      </c>
      <c r="I361" s="219">
        <v>184.27</v>
      </c>
      <c r="K361" s="185">
        <v>121.7</v>
      </c>
      <c r="L361" s="121">
        <v>83.1</v>
      </c>
      <c r="M361" s="186">
        <v>2804</v>
      </c>
      <c r="N361" s="186">
        <v>18047</v>
      </c>
      <c r="O361" s="186">
        <v>11208</v>
      </c>
      <c r="P361" s="186">
        <v>33</v>
      </c>
      <c r="Q361" s="187">
        <v>105.8</v>
      </c>
    </row>
    <row r="362" spans="1:17">
      <c r="A362" s="33"/>
      <c r="B362" s="34" t="s">
        <v>117</v>
      </c>
      <c r="C362" s="121">
        <v>123.2</v>
      </c>
      <c r="D362" s="121">
        <v>80.099999999999994</v>
      </c>
      <c r="E362" s="186">
        <v>2506</v>
      </c>
      <c r="F362" s="186">
        <v>18782</v>
      </c>
      <c r="G362" s="186">
        <v>8939</v>
      </c>
      <c r="H362" s="186">
        <v>30</v>
      </c>
      <c r="I362" s="219">
        <v>183.405</v>
      </c>
      <c r="K362" s="185">
        <v>123.2</v>
      </c>
      <c r="L362" s="121">
        <v>80.099999999999994</v>
      </c>
      <c r="M362" s="186">
        <v>2529</v>
      </c>
      <c r="N362" s="186">
        <v>18650</v>
      </c>
      <c r="O362" s="186">
        <v>11222</v>
      </c>
      <c r="P362" s="186">
        <v>31</v>
      </c>
      <c r="Q362" s="187">
        <v>103.8</v>
      </c>
    </row>
    <row r="363" spans="1:17">
      <c r="A363" s="33"/>
      <c r="B363" s="34" t="s">
        <v>118</v>
      </c>
      <c r="C363" s="121">
        <v>122.3</v>
      </c>
      <c r="D363" s="121">
        <v>88.3</v>
      </c>
      <c r="E363" s="186">
        <v>2240</v>
      </c>
      <c r="F363" s="186">
        <v>16885</v>
      </c>
      <c r="G363" s="186">
        <v>12389</v>
      </c>
      <c r="H363" s="186">
        <v>22</v>
      </c>
      <c r="I363" s="219">
        <v>184.78100000000001</v>
      </c>
      <c r="K363" s="185">
        <v>122.3</v>
      </c>
      <c r="L363" s="121">
        <v>88.3</v>
      </c>
      <c r="M363" s="186">
        <v>2354</v>
      </c>
      <c r="N363" s="186">
        <v>17649</v>
      </c>
      <c r="O363" s="186">
        <v>11302</v>
      </c>
      <c r="P363" s="186">
        <v>22</v>
      </c>
      <c r="Q363" s="187">
        <v>102.7</v>
      </c>
    </row>
    <row r="364" spans="1:17">
      <c r="A364" s="33"/>
      <c r="B364" s="34" t="s">
        <v>119</v>
      </c>
      <c r="C364" s="121">
        <v>122.4</v>
      </c>
      <c r="D364" s="121">
        <v>82.8</v>
      </c>
      <c r="E364" s="186">
        <v>2735</v>
      </c>
      <c r="F364" s="186">
        <v>20150</v>
      </c>
      <c r="G364" s="186">
        <v>10675</v>
      </c>
      <c r="H364" s="186">
        <v>47</v>
      </c>
      <c r="I364" s="219">
        <v>184.792</v>
      </c>
      <c r="K364" s="185">
        <v>122.4</v>
      </c>
      <c r="L364" s="121">
        <v>82.8</v>
      </c>
      <c r="M364" s="186">
        <v>2764</v>
      </c>
      <c r="N364" s="186">
        <v>18435</v>
      </c>
      <c r="O364" s="186">
        <v>11266</v>
      </c>
      <c r="P364" s="186">
        <v>48</v>
      </c>
      <c r="Q364" s="187">
        <v>102.3</v>
      </c>
    </row>
    <row r="365" spans="1:17">
      <c r="A365" s="33"/>
      <c r="B365" s="34" t="s">
        <v>120</v>
      </c>
      <c r="C365" s="121">
        <v>120.7</v>
      </c>
      <c r="D365" s="121">
        <v>86.2</v>
      </c>
      <c r="E365" s="186">
        <v>2822</v>
      </c>
      <c r="F365" s="186">
        <v>18889</v>
      </c>
      <c r="G365" s="186">
        <v>10993</v>
      </c>
      <c r="H365" s="186">
        <v>38</v>
      </c>
      <c r="I365" s="219">
        <v>182.523</v>
      </c>
      <c r="K365" s="185">
        <v>120.7</v>
      </c>
      <c r="L365" s="121">
        <v>86.2</v>
      </c>
      <c r="M365" s="186">
        <v>2704</v>
      </c>
      <c r="N365" s="186">
        <v>18667</v>
      </c>
      <c r="O365" s="186">
        <v>11029</v>
      </c>
      <c r="P365" s="186">
        <v>37</v>
      </c>
      <c r="Q365" s="187">
        <v>100.4</v>
      </c>
    </row>
    <row r="366" spans="1:17" ht="13.5" thickBot="1">
      <c r="A366" s="220"/>
      <c r="B366" s="221" t="s">
        <v>121</v>
      </c>
      <c r="C366" s="121">
        <v>122.4</v>
      </c>
      <c r="D366" s="121">
        <v>88.2</v>
      </c>
      <c r="E366" s="186">
        <v>2835</v>
      </c>
      <c r="F366" s="186">
        <v>15759</v>
      </c>
      <c r="G366" s="186">
        <v>9934</v>
      </c>
      <c r="H366" s="186">
        <v>28</v>
      </c>
      <c r="I366" s="219">
        <v>180.684</v>
      </c>
      <c r="K366" s="185">
        <v>122.4</v>
      </c>
      <c r="L366" s="121">
        <v>88.2</v>
      </c>
      <c r="M366" s="186">
        <v>2690</v>
      </c>
      <c r="N366" s="186">
        <v>17701</v>
      </c>
      <c r="O366" s="186">
        <v>10772</v>
      </c>
      <c r="P366" s="186">
        <v>26</v>
      </c>
      <c r="Q366" s="187">
        <v>97.9</v>
      </c>
    </row>
    <row r="367" spans="1:17">
      <c r="A367" s="61" t="s">
        <v>180</v>
      </c>
      <c r="B367" s="62" t="s">
        <v>110</v>
      </c>
      <c r="C367" s="198">
        <v>118.2</v>
      </c>
      <c r="D367" s="198">
        <v>91.7</v>
      </c>
      <c r="E367" s="199">
        <v>2364</v>
      </c>
      <c r="F367" s="199">
        <v>19951</v>
      </c>
      <c r="G367" s="199">
        <v>10722</v>
      </c>
      <c r="H367" s="199">
        <v>51</v>
      </c>
      <c r="I367" s="222">
        <v>180.56700000000001</v>
      </c>
      <c r="K367" s="197">
        <v>118.2</v>
      </c>
      <c r="L367" s="198">
        <v>91.7</v>
      </c>
      <c r="M367" s="199">
        <v>2833</v>
      </c>
      <c r="N367" s="199">
        <v>18106</v>
      </c>
      <c r="O367" s="199">
        <v>11139</v>
      </c>
      <c r="P367" s="199">
        <v>58</v>
      </c>
      <c r="Q367" s="200">
        <v>97.4</v>
      </c>
    </row>
    <row r="368" spans="1:17">
      <c r="A368" s="33">
        <v>2019</v>
      </c>
      <c r="B368" s="34" t="s">
        <v>111</v>
      </c>
      <c r="C368" s="121">
        <v>119.3</v>
      </c>
      <c r="D368" s="121">
        <v>90.3</v>
      </c>
      <c r="E368" s="186">
        <v>2929</v>
      </c>
      <c r="F368" s="186">
        <v>19963</v>
      </c>
      <c r="G368" s="186">
        <v>12450</v>
      </c>
      <c r="H368" s="186">
        <v>25</v>
      </c>
      <c r="I368" s="219">
        <v>183.09100000000001</v>
      </c>
      <c r="K368" s="185">
        <v>119.3</v>
      </c>
      <c r="L368" s="121">
        <v>90.3</v>
      </c>
      <c r="M368" s="186">
        <v>2899</v>
      </c>
      <c r="N368" s="186">
        <v>18529</v>
      </c>
      <c r="O368" s="186">
        <v>11009</v>
      </c>
      <c r="P368" s="186">
        <v>30</v>
      </c>
      <c r="Q368" s="187">
        <v>98.2</v>
      </c>
    </row>
    <row r="369" spans="1:17">
      <c r="A369" s="33"/>
      <c r="B369" s="34" t="s">
        <v>112</v>
      </c>
      <c r="C369" s="121">
        <v>113.9</v>
      </c>
      <c r="D369" s="121">
        <v>96.4</v>
      </c>
      <c r="E369" s="186">
        <v>2667</v>
      </c>
      <c r="F369" s="186">
        <v>16560</v>
      </c>
      <c r="G369" s="186">
        <v>16668</v>
      </c>
      <c r="H369" s="186">
        <v>47</v>
      </c>
      <c r="I369" s="219">
        <v>183.63200000000001</v>
      </c>
      <c r="K369" s="185">
        <v>113.9</v>
      </c>
      <c r="L369" s="121">
        <v>96.4</v>
      </c>
      <c r="M369" s="186">
        <v>2601</v>
      </c>
      <c r="N369" s="186">
        <v>17400</v>
      </c>
      <c r="O369" s="186">
        <v>11052</v>
      </c>
      <c r="P369" s="186">
        <v>45</v>
      </c>
      <c r="Q369" s="187">
        <v>99.6</v>
      </c>
    </row>
    <row r="370" spans="1:17">
      <c r="A370" s="33"/>
      <c r="B370" s="34" t="s">
        <v>113</v>
      </c>
      <c r="C370" s="121">
        <v>116.7</v>
      </c>
      <c r="D370" s="121">
        <v>90.4</v>
      </c>
      <c r="E370" s="186">
        <v>3223</v>
      </c>
      <c r="F370" s="186">
        <v>17642</v>
      </c>
      <c r="G370" s="186">
        <v>9181</v>
      </c>
      <c r="H370" s="186">
        <v>37</v>
      </c>
      <c r="I370" s="219">
        <v>183.52699999999999</v>
      </c>
      <c r="K370" s="185">
        <v>116.7</v>
      </c>
      <c r="L370" s="121">
        <v>90.4</v>
      </c>
      <c r="M370" s="186">
        <v>2899</v>
      </c>
      <c r="N370" s="186">
        <v>17817</v>
      </c>
      <c r="O370" s="186">
        <v>11218</v>
      </c>
      <c r="P370" s="186">
        <v>39</v>
      </c>
      <c r="Q370" s="187">
        <v>98.4</v>
      </c>
    </row>
    <row r="371" spans="1:17">
      <c r="A371" s="33" t="s">
        <v>229</v>
      </c>
      <c r="B371" s="34" t="s">
        <v>114</v>
      </c>
      <c r="C371" s="121">
        <v>115.6</v>
      </c>
      <c r="D371" s="121">
        <v>90.9</v>
      </c>
      <c r="E371" s="186">
        <v>1881</v>
      </c>
      <c r="F371" s="186">
        <v>17910</v>
      </c>
      <c r="G371" s="186">
        <v>10309</v>
      </c>
      <c r="H371" s="186">
        <v>34</v>
      </c>
      <c r="I371" s="219">
        <v>182.03299999999999</v>
      </c>
      <c r="K371" s="185">
        <v>115.6</v>
      </c>
      <c r="L371" s="121">
        <v>90.9</v>
      </c>
      <c r="M371" s="186">
        <v>2064</v>
      </c>
      <c r="N371" s="186">
        <v>18518</v>
      </c>
      <c r="O371" s="186">
        <v>12342</v>
      </c>
      <c r="P371" s="186">
        <v>35</v>
      </c>
      <c r="Q371" s="187">
        <v>97.5</v>
      </c>
    </row>
    <row r="372" spans="1:17">
      <c r="A372" s="33"/>
      <c r="B372" s="34" t="s">
        <v>115</v>
      </c>
      <c r="C372" s="121">
        <v>116.6</v>
      </c>
      <c r="D372" s="121">
        <v>99.4</v>
      </c>
      <c r="E372" s="186">
        <v>2911</v>
      </c>
      <c r="F372" s="186">
        <v>16930</v>
      </c>
      <c r="G372" s="186">
        <v>11772</v>
      </c>
      <c r="H372" s="186">
        <v>49</v>
      </c>
      <c r="I372" s="219">
        <v>181.001</v>
      </c>
      <c r="K372" s="185">
        <v>116.6</v>
      </c>
      <c r="L372" s="121">
        <v>99.4</v>
      </c>
      <c r="M372" s="186">
        <v>2781</v>
      </c>
      <c r="N372" s="186">
        <v>17812</v>
      </c>
      <c r="O372" s="186">
        <v>12413</v>
      </c>
      <c r="P372" s="186">
        <v>42</v>
      </c>
      <c r="Q372" s="187">
        <v>97.6</v>
      </c>
    </row>
    <row r="373" spans="1:17">
      <c r="A373" s="33"/>
      <c r="B373" s="34" t="s">
        <v>116</v>
      </c>
      <c r="C373" s="121">
        <v>120.5</v>
      </c>
      <c r="D373" s="121">
        <v>106.7</v>
      </c>
      <c r="E373" s="186">
        <v>2753</v>
      </c>
      <c r="F373" s="186">
        <v>18219</v>
      </c>
      <c r="G373" s="186">
        <v>11865</v>
      </c>
      <c r="H373" s="186">
        <v>37</v>
      </c>
      <c r="I373" s="219">
        <v>179.303</v>
      </c>
      <c r="K373" s="185">
        <v>120.5</v>
      </c>
      <c r="L373" s="121">
        <v>106.7</v>
      </c>
      <c r="M373" s="186">
        <v>2677</v>
      </c>
      <c r="N373" s="186">
        <v>17974</v>
      </c>
      <c r="O373" s="186">
        <v>12049</v>
      </c>
      <c r="P373" s="186">
        <v>36</v>
      </c>
      <c r="Q373" s="187">
        <v>97.3</v>
      </c>
    </row>
    <row r="374" spans="1:17">
      <c r="A374" s="33"/>
      <c r="B374" s="34" t="s">
        <v>117</v>
      </c>
      <c r="C374" s="121">
        <v>111.8</v>
      </c>
      <c r="D374" s="121">
        <v>126.5</v>
      </c>
      <c r="E374" s="186">
        <v>2401</v>
      </c>
      <c r="F374" s="186">
        <v>17709</v>
      </c>
      <c r="G374" s="186">
        <v>9646</v>
      </c>
      <c r="H374" s="186">
        <v>39</v>
      </c>
      <c r="I374" s="219">
        <v>176.13900000000001</v>
      </c>
      <c r="K374" s="185">
        <v>111.8</v>
      </c>
      <c r="L374" s="121">
        <v>126.5</v>
      </c>
      <c r="M374" s="186">
        <v>2481</v>
      </c>
      <c r="N374" s="186">
        <v>17921</v>
      </c>
      <c r="O374" s="186">
        <v>12110</v>
      </c>
      <c r="P374" s="186">
        <v>39</v>
      </c>
      <c r="Q374" s="187">
        <v>96</v>
      </c>
    </row>
    <row r="375" spans="1:17">
      <c r="A375" s="33"/>
      <c r="B375" s="34" t="s">
        <v>118</v>
      </c>
      <c r="C375" s="121">
        <v>112</v>
      </c>
      <c r="D375" s="121">
        <v>98</v>
      </c>
      <c r="E375" s="186">
        <v>3230</v>
      </c>
      <c r="F375" s="186">
        <v>17505</v>
      </c>
      <c r="G375" s="186">
        <v>14455</v>
      </c>
      <c r="H375" s="186">
        <v>41</v>
      </c>
      <c r="I375" s="219">
        <v>176.79599999999999</v>
      </c>
      <c r="K375" s="185">
        <v>112</v>
      </c>
      <c r="L375" s="121">
        <v>98</v>
      </c>
      <c r="M375" s="186">
        <v>3395</v>
      </c>
      <c r="N375" s="186">
        <v>17974</v>
      </c>
      <c r="O375" s="186">
        <v>12902</v>
      </c>
      <c r="P375" s="186">
        <v>41</v>
      </c>
      <c r="Q375" s="187">
        <v>95.7</v>
      </c>
    </row>
    <row r="376" spans="1:17">
      <c r="A376" s="33"/>
      <c r="B376" s="34" t="s">
        <v>119</v>
      </c>
      <c r="C376" s="121">
        <v>111.5</v>
      </c>
      <c r="D376" s="121">
        <v>100.8</v>
      </c>
      <c r="E376" s="186">
        <v>2274</v>
      </c>
      <c r="F376" s="186">
        <v>18946</v>
      </c>
      <c r="G376" s="186">
        <v>7408</v>
      </c>
      <c r="H376" s="186">
        <v>41</v>
      </c>
      <c r="I376" s="219">
        <v>178.41399999999999</v>
      </c>
      <c r="K376" s="185">
        <v>111.5</v>
      </c>
      <c r="L376" s="121">
        <v>100.8</v>
      </c>
      <c r="M376" s="186">
        <v>2259</v>
      </c>
      <c r="N376" s="186">
        <v>17316</v>
      </c>
      <c r="O376" s="186">
        <v>7770</v>
      </c>
      <c r="P376" s="186">
        <v>42</v>
      </c>
      <c r="Q376" s="187">
        <v>96.5</v>
      </c>
    </row>
    <row r="377" spans="1:17">
      <c r="A377" s="33"/>
      <c r="B377" s="34" t="s">
        <v>120</v>
      </c>
      <c r="C377" s="121">
        <v>110.8</v>
      </c>
      <c r="D377" s="121">
        <v>99.6</v>
      </c>
      <c r="E377" s="186">
        <v>2513</v>
      </c>
      <c r="F377" s="186">
        <v>18019</v>
      </c>
      <c r="G377" s="186">
        <v>9530</v>
      </c>
      <c r="H377" s="186">
        <v>43</v>
      </c>
      <c r="I377" s="219">
        <v>177.232</v>
      </c>
      <c r="K377" s="185">
        <v>110.8</v>
      </c>
      <c r="L377" s="121">
        <v>99.6</v>
      </c>
      <c r="M377" s="186">
        <v>2384</v>
      </c>
      <c r="N377" s="186">
        <v>17964</v>
      </c>
      <c r="O377" s="186">
        <v>9571</v>
      </c>
      <c r="P377" s="186">
        <v>40</v>
      </c>
      <c r="Q377" s="187">
        <v>97.1</v>
      </c>
    </row>
    <row r="378" spans="1:17">
      <c r="A378" s="33"/>
      <c r="B378" s="34" t="s">
        <v>121</v>
      </c>
      <c r="C378" s="121">
        <v>110.6</v>
      </c>
      <c r="D378" s="121">
        <v>97.6</v>
      </c>
      <c r="E378" s="186">
        <v>2964</v>
      </c>
      <c r="F378" s="186">
        <v>16382</v>
      </c>
      <c r="G378" s="186">
        <v>8940</v>
      </c>
      <c r="H378" s="186">
        <v>48</v>
      </c>
      <c r="I378" s="219">
        <v>178.84700000000001</v>
      </c>
      <c r="K378" s="190">
        <v>110.6</v>
      </c>
      <c r="L378" s="191">
        <v>97.6</v>
      </c>
      <c r="M378" s="192">
        <v>2799</v>
      </c>
      <c r="N378" s="192">
        <v>17760</v>
      </c>
      <c r="O378" s="192">
        <v>9559</v>
      </c>
      <c r="P378" s="192">
        <v>44</v>
      </c>
      <c r="Q378" s="193">
        <v>99</v>
      </c>
    </row>
    <row r="379" spans="1:17">
      <c r="A379" s="61" t="s">
        <v>183</v>
      </c>
      <c r="B379" s="62" t="s">
        <v>110</v>
      </c>
      <c r="C379" s="198">
        <v>114.6</v>
      </c>
      <c r="D379" s="198">
        <v>95.3</v>
      </c>
      <c r="E379" s="199">
        <v>2574</v>
      </c>
      <c r="F379" s="199">
        <v>16055</v>
      </c>
      <c r="G379" s="199">
        <v>9215</v>
      </c>
      <c r="H379" s="199">
        <v>35</v>
      </c>
      <c r="I379" s="222">
        <v>177.631</v>
      </c>
      <c r="K379" s="197">
        <v>114.6</v>
      </c>
      <c r="L379" s="198">
        <v>95.3</v>
      </c>
      <c r="M379" s="199">
        <v>3069</v>
      </c>
      <c r="N379" s="199">
        <v>14707</v>
      </c>
      <c r="O379" s="199">
        <v>9341</v>
      </c>
      <c r="P379" s="199">
        <v>38</v>
      </c>
      <c r="Q379" s="200">
        <v>98.4</v>
      </c>
    </row>
    <row r="380" spans="1:17">
      <c r="A380" s="33">
        <v>2020</v>
      </c>
      <c r="B380" s="34" t="s">
        <v>111</v>
      </c>
      <c r="C380" s="121">
        <v>112</v>
      </c>
      <c r="D380" s="121">
        <v>98.4</v>
      </c>
      <c r="E380" s="186">
        <v>1976</v>
      </c>
      <c r="F380" s="186">
        <v>16656</v>
      </c>
      <c r="G380" s="186">
        <v>11097</v>
      </c>
      <c r="H380" s="186">
        <v>32</v>
      </c>
      <c r="I380" s="219">
        <v>175.80500000000001</v>
      </c>
      <c r="K380" s="185">
        <v>112</v>
      </c>
      <c r="L380" s="121">
        <v>98.4</v>
      </c>
      <c r="M380" s="186">
        <v>1958</v>
      </c>
      <c r="N380" s="186">
        <v>15787</v>
      </c>
      <c r="O380" s="186">
        <v>9766</v>
      </c>
      <c r="P380" s="186">
        <v>40</v>
      </c>
      <c r="Q380" s="187">
        <v>96</v>
      </c>
    </row>
    <row r="381" spans="1:17">
      <c r="A381" s="33"/>
      <c r="B381" s="34" t="s">
        <v>112</v>
      </c>
      <c r="C381" s="121">
        <v>119.4</v>
      </c>
      <c r="D381" s="121">
        <v>99.2</v>
      </c>
      <c r="E381" s="186">
        <v>2867</v>
      </c>
      <c r="F381" s="186">
        <v>14951</v>
      </c>
      <c r="G381" s="186">
        <v>14407</v>
      </c>
      <c r="H381" s="186">
        <v>35</v>
      </c>
      <c r="I381" s="219">
        <v>166.19499999999999</v>
      </c>
      <c r="K381" s="185">
        <v>119.4</v>
      </c>
      <c r="L381" s="121">
        <v>99.2</v>
      </c>
      <c r="M381" s="186">
        <v>2827</v>
      </c>
      <c r="N381" s="186">
        <v>15373</v>
      </c>
      <c r="O381" s="186">
        <v>9551</v>
      </c>
      <c r="P381" s="186">
        <v>34</v>
      </c>
      <c r="Q381" s="187">
        <v>90.5</v>
      </c>
    </row>
    <row r="382" spans="1:17">
      <c r="A382" s="33"/>
      <c r="B382" s="34" t="s">
        <v>113</v>
      </c>
      <c r="C382" s="121">
        <v>92.3</v>
      </c>
      <c r="D382" s="121">
        <v>106.1</v>
      </c>
      <c r="E382" s="186">
        <v>3250</v>
      </c>
      <c r="F382" s="186">
        <v>11947</v>
      </c>
      <c r="G382" s="186">
        <v>6824</v>
      </c>
      <c r="H382" s="186">
        <v>43</v>
      </c>
      <c r="I382" s="219">
        <v>160.965</v>
      </c>
      <c r="K382" s="185">
        <v>92.3</v>
      </c>
      <c r="L382" s="121">
        <v>106.1</v>
      </c>
      <c r="M382" s="186">
        <v>2889</v>
      </c>
      <c r="N382" s="186">
        <v>12243</v>
      </c>
      <c r="O382" s="186">
        <v>8362</v>
      </c>
      <c r="P382" s="186">
        <v>47</v>
      </c>
      <c r="Q382" s="187">
        <v>87.7</v>
      </c>
    </row>
    <row r="383" spans="1:17">
      <c r="A383" s="33"/>
      <c r="B383" s="34" t="s">
        <v>114</v>
      </c>
      <c r="C383" s="121">
        <v>84.7</v>
      </c>
      <c r="D383" s="121">
        <v>113.5</v>
      </c>
      <c r="E383" s="186">
        <v>2286</v>
      </c>
      <c r="F383" s="186">
        <v>12009</v>
      </c>
      <c r="G383" s="186">
        <v>5624</v>
      </c>
      <c r="H383" s="186">
        <v>10</v>
      </c>
      <c r="I383" s="219">
        <v>162.21</v>
      </c>
      <c r="K383" s="185">
        <v>84.7</v>
      </c>
      <c r="L383" s="121">
        <v>113.5</v>
      </c>
      <c r="M383" s="186">
        <v>2537</v>
      </c>
      <c r="N383" s="186">
        <v>13061</v>
      </c>
      <c r="O383" s="186">
        <v>7065</v>
      </c>
      <c r="P383" s="186">
        <v>11</v>
      </c>
      <c r="Q383" s="187">
        <v>89.1</v>
      </c>
    </row>
    <row r="384" spans="1:17">
      <c r="A384" s="33"/>
      <c r="B384" s="34" t="s">
        <v>115</v>
      </c>
      <c r="C384" s="121">
        <v>85.6</v>
      </c>
      <c r="D384" s="121">
        <v>107.8</v>
      </c>
      <c r="E384" s="186">
        <v>2717</v>
      </c>
      <c r="F384" s="186">
        <v>14642</v>
      </c>
      <c r="G384" s="186">
        <v>8323</v>
      </c>
      <c r="H384" s="186">
        <v>49</v>
      </c>
      <c r="I384" s="219">
        <v>165.899</v>
      </c>
      <c r="K384" s="185">
        <v>85.6</v>
      </c>
      <c r="L384" s="121">
        <v>107.8</v>
      </c>
      <c r="M384" s="186">
        <v>2613</v>
      </c>
      <c r="N384" s="186">
        <v>14467</v>
      </c>
      <c r="O384" s="186">
        <v>8458</v>
      </c>
      <c r="P384" s="186">
        <v>42</v>
      </c>
      <c r="Q384" s="187">
        <v>91.7</v>
      </c>
    </row>
    <row r="385" spans="1:18">
      <c r="A385" s="33"/>
      <c r="B385" s="34" t="s">
        <v>116</v>
      </c>
      <c r="C385" s="121">
        <v>88.8</v>
      </c>
      <c r="D385" s="121">
        <v>103.3</v>
      </c>
      <c r="E385" s="186">
        <v>2556</v>
      </c>
      <c r="F385" s="186">
        <v>13223</v>
      </c>
      <c r="G385" s="186">
        <v>9401</v>
      </c>
      <c r="H385" s="186">
        <v>42</v>
      </c>
      <c r="I385" s="219">
        <v>168.482</v>
      </c>
      <c r="K385" s="185">
        <v>88.8</v>
      </c>
      <c r="L385" s="121">
        <v>103.3</v>
      </c>
      <c r="M385" s="186">
        <v>2540</v>
      </c>
      <c r="N385" s="186">
        <v>13001</v>
      </c>
      <c r="O385" s="186">
        <v>9504</v>
      </c>
      <c r="P385" s="186">
        <v>39</v>
      </c>
      <c r="Q385" s="187">
        <v>94</v>
      </c>
    </row>
    <row r="386" spans="1:18">
      <c r="A386" s="33"/>
      <c r="B386" s="34" t="s">
        <v>117</v>
      </c>
      <c r="C386" s="121">
        <v>95.3</v>
      </c>
      <c r="D386" s="121">
        <v>101.9</v>
      </c>
      <c r="E386" s="186">
        <v>2249</v>
      </c>
      <c r="F386" s="186">
        <v>12728</v>
      </c>
      <c r="G386" s="186">
        <v>7619</v>
      </c>
      <c r="H386" s="186">
        <v>45</v>
      </c>
      <c r="I386" s="219">
        <v>170.86199999999999</v>
      </c>
      <c r="K386" s="185">
        <v>95.3</v>
      </c>
      <c r="L386" s="121">
        <v>101.9</v>
      </c>
      <c r="M386" s="186">
        <v>2283</v>
      </c>
      <c r="N386" s="186">
        <v>13594</v>
      </c>
      <c r="O386" s="186">
        <v>9770</v>
      </c>
      <c r="P386" s="186">
        <v>45</v>
      </c>
      <c r="Q386" s="187">
        <v>97</v>
      </c>
    </row>
    <row r="387" spans="1:18">
      <c r="A387" s="33"/>
      <c r="B387" s="34" t="s">
        <v>118</v>
      </c>
      <c r="C387" s="121">
        <v>95.4</v>
      </c>
      <c r="D387" s="121">
        <v>92.7</v>
      </c>
      <c r="E387" s="186">
        <v>2502</v>
      </c>
      <c r="F387" s="186">
        <v>15074</v>
      </c>
      <c r="G387" s="186">
        <v>11856</v>
      </c>
      <c r="H387" s="186">
        <v>28</v>
      </c>
      <c r="I387" s="219">
        <v>171.16399999999999</v>
      </c>
      <c r="K387" s="185">
        <v>95.4</v>
      </c>
      <c r="L387" s="121">
        <v>92.7</v>
      </c>
      <c r="M387" s="186">
        <v>2627</v>
      </c>
      <c r="N387" s="186">
        <v>14721</v>
      </c>
      <c r="O387" s="186">
        <v>10446</v>
      </c>
      <c r="P387" s="186">
        <v>28</v>
      </c>
      <c r="Q387" s="187">
        <v>96.8</v>
      </c>
    </row>
    <row r="388" spans="1:18">
      <c r="A388" s="33"/>
      <c r="B388" s="34" t="s">
        <v>119</v>
      </c>
      <c r="C388" s="121">
        <v>100.6</v>
      </c>
      <c r="D388" s="121">
        <v>91.2</v>
      </c>
      <c r="E388" s="186">
        <v>2464</v>
      </c>
      <c r="F388" s="186">
        <v>14574</v>
      </c>
      <c r="G388" s="186">
        <v>10381</v>
      </c>
      <c r="H388" s="186">
        <v>34</v>
      </c>
      <c r="I388" s="219">
        <v>173.08699999999999</v>
      </c>
      <c r="K388" s="185">
        <v>100.6</v>
      </c>
      <c r="L388" s="121">
        <v>91.2</v>
      </c>
      <c r="M388" s="186">
        <v>2398</v>
      </c>
      <c r="N388" s="186">
        <v>13430</v>
      </c>
      <c r="O388" s="186">
        <v>10687</v>
      </c>
      <c r="P388" s="186">
        <v>34</v>
      </c>
      <c r="Q388" s="187">
        <v>97</v>
      </c>
    </row>
    <row r="389" spans="1:18">
      <c r="A389" s="33"/>
      <c r="B389" s="34" t="s">
        <v>120</v>
      </c>
      <c r="C389" s="121">
        <v>101.3</v>
      </c>
      <c r="D389" s="121">
        <v>95.1</v>
      </c>
      <c r="E389" s="186">
        <v>2850</v>
      </c>
      <c r="F389" s="186">
        <v>13211</v>
      </c>
      <c r="G389" s="186">
        <v>10456</v>
      </c>
      <c r="H389" s="186">
        <v>40</v>
      </c>
      <c r="I389" s="219">
        <v>174.929</v>
      </c>
      <c r="K389" s="185">
        <v>101.3</v>
      </c>
      <c r="L389" s="121">
        <v>95.1</v>
      </c>
      <c r="M389" s="186">
        <v>2683</v>
      </c>
      <c r="N389" s="186">
        <v>13612</v>
      </c>
      <c r="O389" s="186">
        <v>10609</v>
      </c>
      <c r="P389" s="186">
        <v>37</v>
      </c>
      <c r="Q389" s="187">
        <v>98.7</v>
      </c>
    </row>
    <row r="390" spans="1:18">
      <c r="A390" s="49"/>
      <c r="B390" s="50" t="s">
        <v>121</v>
      </c>
      <c r="C390" s="121">
        <v>106.1</v>
      </c>
      <c r="D390" s="121">
        <v>92.1</v>
      </c>
      <c r="E390" s="186">
        <v>2593</v>
      </c>
      <c r="F390" s="186">
        <v>13475</v>
      </c>
      <c r="G390" s="186">
        <v>9932</v>
      </c>
      <c r="H390" s="186">
        <v>30</v>
      </c>
      <c r="I390" s="219">
        <v>178.50399999999999</v>
      </c>
      <c r="K390" s="190">
        <v>106.1</v>
      </c>
      <c r="L390" s="191">
        <v>92.1</v>
      </c>
      <c r="M390" s="192">
        <v>2460</v>
      </c>
      <c r="N390" s="192">
        <v>13980</v>
      </c>
      <c r="O390" s="192">
        <v>10474</v>
      </c>
      <c r="P390" s="192">
        <v>28</v>
      </c>
      <c r="Q390" s="193">
        <v>99.8</v>
      </c>
    </row>
    <row r="391" spans="1:18">
      <c r="A391" s="61" t="s">
        <v>185</v>
      </c>
      <c r="B391" s="62" t="s">
        <v>110</v>
      </c>
      <c r="C391" s="198">
        <v>103.6</v>
      </c>
      <c r="D391" s="198">
        <v>94</v>
      </c>
      <c r="E391" s="199">
        <v>2201</v>
      </c>
      <c r="F391" s="199">
        <v>14840</v>
      </c>
      <c r="G391" s="199">
        <v>10135</v>
      </c>
      <c r="H391" s="199">
        <v>29</v>
      </c>
      <c r="I391" s="222">
        <v>182.32499999999999</v>
      </c>
      <c r="K391" s="197">
        <v>103.6</v>
      </c>
      <c r="L391" s="198">
        <v>94</v>
      </c>
      <c r="M391" s="199">
        <v>2641</v>
      </c>
      <c r="N391" s="199">
        <v>14206</v>
      </c>
      <c r="O391" s="199">
        <v>10547</v>
      </c>
      <c r="P391" s="199">
        <v>31</v>
      </c>
      <c r="Q391" s="200">
        <v>102.6</v>
      </c>
    </row>
    <row r="392" spans="1:18">
      <c r="A392" s="33">
        <v>2021</v>
      </c>
      <c r="B392" s="34" t="s">
        <v>111</v>
      </c>
      <c r="C392" s="121">
        <v>107</v>
      </c>
      <c r="D392" s="121">
        <v>94.2</v>
      </c>
      <c r="E392" s="186">
        <v>2483</v>
      </c>
      <c r="F392" s="186">
        <v>14428</v>
      </c>
      <c r="G392" s="186">
        <v>11333</v>
      </c>
      <c r="H392" s="186">
        <v>19</v>
      </c>
      <c r="I392" s="219">
        <v>188.43299999999999</v>
      </c>
      <c r="K392" s="185">
        <v>107</v>
      </c>
      <c r="L392" s="121">
        <v>94.2</v>
      </c>
      <c r="M392" s="186">
        <v>2504</v>
      </c>
      <c r="N392" s="186">
        <v>13815</v>
      </c>
      <c r="O392" s="186">
        <v>10281</v>
      </c>
      <c r="P392" s="186">
        <v>24</v>
      </c>
      <c r="Q392" s="187">
        <v>107.2</v>
      </c>
    </row>
    <row r="393" spans="1:18">
      <c r="A393" s="33"/>
      <c r="B393" s="34" t="s">
        <v>112</v>
      </c>
      <c r="C393" s="121">
        <v>107.7</v>
      </c>
      <c r="D393" s="121">
        <v>92.4</v>
      </c>
      <c r="E393" s="186">
        <v>2400</v>
      </c>
      <c r="F393" s="186">
        <v>14859</v>
      </c>
      <c r="G393" s="186">
        <v>15552</v>
      </c>
      <c r="H393" s="186">
        <v>27</v>
      </c>
      <c r="I393" s="219">
        <v>191.70699999999999</v>
      </c>
      <c r="K393" s="185">
        <v>107.7</v>
      </c>
      <c r="L393" s="121">
        <v>92.4</v>
      </c>
      <c r="M393" s="186">
        <v>2363</v>
      </c>
      <c r="N393" s="186">
        <v>14703</v>
      </c>
      <c r="O393" s="186">
        <v>10221</v>
      </c>
      <c r="P393" s="186">
        <v>26</v>
      </c>
      <c r="Q393" s="187">
        <v>115.4</v>
      </c>
    </row>
    <row r="394" spans="1:18">
      <c r="A394" s="33"/>
      <c r="B394" s="34" t="s">
        <v>113</v>
      </c>
      <c r="C394" s="121">
        <v>106.5</v>
      </c>
      <c r="D394" s="121">
        <v>89.8</v>
      </c>
      <c r="E394" s="186">
        <v>2620</v>
      </c>
      <c r="F394" s="186">
        <v>14059</v>
      </c>
      <c r="G394" s="186">
        <v>9068</v>
      </c>
      <c r="H394" s="186">
        <v>21</v>
      </c>
      <c r="I394" s="219">
        <v>196.625</v>
      </c>
      <c r="K394" s="185">
        <v>106.5</v>
      </c>
      <c r="L394" s="121">
        <v>89.8</v>
      </c>
      <c r="M394" s="186">
        <v>2306</v>
      </c>
      <c r="N394" s="186">
        <v>14294</v>
      </c>
      <c r="O394" s="186">
        <v>10733</v>
      </c>
      <c r="P394" s="186">
        <v>23</v>
      </c>
      <c r="Q394" s="187">
        <v>122.2</v>
      </c>
    </row>
    <row r="395" spans="1:18">
      <c r="A395" s="33"/>
      <c r="B395" s="34" t="s">
        <v>114</v>
      </c>
      <c r="C395" s="121">
        <v>104.4</v>
      </c>
      <c r="D395" s="121">
        <v>89.8</v>
      </c>
      <c r="E395" s="186">
        <v>2245</v>
      </c>
      <c r="F395" s="186">
        <v>12695</v>
      </c>
      <c r="G395" s="186">
        <v>7913</v>
      </c>
      <c r="H395" s="186">
        <v>21</v>
      </c>
      <c r="I395" s="219">
        <v>201.42400000000001</v>
      </c>
      <c r="K395" s="185">
        <v>104.4</v>
      </c>
      <c r="L395" s="121">
        <v>89.8</v>
      </c>
      <c r="M395" s="186">
        <v>2542</v>
      </c>
      <c r="N395" s="186">
        <v>14080</v>
      </c>
      <c r="O395" s="186">
        <v>10102</v>
      </c>
      <c r="P395" s="186">
        <v>23</v>
      </c>
      <c r="Q395" s="187">
        <v>124.2</v>
      </c>
    </row>
    <row r="396" spans="1:18">
      <c r="A396" s="33"/>
      <c r="B396" s="34" t="s">
        <v>115</v>
      </c>
      <c r="C396" s="121">
        <v>103.7</v>
      </c>
      <c r="D396" s="121">
        <v>87.3</v>
      </c>
      <c r="E396" s="186">
        <v>2597</v>
      </c>
      <c r="F396" s="186">
        <v>15311</v>
      </c>
      <c r="G396" s="186">
        <v>9657</v>
      </c>
      <c r="H396" s="186">
        <v>41</v>
      </c>
      <c r="I396" s="219">
        <v>204.39099999999999</v>
      </c>
      <c r="K396" s="185">
        <v>103.7</v>
      </c>
      <c r="L396" s="121">
        <v>87.3</v>
      </c>
      <c r="M396" s="186">
        <v>2508</v>
      </c>
      <c r="N396" s="186">
        <v>14964</v>
      </c>
      <c r="O396" s="186">
        <v>10063</v>
      </c>
      <c r="P396" s="186">
        <v>35</v>
      </c>
      <c r="Q396" s="187">
        <v>123.2</v>
      </c>
    </row>
    <row r="397" spans="1:18">
      <c r="A397" s="33"/>
      <c r="B397" s="34" t="s">
        <v>116</v>
      </c>
      <c r="C397" s="121">
        <v>105.6</v>
      </c>
      <c r="D397" s="121">
        <v>88</v>
      </c>
      <c r="E397" s="186">
        <v>2425</v>
      </c>
      <c r="F397" s="186">
        <v>14818</v>
      </c>
      <c r="G397" s="186">
        <v>9720</v>
      </c>
      <c r="H397" s="186">
        <v>32</v>
      </c>
      <c r="I397" s="219">
        <v>209.95500000000001</v>
      </c>
      <c r="K397" s="185">
        <v>105.6</v>
      </c>
      <c r="L397" s="121">
        <v>88</v>
      </c>
      <c r="M397" s="186">
        <v>2432</v>
      </c>
      <c r="N397" s="186">
        <v>14562</v>
      </c>
      <c r="O397" s="186">
        <v>9779</v>
      </c>
      <c r="P397" s="186">
        <v>29</v>
      </c>
      <c r="Q397" s="187">
        <v>124.6</v>
      </c>
      <c r="R397" s="15" t="s">
        <v>181</v>
      </c>
    </row>
    <row r="398" spans="1:18">
      <c r="A398" s="33"/>
      <c r="B398" s="34" t="s">
        <v>117</v>
      </c>
      <c r="C398" s="121">
        <v>103.3</v>
      </c>
      <c r="D398" s="121">
        <v>92</v>
      </c>
      <c r="E398" s="186">
        <v>2641</v>
      </c>
      <c r="F398" s="186">
        <v>13548</v>
      </c>
      <c r="G398" s="186">
        <v>7795</v>
      </c>
      <c r="H398" s="186">
        <v>27</v>
      </c>
      <c r="I398" s="219">
        <v>211.43</v>
      </c>
      <c r="K398" s="185">
        <v>103.3</v>
      </c>
      <c r="L398" s="121">
        <v>92</v>
      </c>
      <c r="M398" s="186">
        <v>2623</v>
      </c>
      <c r="N398" s="186">
        <v>14407</v>
      </c>
      <c r="O398" s="186">
        <v>9682</v>
      </c>
      <c r="P398" s="186">
        <v>27</v>
      </c>
      <c r="Q398" s="187">
        <v>123.7</v>
      </c>
    </row>
    <row r="399" spans="1:18">
      <c r="A399" s="33"/>
      <c r="B399" s="34" t="s">
        <v>118</v>
      </c>
      <c r="C399" s="121">
        <v>101.4</v>
      </c>
      <c r="D399" s="121">
        <v>94</v>
      </c>
      <c r="E399" s="186">
        <v>2569</v>
      </c>
      <c r="F399" s="186">
        <v>15556</v>
      </c>
      <c r="G399" s="186">
        <v>8955</v>
      </c>
      <c r="H399" s="186">
        <v>39</v>
      </c>
      <c r="I399" s="219">
        <v>214.34399999999999</v>
      </c>
      <c r="K399" s="185">
        <v>101.4</v>
      </c>
      <c r="L399" s="121">
        <v>94</v>
      </c>
      <c r="M399" s="186">
        <v>2676</v>
      </c>
      <c r="N399" s="186">
        <v>15225</v>
      </c>
      <c r="O399" s="186">
        <v>7918</v>
      </c>
      <c r="P399" s="186">
        <v>39</v>
      </c>
      <c r="Q399" s="187">
        <v>125.2</v>
      </c>
    </row>
    <row r="400" spans="1:18">
      <c r="A400" s="33"/>
      <c r="B400" s="34" t="s">
        <v>119</v>
      </c>
      <c r="C400" s="121">
        <v>101.3</v>
      </c>
      <c r="D400" s="121">
        <v>94.5</v>
      </c>
      <c r="E400" s="186">
        <v>2700</v>
      </c>
      <c r="F400" s="186">
        <v>16101</v>
      </c>
      <c r="G400" s="186">
        <v>7335</v>
      </c>
      <c r="H400" s="186">
        <v>23</v>
      </c>
      <c r="I400" s="219">
        <v>220.42599999999999</v>
      </c>
      <c r="K400" s="185">
        <v>101.3</v>
      </c>
      <c r="L400" s="121">
        <v>94.5</v>
      </c>
      <c r="M400" s="186">
        <v>2590</v>
      </c>
      <c r="N400" s="186">
        <v>15203</v>
      </c>
      <c r="O400" s="186">
        <v>7661</v>
      </c>
      <c r="P400" s="186">
        <v>23</v>
      </c>
      <c r="Q400" s="187">
        <v>127.3</v>
      </c>
    </row>
    <row r="401" spans="1:18">
      <c r="A401" s="33"/>
      <c r="B401" s="34" t="s">
        <v>120</v>
      </c>
      <c r="C401" s="121">
        <v>103.3</v>
      </c>
      <c r="D401" s="121">
        <v>92.5</v>
      </c>
      <c r="E401" s="186">
        <v>2810</v>
      </c>
      <c r="F401" s="186">
        <v>14535</v>
      </c>
      <c r="G401" s="186">
        <v>9098</v>
      </c>
      <c r="H401" s="186">
        <v>30</v>
      </c>
      <c r="I401" s="219">
        <v>220.68799999999999</v>
      </c>
      <c r="K401" s="185">
        <v>103.3</v>
      </c>
      <c r="L401" s="121">
        <v>92.5</v>
      </c>
      <c r="M401" s="186">
        <v>2604</v>
      </c>
      <c r="N401" s="186">
        <v>14528</v>
      </c>
      <c r="O401" s="186">
        <v>8873</v>
      </c>
      <c r="P401" s="186">
        <v>27</v>
      </c>
      <c r="Q401" s="187">
        <v>126.2</v>
      </c>
    </row>
    <row r="402" spans="1:18">
      <c r="A402" s="49"/>
      <c r="B402" s="50" t="s">
        <v>121</v>
      </c>
      <c r="C402" s="191">
        <v>99.7</v>
      </c>
      <c r="D402" s="191">
        <v>94.2</v>
      </c>
      <c r="E402" s="192">
        <v>2593</v>
      </c>
      <c r="F402" s="192">
        <v>15147</v>
      </c>
      <c r="G402" s="192">
        <v>9335</v>
      </c>
      <c r="H402" s="192">
        <v>30</v>
      </c>
      <c r="I402" s="223">
        <v>222.07599999999999</v>
      </c>
      <c r="K402" s="185">
        <v>99.7</v>
      </c>
      <c r="L402" s="121">
        <v>94.2</v>
      </c>
      <c r="M402" s="186">
        <v>2501</v>
      </c>
      <c r="N402" s="186">
        <v>15596</v>
      </c>
      <c r="O402" s="186">
        <v>9758</v>
      </c>
      <c r="P402" s="186">
        <v>28</v>
      </c>
      <c r="Q402" s="187">
        <v>124.4</v>
      </c>
      <c r="R402" s="15" t="s">
        <v>181</v>
      </c>
    </row>
    <row r="403" spans="1:18">
      <c r="A403" s="61" t="s">
        <v>188</v>
      </c>
      <c r="B403" s="62" t="s">
        <v>110</v>
      </c>
      <c r="C403" s="198">
        <v>102.1</v>
      </c>
      <c r="D403" s="198">
        <v>93.5</v>
      </c>
      <c r="E403" s="199">
        <v>1743</v>
      </c>
      <c r="F403" s="199">
        <v>17420</v>
      </c>
      <c r="G403" s="199">
        <v>9044</v>
      </c>
      <c r="H403" s="199">
        <v>24</v>
      </c>
      <c r="I403" s="222">
        <v>226.399</v>
      </c>
      <c r="K403" s="197">
        <v>102.1</v>
      </c>
      <c r="L403" s="198">
        <v>93.5</v>
      </c>
      <c r="M403" s="199">
        <v>2105</v>
      </c>
      <c r="N403" s="199">
        <v>16868</v>
      </c>
      <c r="O403" s="199">
        <v>9428</v>
      </c>
      <c r="P403" s="199">
        <v>25</v>
      </c>
      <c r="Q403" s="200">
        <v>124.2</v>
      </c>
    </row>
    <row r="404" spans="1:18">
      <c r="A404" s="33">
        <v>2022</v>
      </c>
      <c r="B404" s="34" t="s">
        <v>111</v>
      </c>
      <c r="C404" s="121">
        <v>101.7</v>
      </c>
      <c r="D404" s="121">
        <v>92.9</v>
      </c>
      <c r="E404" s="186">
        <v>2320</v>
      </c>
      <c r="F404" s="186">
        <v>15270</v>
      </c>
      <c r="G404" s="186">
        <v>8699</v>
      </c>
      <c r="H404" s="186">
        <v>19</v>
      </c>
      <c r="I404" s="219">
        <v>233.511</v>
      </c>
      <c r="K404" s="185">
        <v>101.7</v>
      </c>
      <c r="L404" s="121">
        <v>92.9</v>
      </c>
      <c r="M404" s="186">
        <v>2363</v>
      </c>
      <c r="N404" s="186">
        <v>14843</v>
      </c>
      <c r="O404" s="186">
        <v>8067</v>
      </c>
      <c r="P404" s="186">
        <v>24</v>
      </c>
      <c r="Q404" s="187">
        <v>123.9</v>
      </c>
    </row>
    <row r="405" spans="1:18">
      <c r="A405" s="33"/>
      <c r="B405" s="34" t="s">
        <v>112</v>
      </c>
      <c r="C405" s="121">
        <v>100.1</v>
      </c>
      <c r="D405" s="121">
        <v>92.9</v>
      </c>
      <c r="E405" s="186">
        <v>2581</v>
      </c>
      <c r="F405" s="186">
        <v>16326</v>
      </c>
      <c r="G405" s="186">
        <v>13294</v>
      </c>
      <c r="H405" s="186">
        <v>22</v>
      </c>
      <c r="I405" s="219">
        <v>241.59800000000001</v>
      </c>
      <c r="K405" s="185">
        <v>100.1</v>
      </c>
      <c r="L405" s="121">
        <v>92.9</v>
      </c>
      <c r="M405" s="186">
        <v>2565</v>
      </c>
      <c r="N405" s="186">
        <v>16024</v>
      </c>
      <c r="O405" s="186">
        <v>9001</v>
      </c>
      <c r="P405" s="186">
        <v>21</v>
      </c>
      <c r="Q405" s="187">
        <v>126</v>
      </c>
    </row>
    <row r="406" spans="1:18">
      <c r="A406" s="33"/>
      <c r="B406" s="34" t="s">
        <v>113</v>
      </c>
      <c r="C406" s="121">
        <v>104.7</v>
      </c>
      <c r="D406" s="121">
        <v>91.4</v>
      </c>
      <c r="E406" s="186">
        <v>3298</v>
      </c>
      <c r="F406" s="186">
        <v>16283</v>
      </c>
      <c r="G406" s="186">
        <v>7221</v>
      </c>
      <c r="H406" s="186">
        <v>28</v>
      </c>
      <c r="I406" s="219">
        <v>247.53399999999999</v>
      </c>
      <c r="K406" s="185">
        <v>104.7</v>
      </c>
      <c r="L406" s="121">
        <v>91.4</v>
      </c>
      <c r="M406" s="186">
        <v>2944</v>
      </c>
      <c r="N406" s="186">
        <v>16628</v>
      </c>
      <c r="O406" s="186">
        <v>8511</v>
      </c>
      <c r="P406" s="186">
        <v>32</v>
      </c>
      <c r="Q406" s="187">
        <v>125.9</v>
      </c>
    </row>
    <row r="407" spans="1:18">
      <c r="A407" s="33"/>
      <c r="B407" s="34" t="s">
        <v>114</v>
      </c>
      <c r="C407" s="121">
        <v>98.2</v>
      </c>
      <c r="D407" s="121">
        <v>99.6</v>
      </c>
      <c r="E407" s="186">
        <v>2109</v>
      </c>
      <c r="F407" s="186">
        <v>14606</v>
      </c>
      <c r="G407" s="186">
        <v>6688</v>
      </c>
      <c r="H407" s="186">
        <v>19</v>
      </c>
      <c r="I407" s="219">
        <v>247.87200000000001</v>
      </c>
      <c r="K407" s="185">
        <v>98.2</v>
      </c>
      <c r="L407" s="121">
        <v>99.6</v>
      </c>
      <c r="M407" s="186">
        <v>2389</v>
      </c>
      <c r="N407" s="186">
        <v>16034</v>
      </c>
      <c r="O407" s="186">
        <v>8459</v>
      </c>
      <c r="P407" s="186">
        <v>21</v>
      </c>
      <c r="Q407" s="187">
        <v>123.1</v>
      </c>
    </row>
    <row r="408" spans="1:18">
      <c r="A408" s="33"/>
      <c r="B408" s="34" t="s">
        <v>115</v>
      </c>
      <c r="C408" s="121">
        <v>102.1</v>
      </c>
      <c r="D408" s="121">
        <v>83.8</v>
      </c>
      <c r="E408" s="186">
        <v>2587</v>
      </c>
      <c r="F408" s="186">
        <v>16843</v>
      </c>
      <c r="G408" s="186">
        <v>7882</v>
      </c>
      <c r="H408" s="186">
        <v>27</v>
      </c>
      <c r="I408" s="219">
        <v>250.63</v>
      </c>
      <c r="K408" s="185">
        <v>102.1</v>
      </c>
      <c r="L408" s="121">
        <v>83.8</v>
      </c>
      <c r="M408" s="186">
        <v>2501</v>
      </c>
      <c r="N408" s="186">
        <v>16530</v>
      </c>
      <c r="O408" s="186">
        <v>8185</v>
      </c>
      <c r="P408" s="186">
        <v>24</v>
      </c>
      <c r="Q408" s="187">
        <v>122.6</v>
      </c>
    </row>
    <row r="409" spans="1:18">
      <c r="A409" s="33"/>
      <c r="B409" s="34" t="s">
        <v>116</v>
      </c>
      <c r="C409" s="121">
        <v>101.5</v>
      </c>
      <c r="D409" s="121">
        <v>92.9</v>
      </c>
      <c r="E409" s="186">
        <v>2509</v>
      </c>
      <c r="F409" s="186">
        <v>16630</v>
      </c>
      <c r="G409" s="186">
        <v>8634</v>
      </c>
      <c r="H409" s="186">
        <v>31</v>
      </c>
      <c r="I409" s="219">
        <v>248.184</v>
      </c>
      <c r="K409" s="185">
        <v>101.5</v>
      </c>
      <c r="L409" s="121">
        <v>92.9</v>
      </c>
      <c r="M409" s="186">
        <v>2518</v>
      </c>
      <c r="N409" s="186">
        <v>16680</v>
      </c>
      <c r="O409" s="186">
        <v>8840</v>
      </c>
      <c r="P409" s="186">
        <v>27</v>
      </c>
      <c r="Q409" s="187">
        <v>118.2</v>
      </c>
    </row>
    <row r="410" spans="1:18">
      <c r="A410" s="33"/>
      <c r="B410" s="34" t="s">
        <v>117</v>
      </c>
      <c r="C410" s="121">
        <v>100.2</v>
      </c>
      <c r="D410" s="121">
        <v>94.6</v>
      </c>
      <c r="E410" s="186">
        <v>2797</v>
      </c>
      <c r="F410" s="186">
        <v>15252</v>
      </c>
      <c r="G410" s="186">
        <v>7489</v>
      </c>
      <c r="H410" s="186">
        <v>23</v>
      </c>
      <c r="I410" s="219">
        <v>248.93199999999999</v>
      </c>
      <c r="K410" s="185">
        <v>100.2</v>
      </c>
      <c r="L410" s="121">
        <v>94.6</v>
      </c>
      <c r="M410" s="186">
        <v>2699</v>
      </c>
      <c r="N410" s="186">
        <v>15943</v>
      </c>
      <c r="O410" s="186">
        <v>8905</v>
      </c>
      <c r="P410" s="186">
        <v>24</v>
      </c>
      <c r="Q410" s="187">
        <v>117.7</v>
      </c>
    </row>
    <row r="411" spans="1:18">
      <c r="A411" s="33"/>
      <c r="B411" s="34" t="s">
        <v>118</v>
      </c>
      <c r="C411" s="121">
        <v>102.4</v>
      </c>
      <c r="D411" s="121">
        <v>93.6</v>
      </c>
      <c r="E411" s="186">
        <v>2265</v>
      </c>
      <c r="F411" s="186">
        <v>16204</v>
      </c>
      <c r="G411" s="186">
        <v>10119</v>
      </c>
      <c r="H411" s="186">
        <v>30</v>
      </c>
      <c r="I411" s="219">
        <v>247.19300000000001</v>
      </c>
      <c r="K411" s="185">
        <v>102.4</v>
      </c>
      <c r="L411" s="121">
        <v>93.6</v>
      </c>
      <c r="M411" s="186">
        <v>2320</v>
      </c>
      <c r="N411" s="186">
        <v>15641</v>
      </c>
      <c r="O411" s="186">
        <v>8806</v>
      </c>
      <c r="P411" s="186">
        <v>30</v>
      </c>
      <c r="Q411" s="187">
        <v>115.3</v>
      </c>
    </row>
    <row r="412" spans="1:18">
      <c r="A412" s="33"/>
      <c r="B412" s="34" t="s">
        <v>119</v>
      </c>
      <c r="C412" s="121">
        <v>101</v>
      </c>
      <c r="D412" s="121">
        <v>97.3</v>
      </c>
      <c r="E412" s="186">
        <v>3274</v>
      </c>
      <c r="F412" s="186">
        <v>17011</v>
      </c>
      <c r="G412" s="186">
        <v>8658</v>
      </c>
      <c r="H412" s="186">
        <v>33</v>
      </c>
      <c r="I412" s="219">
        <v>248.71600000000001</v>
      </c>
      <c r="K412" s="185">
        <v>101</v>
      </c>
      <c r="L412" s="121">
        <v>97.3</v>
      </c>
      <c r="M412" s="186">
        <v>3127</v>
      </c>
      <c r="N412" s="186">
        <v>16115</v>
      </c>
      <c r="O412" s="186">
        <v>8975</v>
      </c>
      <c r="P412" s="186">
        <v>32</v>
      </c>
      <c r="Q412" s="187">
        <v>112.8</v>
      </c>
    </row>
    <row r="413" spans="1:18">
      <c r="A413" s="33"/>
      <c r="B413" s="34" t="s">
        <v>120</v>
      </c>
      <c r="C413" s="121">
        <v>101.1</v>
      </c>
      <c r="D413" s="121">
        <v>97.1</v>
      </c>
      <c r="E413" s="186">
        <v>2930</v>
      </c>
      <c r="F413" s="186">
        <v>16180</v>
      </c>
      <c r="G413" s="186">
        <v>9164</v>
      </c>
      <c r="H413" s="186">
        <v>29</v>
      </c>
      <c r="I413" s="219">
        <v>250.6</v>
      </c>
      <c r="K413" s="185">
        <v>101.1</v>
      </c>
      <c r="L413" s="121">
        <v>97.1</v>
      </c>
      <c r="M413" s="186">
        <v>2704</v>
      </c>
      <c r="N413" s="186">
        <v>16352</v>
      </c>
      <c r="O413" s="186">
        <v>9018</v>
      </c>
      <c r="P413" s="186">
        <v>26</v>
      </c>
      <c r="Q413" s="187">
        <v>113.6</v>
      </c>
    </row>
    <row r="414" spans="1:18">
      <c r="A414" s="33"/>
      <c r="B414" s="34" t="s">
        <v>121</v>
      </c>
      <c r="C414" s="121">
        <v>99</v>
      </c>
      <c r="D414" s="121">
        <v>100.4</v>
      </c>
      <c r="E414" s="186">
        <v>2651</v>
      </c>
      <c r="F414" s="186">
        <v>15351</v>
      </c>
      <c r="G414" s="186">
        <v>9055</v>
      </c>
      <c r="H414" s="186">
        <v>33</v>
      </c>
      <c r="I414" s="219">
        <v>249.80699999999999</v>
      </c>
      <c r="K414" s="185">
        <v>99</v>
      </c>
      <c r="L414" s="121">
        <v>100.4</v>
      </c>
      <c r="M414" s="186">
        <v>2583</v>
      </c>
      <c r="N414" s="186">
        <v>15806</v>
      </c>
      <c r="O414" s="186">
        <v>9551</v>
      </c>
      <c r="P414" s="186">
        <v>32</v>
      </c>
      <c r="Q414" s="187">
        <v>112.5</v>
      </c>
    </row>
    <row r="415" spans="1:18">
      <c r="A415" s="146" t="s">
        <v>192</v>
      </c>
      <c r="B415" s="68" t="s">
        <v>110</v>
      </c>
      <c r="C415" s="198">
        <v>98.1</v>
      </c>
      <c r="D415" s="198">
        <v>107.3</v>
      </c>
      <c r="E415" s="199">
        <v>2775</v>
      </c>
      <c r="F415" s="199">
        <v>16040</v>
      </c>
      <c r="G415" s="199">
        <v>9909</v>
      </c>
      <c r="H415" s="199">
        <v>35</v>
      </c>
      <c r="I415" s="224">
        <v>251.60499999999999</v>
      </c>
      <c r="K415" s="225">
        <v>98.1</v>
      </c>
      <c r="L415" s="198">
        <v>107.3</v>
      </c>
      <c r="M415" s="199">
        <v>3402</v>
      </c>
      <c r="N415" s="199">
        <v>15294</v>
      </c>
      <c r="O415" s="199">
        <v>10233</v>
      </c>
      <c r="P415" s="199">
        <v>36</v>
      </c>
      <c r="Q415" s="200">
        <v>111.1</v>
      </c>
    </row>
    <row r="416" spans="1:18">
      <c r="A416" s="148">
        <v>2023</v>
      </c>
      <c r="B416" s="40" t="s">
        <v>111</v>
      </c>
      <c r="C416" s="121">
        <v>100.2</v>
      </c>
      <c r="D416" s="121">
        <v>100.2</v>
      </c>
      <c r="E416" s="186">
        <v>2081</v>
      </c>
      <c r="F416" s="186">
        <v>15411</v>
      </c>
      <c r="G416" s="186">
        <v>11280</v>
      </c>
      <c r="H416" s="186">
        <v>32</v>
      </c>
      <c r="I416" s="226">
        <v>253.17500000000001</v>
      </c>
      <c r="K416" s="227">
        <v>100.2</v>
      </c>
      <c r="L416" s="121">
        <v>100.2</v>
      </c>
      <c r="M416" s="186">
        <v>2146</v>
      </c>
      <c r="N416" s="186">
        <v>15101</v>
      </c>
      <c r="O416" s="186">
        <v>10698</v>
      </c>
      <c r="P416" s="186">
        <v>40</v>
      </c>
      <c r="Q416" s="187">
        <v>108.4</v>
      </c>
    </row>
    <row r="417" spans="1:17">
      <c r="A417" s="148"/>
      <c r="B417" s="40" t="s">
        <v>112</v>
      </c>
      <c r="C417" s="121">
        <v>101</v>
      </c>
      <c r="D417" s="121">
        <v>102.9</v>
      </c>
      <c r="E417" s="186">
        <v>2635</v>
      </c>
      <c r="F417" s="186">
        <v>15636</v>
      </c>
      <c r="G417" s="186">
        <v>15497</v>
      </c>
      <c r="H417" s="186">
        <v>48</v>
      </c>
      <c r="I417" s="226">
        <v>253.19900000000001</v>
      </c>
      <c r="K417" s="227">
        <v>101</v>
      </c>
      <c r="L417" s="121">
        <v>102.9</v>
      </c>
      <c r="M417" s="186">
        <v>2629</v>
      </c>
      <c r="N417" s="186">
        <v>15339</v>
      </c>
      <c r="O417" s="186">
        <v>10561</v>
      </c>
      <c r="P417" s="186">
        <v>45</v>
      </c>
      <c r="Q417" s="187">
        <v>104.8</v>
      </c>
    </row>
    <row r="418" spans="1:17">
      <c r="A418" s="148"/>
      <c r="B418" s="40" t="s">
        <v>113</v>
      </c>
      <c r="C418" s="121">
        <v>98.9</v>
      </c>
      <c r="D418" s="121">
        <v>101.6</v>
      </c>
      <c r="E418" s="186">
        <v>2685</v>
      </c>
      <c r="F418" s="186">
        <v>15137</v>
      </c>
      <c r="G418" s="186">
        <v>9350</v>
      </c>
      <c r="H418" s="186">
        <v>34</v>
      </c>
      <c r="I418" s="226">
        <v>252.465</v>
      </c>
      <c r="K418" s="227">
        <v>98.9</v>
      </c>
      <c r="L418" s="121">
        <v>101.6</v>
      </c>
      <c r="M418" s="186">
        <v>2439</v>
      </c>
      <c r="N418" s="186">
        <v>15962</v>
      </c>
      <c r="O418" s="186">
        <v>11397</v>
      </c>
      <c r="P418" s="186">
        <v>39</v>
      </c>
      <c r="Q418" s="187">
        <v>102</v>
      </c>
    </row>
    <row r="419" spans="1:17">
      <c r="A419" s="148"/>
      <c r="B419" s="40" t="s">
        <v>114</v>
      </c>
      <c r="C419" s="121">
        <v>100</v>
      </c>
      <c r="D419" s="121">
        <v>101.5</v>
      </c>
      <c r="E419" s="186">
        <v>2376</v>
      </c>
      <c r="F419" s="186">
        <v>14470</v>
      </c>
      <c r="G419" s="186">
        <v>9047</v>
      </c>
      <c r="H419" s="186">
        <v>45</v>
      </c>
      <c r="I419" s="226">
        <v>251.55699999999999</v>
      </c>
      <c r="K419" s="227">
        <v>100</v>
      </c>
      <c r="L419" s="121">
        <v>101.5</v>
      </c>
      <c r="M419" s="186">
        <v>2684</v>
      </c>
      <c r="N419" s="186">
        <v>15496</v>
      </c>
      <c r="O419" s="186">
        <v>11192</v>
      </c>
      <c r="P419" s="186">
        <v>49</v>
      </c>
      <c r="Q419" s="187">
        <v>101.5</v>
      </c>
    </row>
    <row r="420" spans="1:17">
      <c r="A420" s="148"/>
      <c r="B420" s="40" t="s">
        <v>115</v>
      </c>
      <c r="C420" s="121">
        <v>100.9</v>
      </c>
      <c r="D420" s="121">
        <v>103.7</v>
      </c>
      <c r="E420" s="186">
        <v>2180</v>
      </c>
      <c r="F420" s="186">
        <v>15796</v>
      </c>
      <c r="G420" s="186">
        <v>10869</v>
      </c>
      <c r="H420" s="186">
        <v>49</v>
      </c>
      <c r="I420" s="226">
        <v>253.798</v>
      </c>
      <c r="K420" s="227">
        <v>100.9</v>
      </c>
      <c r="L420" s="121">
        <v>103.7</v>
      </c>
      <c r="M420" s="186">
        <v>2090</v>
      </c>
      <c r="N420" s="186">
        <v>15374</v>
      </c>
      <c r="O420" s="186">
        <v>10983</v>
      </c>
      <c r="P420" s="186">
        <v>44</v>
      </c>
      <c r="Q420" s="187">
        <v>101.3</v>
      </c>
    </row>
    <row r="421" spans="1:17">
      <c r="A421" s="148"/>
      <c r="B421" s="40" t="s">
        <v>116</v>
      </c>
      <c r="C421" s="121">
        <v>100.7</v>
      </c>
      <c r="D421" s="121">
        <v>102.5</v>
      </c>
      <c r="E421" s="186">
        <v>2367</v>
      </c>
      <c r="F421" s="186">
        <v>15813</v>
      </c>
      <c r="G421" s="186">
        <v>10375</v>
      </c>
      <c r="H421" s="186">
        <v>32</v>
      </c>
      <c r="I421" s="226">
        <v>255.96899999999999</v>
      </c>
      <c r="K421" s="227">
        <v>100.7</v>
      </c>
      <c r="L421" s="121">
        <v>102.5</v>
      </c>
      <c r="M421" s="186">
        <v>2339</v>
      </c>
      <c r="N421" s="186">
        <v>15879</v>
      </c>
      <c r="O421" s="186">
        <v>10513</v>
      </c>
      <c r="P421" s="186">
        <v>28</v>
      </c>
      <c r="Q421" s="187">
        <v>103.1</v>
      </c>
    </row>
    <row r="422" spans="1:17">
      <c r="A422" s="148"/>
      <c r="B422" s="40" t="s">
        <v>117</v>
      </c>
      <c r="C422" s="121">
        <v>98.5</v>
      </c>
      <c r="D422" s="121">
        <v>105.2</v>
      </c>
      <c r="E422" s="186">
        <v>2796</v>
      </c>
      <c r="F422" s="186">
        <v>14574</v>
      </c>
      <c r="G422" s="186">
        <v>8872</v>
      </c>
      <c r="H422" s="186">
        <v>45</v>
      </c>
      <c r="I422" s="226">
        <v>257.947</v>
      </c>
      <c r="K422" s="227">
        <v>98.5</v>
      </c>
      <c r="L422" s="121">
        <v>105.2</v>
      </c>
      <c r="M422" s="186">
        <v>2663</v>
      </c>
      <c r="N422" s="186">
        <v>15282</v>
      </c>
      <c r="O422" s="186">
        <v>10443</v>
      </c>
      <c r="P422" s="186">
        <v>48</v>
      </c>
      <c r="Q422" s="187">
        <v>103.6</v>
      </c>
    </row>
    <row r="423" spans="1:17">
      <c r="A423" s="148"/>
      <c r="B423" s="40" t="s">
        <v>118</v>
      </c>
      <c r="C423" s="121">
        <v>100</v>
      </c>
      <c r="D423" s="121">
        <v>104.3</v>
      </c>
      <c r="E423" s="186">
        <v>2412</v>
      </c>
      <c r="F423" s="186">
        <v>16108</v>
      </c>
      <c r="G423" s="186">
        <v>11536</v>
      </c>
      <c r="H423" s="186">
        <v>48</v>
      </c>
      <c r="I423" s="226">
        <v>257.26100000000002</v>
      </c>
      <c r="K423" s="227">
        <v>100</v>
      </c>
      <c r="L423" s="121">
        <v>104.3</v>
      </c>
      <c r="M423" s="186">
        <v>2460</v>
      </c>
      <c r="N423" s="186">
        <v>15698</v>
      </c>
      <c r="O423" s="186">
        <v>10176</v>
      </c>
      <c r="P423" s="186">
        <v>47</v>
      </c>
      <c r="Q423" s="187">
        <v>104.1</v>
      </c>
    </row>
    <row r="424" spans="1:17">
      <c r="A424" s="148"/>
      <c r="B424" s="40" t="s">
        <v>119</v>
      </c>
      <c r="C424" s="121">
        <v>100.5</v>
      </c>
      <c r="D424" s="121">
        <v>106.7</v>
      </c>
      <c r="E424" s="186">
        <v>3240</v>
      </c>
      <c r="F424" s="186">
        <v>16766</v>
      </c>
      <c r="G424" s="186">
        <v>10166</v>
      </c>
      <c r="H424" s="186">
        <v>48</v>
      </c>
      <c r="I424" s="226">
        <v>257.33600000000001</v>
      </c>
      <c r="K424" s="227">
        <v>100.5</v>
      </c>
      <c r="L424" s="121">
        <v>106.7</v>
      </c>
      <c r="M424" s="186">
        <v>3101</v>
      </c>
      <c r="N424" s="186">
        <v>15530</v>
      </c>
      <c r="O424" s="186">
        <v>10270</v>
      </c>
      <c r="P424" s="186">
        <v>46</v>
      </c>
      <c r="Q424" s="187">
        <v>103.5</v>
      </c>
    </row>
    <row r="425" spans="1:17">
      <c r="A425" s="148"/>
      <c r="B425" s="40" t="s">
        <v>120</v>
      </c>
      <c r="C425" s="121">
        <v>98.5</v>
      </c>
      <c r="D425" s="121">
        <v>108.4</v>
      </c>
      <c r="E425" s="186">
        <v>2275</v>
      </c>
      <c r="F425" s="186">
        <v>14799</v>
      </c>
      <c r="G425" s="186">
        <v>10431</v>
      </c>
      <c r="H425" s="186">
        <v>61</v>
      </c>
      <c r="I425" s="226">
        <v>258.46699999999998</v>
      </c>
      <c r="K425" s="227">
        <v>98.5</v>
      </c>
      <c r="L425" s="121">
        <v>108.4</v>
      </c>
      <c r="M425" s="186">
        <v>2092</v>
      </c>
      <c r="N425" s="186">
        <v>15162</v>
      </c>
      <c r="O425" s="186">
        <v>10233</v>
      </c>
      <c r="P425" s="186">
        <v>56</v>
      </c>
      <c r="Q425" s="187">
        <v>103.1</v>
      </c>
    </row>
    <row r="426" spans="1:17">
      <c r="A426" s="150"/>
      <c r="B426" s="56" t="s">
        <v>121</v>
      </c>
      <c r="C426" s="191">
        <v>97.8</v>
      </c>
      <c r="D426" s="191">
        <v>112.8</v>
      </c>
      <c r="E426" s="192">
        <v>2312</v>
      </c>
      <c r="F426" s="192">
        <v>15551</v>
      </c>
      <c r="G426" s="192">
        <v>9837</v>
      </c>
      <c r="H426" s="192">
        <v>49</v>
      </c>
      <c r="I426" s="228">
        <v>257.07100000000003</v>
      </c>
      <c r="K426" s="229">
        <v>97.8</v>
      </c>
      <c r="L426" s="191">
        <v>112.8</v>
      </c>
      <c r="M426" s="192">
        <v>2269</v>
      </c>
      <c r="N426" s="192">
        <v>16439</v>
      </c>
      <c r="O426" s="192">
        <v>10751</v>
      </c>
      <c r="P426" s="192">
        <v>48</v>
      </c>
      <c r="Q426" s="193">
        <v>102.9</v>
      </c>
    </row>
    <row r="427" spans="1:17">
      <c r="A427" s="146" t="s">
        <v>194</v>
      </c>
      <c r="B427" s="68" t="s">
        <v>110</v>
      </c>
      <c r="C427" s="198">
        <v>96.8</v>
      </c>
      <c r="D427" s="198">
        <v>106.2</v>
      </c>
      <c r="E427" s="199">
        <v>1537</v>
      </c>
      <c r="F427" s="199">
        <v>16471</v>
      </c>
      <c r="G427" s="199">
        <v>9638</v>
      </c>
      <c r="H427" s="199">
        <v>51</v>
      </c>
      <c r="I427" s="224">
        <v>259.14</v>
      </c>
      <c r="K427" s="225">
        <v>97.8</v>
      </c>
      <c r="L427" s="198">
        <v>107.2</v>
      </c>
      <c r="M427" s="199">
        <v>1889</v>
      </c>
      <c r="N427" s="199">
        <v>15293</v>
      </c>
      <c r="O427" s="199">
        <v>9801</v>
      </c>
      <c r="P427" s="199">
        <v>52</v>
      </c>
      <c r="Q427" s="200">
        <v>103</v>
      </c>
    </row>
    <row r="428" spans="1:17">
      <c r="A428" s="148">
        <v>2024</v>
      </c>
      <c r="B428" s="40" t="s">
        <v>111</v>
      </c>
      <c r="C428" s="121">
        <v>98.7</v>
      </c>
      <c r="D428" s="121">
        <v>113.3</v>
      </c>
      <c r="E428" s="186">
        <v>2267</v>
      </c>
      <c r="F428" s="186">
        <v>15821</v>
      </c>
      <c r="G428" s="186">
        <v>9894</v>
      </c>
      <c r="H428" s="186">
        <v>46</v>
      </c>
      <c r="I428" s="226">
        <v>259.59100000000001</v>
      </c>
      <c r="K428" s="227">
        <v>98.9</v>
      </c>
      <c r="L428" s="121">
        <v>112</v>
      </c>
      <c r="M428" s="186">
        <v>2351</v>
      </c>
      <c r="N428" s="186">
        <v>15496</v>
      </c>
      <c r="O428" s="186">
        <v>9303</v>
      </c>
      <c r="P428" s="186">
        <v>57</v>
      </c>
      <c r="Q428" s="187">
        <v>102.5</v>
      </c>
    </row>
    <row r="429" spans="1:17">
      <c r="A429" s="148"/>
      <c r="B429" s="40" t="s">
        <v>112</v>
      </c>
      <c r="C429" s="121">
        <v>97.9</v>
      </c>
      <c r="D429" s="121">
        <v>110.5</v>
      </c>
      <c r="E429" s="186">
        <v>2215</v>
      </c>
      <c r="F429" s="186">
        <v>15247</v>
      </c>
      <c r="G429" s="186">
        <v>13075</v>
      </c>
      <c r="H429" s="186">
        <v>60</v>
      </c>
      <c r="I429" s="226">
        <v>263.80099999999999</v>
      </c>
      <c r="K429" s="227">
        <v>98.5</v>
      </c>
      <c r="L429" s="121">
        <v>110.2</v>
      </c>
      <c r="M429" s="186">
        <v>2227</v>
      </c>
      <c r="N429" s="186">
        <v>15553</v>
      </c>
      <c r="O429" s="186">
        <v>9420</v>
      </c>
      <c r="P429" s="186">
        <v>56</v>
      </c>
      <c r="Q429" s="187">
        <v>104.2</v>
      </c>
    </row>
    <row r="430" spans="1:17">
      <c r="A430" s="148"/>
      <c r="B430" s="40" t="s">
        <v>113</v>
      </c>
      <c r="C430" s="121">
        <v>94.3</v>
      </c>
      <c r="D430" s="121">
        <v>106.1</v>
      </c>
      <c r="E430" s="186">
        <v>2422</v>
      </c>
      <c r="F430" s="186">
        <v>14972</v>
      </c>
      <c r="G430" s="186">
        <v>8511</v>
      </c>
      <c r="H430" s="186">
        <v>46</v>
      </c>
      <c r="I430" s="226">
        <v>269.16899999999998</v>
      </c>
      <c r="K430" s="227">
        <v>95.6</v>
      </c>
      <c r="L430" s="121">
        <v>108</v>
      </c>
      <c r="M430" s="186">
        <v>2258</v>
      </c>
      <c r="N430" s="186">
        <v>15003</v>
      </c>
      <c r="O430" s="186">
        <v>9785</v>
      </c>
      <c r="P430" s="186">
        <v>54</v>
      </c>
      <c r="Q430" s="187">
        <v>106.6</v>
      </c>
    </row>
    <row r="431" spans="1:17">
      <c r="A431" s="148"/>
      <c r="B431" s="40" t="s">
        <v>114</v>
      </c>
      <c r="C431" s="121">
        <v>99.2</v>
      </c>
      <c r="D431" s="121">
        <v>98.3</v>
      </c>
      <c r="E431" s="186">
        <v>1906</v>
      </c>
      <c r="F431" s="186">
        <v>14234</v>
      </c>
      <c r="G431" s="186">
        <v>8149</v>
      </c>
      <c r="H431" s="186">
        <v>48</v>
      </c>
      <c r="I431" s="226">
        <v>272.81299999999999</v>
      </c>
      <c r="K431" s="227">
        <v>99.6</v>
      </c>
      <c r="L431" s="121">
        <v>100.9</v>
      </c>
      <c r="M431" s="186">
        <v>2125</v>
      </c>
      <c r="N431" s="186">
        <v>15267</v>
      </c>
      <c r="O431" s="186">
        <v>9988</v>
      </c>
      <c r="P431" s="186">
        <v>52</v>
      </c>
      <c r="Q431" s="187">
        <v>108.4</v>
      </c>
    </row>
    <row r="432" spans="1:17">
      <c r="A432" s="148"/>
      <c r="B432" s="40" t="s">
        <v>115</v>
      </c>
      <c r="C432" s="121">
        <v>96.5</v>
      </c>
      <c r="D432" s="121">
        <v>110.1</v>
      </c>
      <c r="E432" s="186">
        <v>2438</v>
      </c>
      <c r="F432" s="186">
        <v>14788</v>
      </c>
      <c r="G432" s="186">
        <v>9990</v>
      </c>
      <c r="H432" s="186">
        <v>51</v>
      </c>
      <c r="I432" s="226">
        <v>272.62799999999999</v>
      </c>
      <c r="K432" s="227">
        <v>97.3</v>
      </c>
      <c r="L432" s="121">
        <v>111.5</v>
      </c>
      <c r="M432" s="186">
        <v>2310</v>
      </c>
      <c r="N432" s="186">
        <v>15113</v>
      </c>
      <c r="O432" s="186">
        <v>10546</v>
      </c>
      <c r="P432" s="186">
        <v>46</v>
      </c>
      <c r="Q432" s="187">
        <v>107.4</v>
      </c>
    </row>
    <row r="433" spans="1:17">
      <c r="A433" s="148"/>
      <c r="B433" s="40" t="s">
        <v>116</v>
      </c>
      <c r="C433" s="121">
        <v>102.5</v>
      </c>
      <c r="D433" s="121">
        <v>102.4</v>
      </c>
      <c r="E433" s="186">
        <v>2389</v>
      </c>
      <c r="F433" s="186">
        <v>15723</v>
      </c>
      <c r="G433" s="186">
        <v>11050</v>
      </c>
      <c r="H433" s="186">
        <v>51</v>
      </c>
      <c r="I433" s="226">
        <v>266.85000000000002</v>
      </c>
      <c r="K433" s="227">
        <v>102.2</v>
      </c>
      <c r="L433" s="121">
        <v>103.8</v>
      </c>
      <c r="M433" s="186">
        <v>2321</v>
      </c>
      <c r="N433" s="186">
        <v>15011</v>
      </c>
      <c r="O433" s="186">
        <v>10680</v>
      </c>
      <c r="P433" s="186">
        <v>44</v>
      </c>
      <c r="Q433" s="187">
        <v>104.3</v>
      </c>
    </row>
    <row r="434" spans="1:17">
      <c r="A434" s="148"/>
      <c r="B434" s="40" t="s">
        <v>117</v>
      </c>
      <c r="C434" s="121">
        <v>97.3</v>
      </c>
      <c r="D434" s="121">
        <v>123.2</v>
      </c>
      <c r="E434" s="186">
        <v>1782</v>
      </c>
      <c r="F434" s="186">
        <v>14315</v>
      </c>
      <c r="G434" s="186">
        <v>9289</v>
      </c>
      <c r="H434" s="186">
        <v>40</v>
      </c>
      <c r="I434" s="226">
        <v>266.21899999999999</v>
      </c>
      <c r="K434" s="227">
        <v>98.3</v>
      </c>
      <c r="L434" s="121">
        <v>121.2</v>
      </c>
      <c r="M434" s="186">
        <v>1692</v>
      </c>
      <c r="N434" s="186">
        <v>15189</v>
      </c>
      <c r="O434" s="186">
        <v>10748</v>
      </c>
      <c r="P434" s="186">
        <v>43</v>
      </c>
      <c r="Q434" s="187">
        <v>103.2</v>
      </c>
    </row>
    <row r="435" spans="1:17">
      <c r="A435" s="148"/>
      <c r="B435" s="40" t="s">
        <v>118</v>
      </c>
      <c r="C435" s="121"/>
      <c r="D435" s="121"/>
      <c r="E435" s="186"/>
      <c r="F435" s="186"/>
      <c r="G435" s="186"/>
      <c r="H435" s="186"/>
      <c r="I435" s="226"/>
      <c r="K435" s="227">
        <v>99.6</v>
      </c>
      <c r="L435" s="121">
        <v>121</v>
      </c>
      <c r="M435" s="186">
        <v>3821</v>
      </c>
      <c r="N435" s="186">
        <v>15124</v>
      </c>
      <c r="O435" s="186">
        <v>10749</v>
      </c>
      <c r="P435" s="186">
        <v>33</v>
      </c>
      <c r="Q435" s="187">
        <v>104</v>
      </c>
    </row>
    <row r="436" spans="1:17">
      <c r="A436" s="148"/>
      <c r="B436" s="40" t="s">
        <v>119</v>
      </c>
      <c r="C436" s="121"/>
      <c r="D436" s="121"/>
      <c r="E436" s="186"/>
      <c r="F436" s="186"/>
      <c r="G436" s="186"/>
      <c r="H436" s="186"/>
      <c r="I436" s="226"/>
      <c r="K436" s="227">
        <v>98.9</v>
      </c>
      <c r="L436" s="121">
        <v>123.8</v>
      </c>
      <c r="M436" s="186">
        <v>1896</v>
      </c>
      <c r="N436" s="186">
        <v>15004</v>
      </c>
      <c r="O436" s="186">
        <v>10884</v>
      </c>
      <c r="P436" s="186">
        <v>47</v>
      </c>
      <c r="Q436" s="187">
        <v>104.1</v>
      </c>
    </row>
    <row r="437" spans="1:17">
      <c r="A437" s="148"/>
      <c r="B437" s="40" t="s">
        <v>120</v>
      </c>
      <c r="C437" s="121"/>
      <c r="D437" s="121"/>
      <c r="E437" s="186"/>
      <c r="F437" s="186"/>
      <c r="G437" s="186"/>
      <c r="H437" s="186"/>
      <c r="I437" s="226"/>
      <c r="K437" s="227">
        <v>96.2</v>
      </c>
      <c r="L437" s="121">
        <v>136.4</v>
      </c>
      <c r="M437" s="186">
        <v>2233</v>
      </c>
      <c r="N437" s="186">
        <v>14938</v>
      </c>
      <c r="O437" s="186">
        <v>10629</v>
      </c>
      <c r="P437" s="186">
        <v>44</v>
      </c>
      <c r="Q437" s="187">
        <v>103</v>
      </c>
    </row>
    <row r="438" spans="1:17">
      <c r="A438" s="150"/>
      <c r="B438" s="56" t="s">
        <v>121</v>
      </c>
      <c r="C438" s="191"/>
      <c r="D438" s="191"/>
      <c r="E438" s="192"/>
      <c r="F438" s="192"/>
      <c r="G438" s="192"/>
      <c r="H438" s="192"/>
      <c r="I438" s="228"/>
      <c r="K438" s="229">
        <v>97</v>
      </c>
      <c r="L438" s="191">
        <v>108.9</v>
      </c>
      <c r="M438" s="192">
        <v>2015</v>
      </c>
      <c r="N438" s="192">
        <v>14981</v>
      </c>
      <c r="O438" s="192">
        <v>9694</v>
      </c>
      <c r="P438" s="192">
        <v>46</v>
      </c>
      <c r="Q438" s="193">
        <v>104.4</v>
      </c>
    </row>
    <row r="439" spans="1:17">
      <c r="A439" s="1448" t="s">
        <v>835</v>
      </c>
      <c r="B439" s="68" t="s">
        <v>110</v>
      </c>
      <c r="C439" s="198"/>
      <c r="D439" s="198"/>
      <c r="E439" s="199"/>
      <c r="F439" s="199"/>
      <c r="G439" s="199"/>
      <c r="H439" s="199"/>
      <c r="I439" s="224"/>
      <c r="K439" s="225">
        <v>100.7</v>
      </c>
      <c r="L439" s="198">
        <v>109.5</v>
      </c>
      <c r="M439" s="199">
        <v>2669</v>
      </c>
      <c r="N439" s="199">
        <v>15200</v>
      </c>
      <c r="O439" s="199">
        <v>10532</v>
      </c>
      <c r="P439" s="199">
        <v>58</v>
      </c>
      <c r="Q439" s="200">
        <v>103.7</v>
      </c>
    </row>
    <row r="440" spans="1:17">
      <c r="A440" s="148">
        <v>2025</v>
      </c>
      <c r="B440" s="40" t="s">
        <v>111</v>
      </c>
      <c r="C440" s="121"/>
      <c r="D440" s="121"/>
      <c r="E440" s="186"/>
      <c r="F440" s="186"/>
      <c r="G440" s="186"/>
      <c r="H440" s="186"/>
      <c r="I440" s="226"/>
      <c r="K440" s="227">
        <v>96.3</v>
      </c>
      <c r="L440" s="121">
        <v>103.8</v>
      </c>
      <c r="M440" s="186">
        <v>2632</v>
      </c>
      <c r="N440" s="186">
        <v>14963</v>
      </c>
      <c r="O440" s="186">
        <v>11174</v>
      </c>
      <c r="P440" s="186">
        <v>60</v>
      </c>
      <c r="Q440" s="187">
        <v>103.2</v>
      </c>
    </row>
    <row r="441" spans="1:17">
      <c r="A441" s="148"/>
      <c r="B441" s="40" t="s">
        <v>112</v>
      </c>
      <c r="C441" s="121"/>
      <c r="D441" s="121"/>
      <c r="E441" s="186"/>
      <c r="F441" s="186"/>
      <c r="G441" s="186"/>
      <c r="H441" s="186"/>
      <c r="I441" s="226"/>
      <c r="K441" s="227">
        <v>94.6</v>
      </c>
      <c r="L441" s="121">
        <v>111.1</v>
      </c>
      <c r="M441" s="186">
        <v>2839</v>
      </c>
      <c r="N441" s="186">
        <v>15046</v>
      </c>
      <c r="O441" s="186">
        <v>10096</v>
      </c>
      <c r="P441" s="186">
        <v>48</v>
      </c>
      <c r="Q441" s="187">
        <v>102.1</v>
      </c>
    </row>
    <row r="442" spans="1:17">
      <c r="A442" s="148"/>
      <c r="B442" s="40" t="s">
        <v>113</v>
      </c>
      <c r="C442" s="121"/>
      <c r="D442" s="121"/>
      <c r="E442" s="186"/>
      <c r="F442" s="186"/>
      <c r="G442" s="186"/>
      <c r="H442" s="186"/>
      <c r="I442" s="226"/>
      <c r="K442" s="227">
        <v>95.5</v>
      </c>
      <c r="L442" s="121">
        <v>110</v>
      </c>
      <c r="M442" s="186">
        <v>1857</v>
      </c>
      <c r="N442" s="186">
        <v>14917</v>
      </c>
      <c r="O442" s="186">
        <v>11331</v>
      </c>
      <c r="P442" s="186">
        <v>82</v>
      </c>
      <c r="Q442" s="187">
        <v>97.2</v>
      </c>
    </row>
    <row r="443" spans="1:17">
      <c r="A443" s="148"/>
      <c r="B443" s="40" t="s">
        <v>114</v>
      </c>
      <c r="C443" s="121"/>
      <c r="D443" s="121"/>
      <c r="E443" s="186"/>
      <c r="F443" s="186"/>
      <c r="G443" s="186"/>
      <c r="H443" s="186"/>
      <c r="I443" s="226"/>
      <c r="K443" s="227">
        <v>96.8</v>
      </c>
      <c r="L443" s="121">
        <v>103.8</v>
      </c>
      <c r="M443" s="186">
        <v>2093</v>
      </c>
      <c r="N443" s="186">
        <v>15278</v>
      </c>
      <c r="O443" s="186">
        <v>10355</v>
      </c>
      <c r="P443" s="186">
        <v>58</v>
      </c>
      <c r="Q443" s="187">
        <v>95.6</v>
      </c>
    </row>
    <row r="444" spans="1:17">
      <c r="A444" s="148"/>
      <c r="B444" s="40" t="s">
        <v>115</v>
      </c>
      <c r="C444" s="121"/>
      <c r="D444" s="121"/>
      <c r="E444" s="186"/>
      <c r="F444" s="186"/>
      <c r="G444" s="186"/>
      <c r="H444" s="186"/>
      <c r="I444" s="226"/>
      <c r="K444" s="227">
        <v>98.9</v>
      </c>
      <c r="L444" s="121">
        <v>105.6</v>
      </c>
      <c r="M444" s="186">
        <v>2265</v>
      </c>
      <c r="N444" s="186">
        <v>14601</v>
      </c>
      <c r="O444" s="186">
        <v>10655</v>
      </c>
      <c r="P444" s="186">
        <v>53</v>
      </c>
      <c r="Q444" s="187">
        <v>96.6</v>
      </c>
    </row>
    <row r="445" spans="1:17">
      <c r="A445" s="148"/>
      <c r="B445" s="40" t="s">
        <v>116</v>
      </c>
      <c r="C445" s="121"/>
      <c r="D445" s="121"/>
      <c r="E445" s="186"/>
      <c r="F445" s="186"/>
      <c r="G445" s="186"/>
      <c r="H445" s="186"/>
      <c r="I445" s="226"/>
      <c r="K445" s="227">
        <v>97.6</v>
      </c>
      <c r="L445" s="121">
        <v>106</v>
      </c>
      <c r="M445" s="186">
        <v>2049</v>
      </c>
      <c r="N445" s="186">
        <v>14524</v>
      </c>
      <c r="O445" s="186">
        <v>10240</v>
      </c>
      <c r="P445" s="186">
        <v>42</v>
      </c>
      <c r="Q445" s="187">
        <v>99</v>
      </c>
    </row>
    <row r="446" spans="1:17">
      <c r="A446" s="148"/>
      <c r="B446" s="40" t="s">
        <v>117</v>
      </c>
      <c r="C446" s="121"/>
      <c r="D446" s="121"/>
      <c r="E446" s="186"/>
      <c r="F446" s="186"/>
      <c r="G446" s="186"/>
      <c r="H446" s="186"/>
      <c r="I446" s="226"/>
      <c r="K446" s="227">
        <v>94.3</v>
      </c>
      <c r="L446" s="121">
        <v>116</v>
      </c>
      <c r="M446" s="186">
        <v>1856</v>
      </c>
      <c r="N446" s="186">
        <v>15011</v>
      </c>
      <c r="O446" s="186">
        <v>9484</v>
      </c>
      <c r="P446" s="186">
        <v>44</v>
      </c>
      <c r="Q446" s="187">
        <v>99.5</v>
      </c>
    </row>
    <row r="447" spans="1:17">
      <c r="A447" s="148"/>
      <c r="B447" s="40" t="s">
        <v>118</v>
      </c>
      <c r="C447" s="121"/>
      <c r="D447" s="121"/>
      <c r="E447" s="186"/>
      <c r="F447" s="186"/>
      <c r="G447" s="186"/>
      <c r="H447" s="186"/>
      <c r="I447" s="226"/>
      <c r="K447" s="227">
        <v>99.7</v>
      </c>
      <c r="L447" s="121">
        <v>105.5</v>
      </c>
      <c r="M447" s="186">
        <v>2264</v>
      </c>
      <c r="N447" s="186">
        <v>14227</v>
      </c>
      <c r="O447" s="186">
        <v>9662</v>
      </c>
      <c r="P447" s="186">
        <v>42</v>
      </c>
      <c r="Q447" s="187">
        <v>99.1</v>
      </c>
    </row>
    <row r="448" spans="1:17">
      <c r="A448" s="148"/>
      <c r="B448" s="40" t="s">
        <v>119</v>
      </c>
      <c r="C448" s="121"/>
      <c r="D448" s="121"/>
      <c r="E448" s="186"/>
      <c r="F448" s="186"/>
      <c r="G448" s="186"/>
      <c r="H448" s="186"/>
      <c r="I448" s="226"/>
      <c r="K448" s="227">
        <v>97.5</v>
      </c>
      <c r="L448" s="121">
        <v>107.9</v>
      </c>
      <c r="M448" s="186">
        <v>2343</v>
      </c>
      <c r="N448" s="186">
        <v>13715</v>
      </c>
      <c r="O448" s="186">
        <v>9787</v>
      </c>
      <c r="P448" s="186">
        <v>50</v>
      </c>
      <c r="Q448" s="187">
        <v>100.7</v>
      </c>
    </row>
    <row r="449" spans="1:17">
      <c r="A449" s="148"/>
      <c r="B449" s="40" t="s">
        <v>120</v>
      </c>
      <c r="C449" s="121"/>
      <c r="D449" s="121"/>
      <c r="E449" s="186"/>
      <c r="F449" s="186"/>
      <c r="G449" s="186"/>
      <c r="H449" s="186"/>
      <c r="I449" s="226"/>
      <c r="K449" s="227">
        <v>95.8</v>
      </c>
      <c r="L449" s="121">
        <v>111.9</v>
      </c>
      <c r="M449" s="186">
        <v>2047</v>
      </c>
      <c r="N449" s="186">
        <v>13724</v>
      </c>
      <c r="O449" s="186">
        <v>9819</v>
      </c>
      <c r="P449" s="186">
        <v>44</v>
      </c>
      <c r="Q449" s="187">
        <v>101.3</v>
      </c>
    </row>
    <row r="450" spans="1:17">
      <c r="A450" s="150"/>
      <c r="B450" s="56" t="s">
        <v>121</v>
      </c>
      <c r="C450" s="191"/>
      <c r="D450" s="191"/>
      <c r="E450" s="192"/>
      <c r="F450" s="192"/>
      <c r="G450" s="192"/>
      <c r="H450" s="192"/>
      <c r="I450" s="228"/>
      <c r="K450" s="229"/>
      <c r="L450" s="191"/>
      <c r="M450" s="192"/>
      <c r="N450" s="192"/>
      <c r="O450" s="192"/>
      <c r="P450" s="192"/>
      <c r="Q450" s="193"/>
    </row>
    <row r="452" spans="1:17">
      <c r="A452" s="153" t="s">
        <v>230</v>
      </c>
      <c r="B452" s="16"/>
      <c r="C452" s="16"/>
      <c r="D452" s="16"/>
      <c r="E452" s="16" t="s">
        <v>231</v>
      </c>
      <c r="F452" s="16" t="s">
        <v>231</v>
      </c>
      <c r="G452" s="16" t="s">
        <v>231</v>
      </c>
      <c r="H452" s="16" t="s">
        <v>231</v>
      </c>
      <c r="I452" s="16"/>
    </row>
    <row r="453" spans="1:17">
      <c r="A453" s="230" t="s">
        <v>100</v>
      </c>
      <c r="B453" s="231"/>
      <c r="C453" s="232" t="s">
        <v>203</v>
      </c>
      <c r="D453" s="233" t="s">
        <v>204</v>
      </c>
      <c r="E453" s="232" t="s">
        <v>205</v>
      </c>
      <c r="F453" s="232" t="s">
        <v>206</v>
      </c>
      <c r="G453" s="232" t="s">
        <v>207</v>
      </c>
      <c r="H453" s="232" t="s">
        <v>208</v>
      </c>
      <c r="I453" s="231" t="s">
        <v>209</v>
      </c>
    </row>
    <row r="454" spans="1:17">
      <c r="A454" s="234" t="s">
        <v>232</v>
      </c>
      <c r="B454" s="235"/>
      <c r="C454" s="161" t="s">
        <v>211</v>
      </c>
      <c r="D454" s="161" t="s">
        <v>212</v>
      </c>
      <c r="E454" s="161" t="s">
        <v>213</v>
      </c>
      <c r="F454" s="162" t="s">
        <v>214</v>
      </c>
      <c r="G454" s="161" t="s">
        <v>215</v>
      </c>
      <c r="H454" s="163" t="s">
        <v>216</v>
      </c>
      <c r="I454" s="235" t="s">
        <v>217</v>
      </c>
      <c r="O454" s="15" t="s">
        <v>181</v>
      </c>
    </row>
    <row r="455" spans="1:17">
      <c r="A455" s="236"/>
      <c r="B455" s="235"/>
      <c r="C455" s="237" t="s">
        <v>233</v>
      </c>
      <c r="D455" s="237" t="s">
        <v>233</v>
      </c>
      <c r="E455" s="161"/>
      <c r="F455" s="161"/>
      <c r="G455" s="238" t="s">
        <v>126</v>
      </c>
      <c r="H455" s="161"/>
      <c r="I455" s="235"/>
    </row>
    <row r="456" spans="1:17">
      <c r="A456" s="239"/>
      <c r="B456" s="240"/>
      <c r="C456" s="241" t="s">
        <v>221</v>
      </c>
      <c r="D456" s="241" t="s">
        <v>222</v>
      </c>
      <c r="E456" s="242" t="s">
        <v>223</v>
      </c>
      <c r="F456" s="242" t="s">
        <v>224</v>
      </c>
      <c r="G456" s="242" t="s">
        <v>225</v>
      </c>
      <c r="H456" s="242" t="s">
        <v>226</v>
      </c>
      <c r="I456" s="243" t="s">
        <v>227</v>
      </c>
    </row>
    <row r="457" spans="1:17">
      <c r="A457" s="148" t="s">
        <v>234</v>
      </c>
      <c r="B457" s="244"/>
      <c r="C457" s="245">
        <f t="shared" ref="C457:D457" si="0">AVERAGE(C19:C30)</f>
        <v>113.125</v>
      </c>
      <c r="D457" s="245">
        <f t="shared" si="0"/>
        <v>44.508333333333333</v>
      </c>
      <c r="E457" s="246">
        <f>SUM(E19:E30)</f>
        <v>64530</v>
      </c>
      <c r="F457" s="246">
        <f t="shared" ref="F457:H457" si="1">SUM(F19:F30)</f>
        <v>205331</v>
      </c>
      <c r="G457" s="246">
        <f t="shared" si="1"/>
        <v>227607</v>
      </c>
      <c r="H457" s="246">
        <f t="shared" si="1"/>
        <v>178</v>
      </c>
      <c r="I457" s="247"/>
    </row>
    <row r="458" spans="1:17">
      <c r="A458" s="148" t="s">
        <v>235</v>
      </c>
      <c r="B458" s="244" t="s">
        <v>236</v>
      </c>
      <c r="C458" s="248">
        <f t="shared" ref="C458:D458" si="2">AVERAGE(C31:C42)</f>
        <v>115.27499999999999</v>
      </c>
      <c r="D458" s="248">
        <f t="shared" si="2"/>
        <v>48.666666666666664</v>
      </c>
      <c r="E458" s="249">
        <f>SUM(E31:E42)</f>
        <v>51811</v>
      </c>
      <c r="F458" s="249">
        <f t="shared" ref="F458:H458" si="3">SUM(F31:F42)</f>
        <v>198331</v>
      </c>
      <c r="G458" s="249">
        <f t="shared" si="3"/>
        <v>217272</v>
      </c>
      <c r="H458" s="249">
        <f t="shared" si="3"/>
        <v>357</v>
      </c>
      <c r="I458" s="250"/>
    </row>
    <row r="459" spans="1:17">
      <c r="A459" s="148" t="s">
        <v>237</v>
      </c>
      <c r="B459" s="244"/>
      <c r="C459" s="248">
        <f t="shared" ref="C459:D459" si="4">AVERAGE(C43:C54)</f>
        <v>108.68333333333334</v>
      </c>
      <c r="D459" s="248">
        <f t="shared" si="4"/>
        <v>53.708333333333336</v>
      </c>
      <c r="E459" s="249">
        <f>SUM(E43:E54)</f>
        <v>52220</v>
      </c>
      <c r="F459" s="249">
        <f t="shared" ref="F459:H459" si="5">SUM(F43:F54)</f>
        <v>162214</v>
      </c>
      <c r="G459" s="249">
        <f t="shared" si="5"/>
        <v>201856</v>
      </c>
      <c r="H459" s="249">
        <f t="shared" si="5"/>
        <v>511</v>
      </c>
      <c r="I459" s="250"/>
    </row>
    <row r="460" spans="1:17">
      <c r="A460" s="148" t="s">
        <v>238</v>
      </c>
      <c r="B460" s="244" t="s">
        <v>239</v>
      </c>
      <c r="C460" s="248">
        <f t="shared" ref="C460:D460" si="6">AVERAGE(C55:C66)</f>
        <v>103.76666666666665</v>
      </c>
      <c r="D460" s="248">
        <f t="shared" si="6"/>
        <v>54.775000000000006</v>
      </c>
      <c r="E460" s="249">
        <f>SUM(E55:E66)</f>
        <v>59165</v>
      </c>
      <c r="F460" s="249">
        <f t="shared" ref="F460:H460" si="7">SUM(F55:F66)</f>
        <v>135903</v>
      </c>
      <c r="G460" s="249">
        <f t="shared" si="7"/>
        <v>187866</v>
      </c>
      <c r="H460" s="249">
        <f t="shared" si="7"/>
        <v>631</v>
      </c>
      <c r="I460" s="250"/>
    </row>
    <row r="461" spans="1:17">
      <c r="A461" s="148" t="s">
        <v>240</v>
      </c>
      <c r="B461" s="244"/>
      <c r="C461" s="248">
        <f t="shared" ref="C461:D461" si="8">AVERAGE(C67:C78)</f>
        <v>105.41666666666664</v>
      </c>
      <c r="D461" s="248">
        <f t="shared" si="8"/>
        <v>52.800000000000011</v>
      </c>
      <c r="E461" s="249">
        <f>SUM(E67:E78)</f>
        <v>69514</v>
      </c>
      <c r="F461" s="249">
        <f t="shared" ref="F461:H461" si="9">SUM(F67:F78)</f>
        <v>129118</v>
      </c>
      <c r="G461" s="249">
        <f t="shared" si="9"/>
        <v>191418</v>
      </c>
      <c r="H461" s="249">
        <f t="shared" si="9"/>
        <v>663</v>
      </c>
      <c r="I461" s="250"/>
    </row>
    <row r="462" spans="1:17">
      <c r="A462" s="148" t="s">
        <v>241</v>
      </c>
      <c r="B462" s="244"/>
      <c r="C462" s="248">
        <f t="shared" ref="C462:D462" si="10">AVERAGE(C79:C90)</f>
        <v>106.17500000000001</v>
      </c>
      <c r="D462" s="248">
        <f t="shared" si="10"/>
        <v>51.099999999999994</v>
      </c>
      <c r="E462" s="249">
        <f>SUM(E79:E90)</f>
        <v>99295</v>
      </c>
      <c r="F462" s="249">
        <f t="shared" ref="F462:H462" si="11">SUM(F79:F90)</f>
        <v>159211</v>
      </c>
      <c r="G462" s="249">
        <f t="shared" si="11"/>
        <v>198449</v>
      </c>
      <c r="H462" s="249">
        <f t="shared" si="11"/>
        <v>478</v>
      </c>
      <c r="I462" s="250"/>
    </row>
    <row r="463" spans="1:17">
      <c r="A463" s="148" t="s">
        <v>242</v>
      </c>
      <c r="B463" s="244"/>
      <c r="C463" s="248">
        <f t="shared" ref="C463:D463" si="12">AVERAGE(C91:C102)</f>
        <v>107.05</v>
      </c>
      <c r="D463" s="248">
        <f t="shared" si="12"/>
        <v>45.608333333333327</v>
      </c>
      <c r="E463" s="249">
        <f>SUM(E91:E102)</f>
        <v>131465</v>
      </c>
      <c r="F463" s="249">
        <f t="shared" ref="F463:H463" si="13">SUM(F91:F102)</f>
        <v>167387</v>
      </c>
      <c r="G463" s="249">
        <f t="shared" si="13"/>
        <v>214978</v>
      </c>
      <c r="H463" s="249">
        <f t="shared" si="13"/>
        <v>482</v>
      </c>
      <c r="I463" s="250"/>
    </row>
    <row r="464" spans="1:17">
      <c r="A464" s="148" t="s">
        <v>243</v>
      </c>
      <c r="B464" s="244" t="s">
        <v>236</v>
      </c>
      <c r="C464" s="248">
        <f t="shared" ref="C464:D464" si="14">AVERAGE(C103:C114)</f>
        <v>113.84166666666665</v>
      </c>
      <c r="D464" s="248">
        <f t="shared" si="14"/>
        <v>45.658333333333324</v>
      </c>
      <c r="E464" s="249">
        <f>SUM(E103:E114)</f>
        <v>87843</v>
      </c>
      <c r="F464" s="249">
        <f t="shared" ref="F464:H464" si="15">SUM(F103:F114)</f>
        <v>161524</v>
      </c>
      <c r="G464" s="249">
        <f t="shared" si="15"/>
        <v>200163</v>
      </c>
      <c r="H464" s="249">
        <f t="shared" si="15"/>
        <v>619</v>
      </c>
      <c r="I464" s="250"/>
    </row>
    <row r="465" spans="1:9">
      <c r="A465" s="148" t="s">
        <v>244</v>
      </c>
      <c r="B465" s="244"/>
      <c r="C465" s="248">
        <f t="shared" ref="C465:D465" si="16">AVERAGE(C115:C126)</f>
        <v>105.35833333333333</v>
      </c>
      <c r="D465" s="248">
        <f t="shared" si="16"/>
        <v>49.816666666666663</v>
      </c>
      <c r="E465" s="249">
        <f>SUM(E115:E126)</f>
        <v>57572</v>
      </c>
      <c r="F465" s="249">
        <f t="shared" ref="F465:H465" si="17">SUM(F115:F126)</f>
        <v>132322</v>
      </c>
      <c r="G465" s="249">
        <f t="shared" si="17"/>
        <v>169428</v>
      </c>
      <c r="H465" s="249">
        <f t="shared" si="17"/>
        <v>785</v>
      </c>
      <c r="I465" s="250"/>
    </row>
    <row r="466" spans="1:9">
      <c r="A466" s="148" t="s">
        <v>245</v>
      </c>
      <c r="B466" s="244" t="s">
        <v>239</v>
      </c>
      <c r="C466" s="248">
        <f t="shared" ref="C466:D466" si="18">AVERAGE(C127:C138)</f>
        <v>105.45833333333333</v>
      </c>
      <c r="D466" s="248">
        <f t="shared" si="18"/>
        <v>48.55833333333333</v>
      </c>
      <c r="E466" s="249">
        <f>SUM(E127:E138)</f>
        <v>53665</v>
      </c>
      <c r="F466" s="249">
        <f t="shared" ref="F466:H466" si="19">SUM(F127:F138)</f>
        <v>124575</v>
      </c>
      <c r="G466" s="249">
        <f t="shared" si="19"/>
        <v>154416</v>
      </c>
      <c r="H466" s="249">
        <f t="shared" si="19"/>
        <v>632</v>
      </c>
      <c r="I466" s="250"/>
    </row>
    <row r="467" spans="1:9">
      <c r="A467" s="148" t="s">
        <v>246</v>
      </c>
      <c r="B467" s="244" t="s">
        <v>236</v>
      </c>
      <c r="C467" s="248">
        <f t="shared" ref="C467:D467" si="20">AVERAGE(C139:C150)</f>
        <v>112.38333333333333</v>
      </c>
      <c r="D467" s="248">
        <f t="shared" si="20"/>
        <v>46.275000000000006</v>
      </c>
      <c r="E467" s="249">
        <f>SUM(E139:E150)</f>
        <v>51635</v>
      </c>
      <c r="F467" s="249">
        <f t="shared" ref="F467:H467" si="21">SUM(F139:F150)</f>
        <v>146275</v>
      </c>
      <c r="G467" s="249">
        <f t="shared" si="21"/>
        <v>157514</v>
      </c>
      <c r="H467" s="249">
        <f t="shared" si="21"/>
        <v>755</v>
      </c>
      <c r="I467" s="250"/>
    </row>
    <row r="468" spans="1:9">
      <c r="A468" s="146" t="s">
        <v>247</v>
      </c>
      <c r="B468" s="251" t="s">
        <v>239</v>
      </c>
      <c r="C468" s="245">
        <f t="shared" ref="C468:D468" si="22">AVERAGE(C151:C162)</f>
        <v>105.77499999999999</v>
      </c>
      <c r="D468" s="245">
        <f t="shared" si="22"/>
        <v>53.625</v>
      </c>
      <c r="E468" s="246">
        <f>SUM(E151:E162)</f>
        <v>47987</v>
      </c>
      <c r="F468" s="246">
        <f t="shared" ref="F468:H468" si="23">SUM(F151:F162)</f>
        <v>149739</v>
      </c>
      <c r="G468" s="246">
        <f t="shared" si="23"/>
        <v>158333</v>
      </c>
      <c r="H468" s="246">
        <f t="shared" si="23"/>
        <v>815</v>
      </c>
      <c r="I468" s="247"/>
    </row>
    <row r="469" spans="1:9">
      <c r="A469" s="148" t="s">
        <v>248</v>
      </c>
      <c r="B469" s="244"/>
      <c r="C469" s="248">
        <f t="shared" ref="C469:D469" si="24">AVERAGE(C163:C174)</f>
        <v>111.90833333333332</v>
      </c>
      <c r="D469" s="248">
        <f t="shared" si="24"/>
        <v>50.32500000000001</v>
      </c>
      <c r="E469" s="249">
        <f>SUM(E163:E174)</f>
        <v>43525</v>
      </c>
      <c r="F469" s="249">
        <f t="shared" ref="F469:H469" si="25">SUM(F163:F174)</f>
        <v>143415</v>
      </c>
      <c r="G469" s="249">
        <f t="shared" si="25"/>
        <v>153359</v>
      </c>
      <c r="H469" s="249">
        <f t="shared" si="25"/>
        <v>747</v>
      </c>
      <c r="I469" s="250"/>
    </row>
    <row r="470" spans="1:9">
      <c r="A470" s="148" t="s">
        <v>249</v>
      </c>
      <c r="B470" s="244"/>
      <c r="C470" s="248">
        <f t="shared" ref="C470:D470" si="26">AVERAGE(C175:C186)</f>
        <v>111.64999999999999</v>
      </c>
      <c r="D470" s="248">
        <f t="shared" si="26"/>
        <v>46.091666666666669</v>
      </c>
      <c r="E470" s="249">
        <f>SUM(E175:E186)</f>
        <v>42260</v>
      </c>
      <c r="F470" s="249">
        <f t="shared" ref="F470:H470" si="27">SUM(F175:F186)</f>
        <v>168372</v>
      </c>
      <c r="G470" s="249">
        <f t="shared" si="27"/>
        <v>153788</v>
      </c>
      <c r="H470" s="249">
        <f t="shared" si="27"/>
        <v>678</v>
      </c>
      <c r="I470" s="250"/>
    </row>
    <row r="471" spans="1:9">
      <c r="A471" s="148" t="s">
        <v>250</v>
      </c>
      <c r="B471" s="244"/>
      <c r="C471" s="248">
        <f>AVERAGE(C187:C198)</f>
        <v>117.38333333333334</v>
      </c>
      <c r="D471" s="248">
        <f t="shared" ref="D471:I471" si="28">AVERAGE(D187:D198)</f>
        <v>42.500000000000007</v>
      </c>
      <c r="E471" s="249">
        <f>SUM(E187:E198)</f>
        <v>45787</v>
      </c>
      <c r="F471" s="249">
        <f t="shared" ref="F471:H471" si="29">SUM(F187:F198)</f>
        <v>199103</v>
      </c>
      <c r="G471" s="249">
        <f t="shared" si="29"/>
        <v>162223</v>
      </c>
      <c r="H471" s="249">
        <f t="shared" si="29"/>
        <v>664</v>
      </c>
      <c r="I471" s="252">
        <f t="shared" si="28"/>
        <v>122.54925000000001</v>
      </c>
    </row>
    <row r="472" spans="1:9">
      <c r="A472" s="148" t="s">
        <v>251</v>
      </c>
      <c r="B472" s="244"/>
      <c r="C472" s="248">
        <f>AVERAGE(C199:C210)</f>
        <v>121.14166666666667</v>
      </c>
      <c r="D472" s="248">
        <f t="shared" ref="D472:I472" si="30">AVERAGE(D199:D210)</f>
        <v>44.050000000000004</v>
      </c>
      <c r="E472" s="249">
        <f>SUM(E199:E210)</f>
        <v>44428</v>
      </c>
      <c r="F472" s="249">
        <f t="shared" ref="F472:H472" si="31">SUM(F199:F210)</f>
        <v>223917</v>
      </c>
      <c r="G472" s="249">
        <f t="shared" si="31"/>
        <v>161462</v>
      </c>
      <c r="H472" s="249">
        <f t="shared" si="31"/>
        <v>649</v>
      </c>
      <c r="I472" s="252">
        <f t="shared" si="30"/>
        <v>131.14791666666665</v>
      </c>
    </row>
    <row r="473" spans="1:9">
      <c r="A473" s="148" t="s">
        <v>252</v>
      </c>
      <c r="B473" s="244"/>
      <c r="C473" s="248">
        <f>AVERAGE(C211:C222)</f>
        <v>127.74166666666666</v>
      </c>
      <c r="D473" s="248">
        <f t="shared" ref="D473:I473" si="32">AVERAGE(D211:D222)</f>
        <v>43.466666666666669</v>
      </c>
      <c r="E473" s="249">
        <f>SUM(E211:E222)</f>
        <v>52646</v>
      </c>
      <c r="F473" s="249">
        <f t="shared" ref="F473:H473" si="33">SUM(F211:F222)</f>
        <v>239944</v>
      </c>
      <c r="G473" s="249">
        <f t="shared" si="33"/>
        <v>153391</v>
      </c>
      <c r="H473" s="249">
        <f t="shared" si="33"/>
        <v>604</v>
      </c>
      <c r="I473" s="252">
        <f t="shared" si="32"/>
        <v>150.38991666666669</v>
      </c>
    </row>
    <row r="474" spans="1:9">
      <c r="A474" s="148" t="s">
        <v>253</v>
      </c>
      <c r="B474" s="244" t="s">
        <v>236</v>
      </c>
      <c r="C474" s="248">
        <f>AVERAGE(C223:C234)</f>
        <v>131.69166666666669</v>
      </c>
      <c r="D474" s="248">
        <f t="shared" ref="D474:I474" si="34">AVERAGE(D223:D234)</f>
        <v>44.341666666666669</v>
      </c>
      <c r="E474" s="249">
        <f>SUM(E223:E234)</f>
        <v>40486</v>
      </c>
      <c r="F474" s="249">
        <f t="shared" ref="F474:H474" si="35">SUM(F223:F234)</f>
        <v>224783</v>
      </c>
      <c r="G474" s="249">
        <f t="shared" si="35"/>
        <v>137842</v>
      </c>
      <c r="H474" s="249">
        <f t="shared" si="35"/>
        <v>711</v>
      </c>
      <c r="I474" s="252">
        <f t="shared" si="34"/>
        <v>169.33550000000002</v>
      </c>
    </row>
    <row r="475" spans="1:9">
      <c r="A475" s="148" t="s">
        <v>254</v>
      </c>
      <c r="B475" s="244"/>
      <c r="C475" s="248">
        <f>AVERAGE(C235:C246)</f>
        <v>128.91666666666666</v>
      </c>
      <c r="D475" s="248">
        <f t="shared" ref="D475:I475" si="36">AVERAGE(D235:D246)</f>
        <v>47.466666666666669</v>
      </c>
      <c r="E475" s="249">
        <f>SUM(E235:E246)</f>
        <v>41450</v>
      </c>
      <c r="F475" s="249">
        <f t="shared" ref="F475:H475" si="37">SUM(F235:F246)</f>
        <v>176803</v>
      </c>
      <c r="G475" s="249">
        <f t="shared" si="37"/>
        <v>128572</v>
      </c>
      <c r="H475" s="249">
        <f t="shared" si="37"/>
        <v>747</v>
      </c>
      <c r="I475" s="252">
        <f t="shared" si="36"/>
        <v>182.2895</v>
      </c>
    </row>
    <row r="476" spans="1:9">
      <c r="A476" s="148" t="s">
        <v>255</v>
      </c>
      <c r="B476" s="244" t="s">
        <v>239</v>
      </c>
      <c r="C476" s="248">
        <f>AVERAGE(C247:C258)</f>
        <v>100.05000000000001</v>
      </c>
      <c r="D476" s="248">
        <f t="shared" ref="D476:I476" si="38">AVERAGE(D247:D258)</f>
        <v>65.666666666666671</v>
      </c>
      <c r="E476" s="249">
        <f>SUM(E247:E258)</f>
        <v>31290</v>
      </c>
      <c r="F476" s="249">
        <f t="shared" ref="F476:H476" si="39">SUM(F247:F258)</f>
        <v>134003</v>
      </c>
      <c r="G476" s="249">
        <f t="shared" si="39"/>
        <v>120704</v>
      </c>
      <c r="H476" s="249">
        <f t="shared" si="39"/>
        <v>751</v>
      </c>
      <c r="I476" s="252">
        <f t="shared" si="38"/>
        <v>146.20408333333333</v>
      </c>
    </row>
    <row r="477" spans="1:9">
      <c r="A477" s="148" t="s">
        <v>256</v>
      </c>
      <c r="B477" s="244"/>
      <c r="C477" s="248">
        <f>AVERAGE(C259:C270)</f>
        <v>120.00833333333331</v>
      </c>
      <c r="D477" s="248">
        <f t="shared" ref="D477:I477" si="40">AVERAGE(D259:D270)</f>
        <v>47.741666666666667</v>
      </c>
      <c r="E477" s="249">
        <f>SUM(E259:E270)</f>
        <v>34756</v>
      </c>
      <c r="F477" s="249">
        <f t="shared" ref="F477:H477" si="41">SUM(F259:F270)</f>
        <v>140239</v>
      </c>
      <c r="G477" s="249">
        <f t="shared" si="41"/>
        <v>131431</v>
      </c>
      <c r="H477" s="249">
        <f t="shared" si="41"/>
        <v>730</v>
      </c>
      <c r="I477" s="252">
        <f t="shared" si="40"/>
        <v>161.21266666666665</v>
      </c>
    </row>
    <row r="478" spans="1:9">
      <c r="A478" s="146" t="s">
        <v>257</v>
      </c>
      <c r="B478" s="251" t="s">
        <v>236</v>
      </c>
      <c r="C478" s="245">
        <f>AVERAGE(C271:C282)</f>
        <v>123.89166666666669</v>
      </c>
      <c r="D478" s="245">
        <f t="shared" ref="D478:I478" si="42">AVERAGE(D271:D282)</f>
        <v>49.400000000000006</v>
      </c>
      <c r="E478" s="246">
        <f>SUM(E271:E282)</f>
        <v>32485</v>
      </c>
      <c r="F478" s="246">
        <f t="shared" ref="F478:H478" si="43">SUM(F271:F282)</f>
        <v>151463</v>
      </c>
      <c r="G478" s="246">
        <f t="shared" si="43"/>
        <v>107771</v>
      </c>
      <c r="H478" s="246">
        <f t="shared" si="43"/>
        <v>626</v>
      </c>
      <c r="I478" s="253">
        <f t="shared" si="42"/>
        <v>173.96308333333332</v>
      </c>
    </row>
    <row r="479" spans="1:9">
      <c r="A479" s="148" t="s">
        <v>258</v>
      </c>
      <c r="B479" s="244"/>
      <c r="C479" s="248">
        <f>AVERAGE(C283:C294)</f>
        <v>115.36666666666663</v>
      </c>
      <c r="D479" s="248">
        <f t="shared" ref="D479:I479" si="44">AVERAGE(D283:D294)</f>
        <v>176.1583333333333</v>
      </c>
      <c r="E479" s="249">
        <f>SUM(E283:E294)</f>
        <v>33695</v>
      </c>
      <c r="F479" s="249">
        <f t="shared" ref="F479:H479" si="45">SUM(F283:F294)</f>
        <v>161906</v>
      </c>
      <c r="G479" s="249">
        <f t="shared" si="45"/>
        <v>133581</v>
      </c>
      <c r="H479" s="249">
        <f t="shared" si="45"/>
        <v>623</v>
      </c>
      <c r="I479" s="252">
        <f t="shared" si="44"/>
        <v>167.59933333333333</v>
      </c>
    </row>
    <row r="480" spans="1:9">
      <c r="A480" s="148" t="s">
        <v>259</v>
      </c>
      <c r="B480" s="244" t="s">
        <v>239</v>
      </c>
      <c r="C480" s="248">
        <f>AVERAGE(C295:C306)</f>
        <v>114.43333333333332</v>
      </c>
      <c r="D480" s="248">
        <f t="shared" ref="D480:I480" si="46">AVERAGE(D295:D306)</f>
        <v>69.25833333333334</v>
      </c>
      <c r="E480" s="249">
        <f>SUM(E295:E306)</f>
        <v>36076</v>
      </c>
      <c r="F480" s="249">
        <f t="shared" ref="F480:H480" si="47">SUM(F295:F306)</f>
        <v>167845</v>
      </c>
      <c r="G480" s="249">
        <f t="shared" si="47"/>
        <v>130385</v>
      </c>
      <c r="H480" s="249">
        <f t="shared" si="47"/>
        <v>536</v>
      </c>
      <c r="I480" s="252">
        <f t="shared" si="46"/>
        <v>178.75491666666667</v>
      </c>
    </row>
    <row r="481" spans="1:9">
      <c r="A481" s="148" t="s">
        <v>260</v>
      </c>
      <c r="B481" s="244"/>
      <c r="C481" s="248">
        <f>AVERAGE(C307:C318)</f>
        <v>115.83333333333333</v>
      </c>
      <c r="D481" s="248">
        <f t="shared" ref="D481:I481" si="48">AVERAGE(D307:D318)</f>
        <v>70.75833333333334</v>
      </c>
      <c r="E481" s="249">
        <f>SUM(E307:E318)</f>
        <v>34322</v>
      </c>
      <c r="F481" s="249">
        <f t="shared" ref="F481:H481" si="49">SUM(F307:F318)</f>
        <v>178414</v>
      </c>
      <c r="G481" s="249">
        <f t="shared" si="49"/>
        <v>129916</v>
      </c>
      <c r="H481" s="249">
        <f t="shared" si="49"/>
        <v>517</v>
      </c>
      <c r="I481" s="252">
        <f t="shared" si="48"/>
        <v>186.94716666666667</v>
      </c>
    </row>
    <row r="482" spans="1:9">
      <c r="A482" s="148" t="s">
        <v>261</v>
      </c>
      <c r="B482" s="244"/>
      <c r="C482" s="248">
        <f>AVERAGE(C319:C330)</f>
        <v>113.97499999999998</v>
      </c>
      <c r="D482" s="248">
        <f t="shared" ref="D482:I482" si="50">AVERAGE(D319:D330)</f>
        <v>72.350000000000009</v>
      </c>
      <c r="E482" s="249">
        <f>SUM(E319:E330)</f>
        <v>32696</v>
      </c>
      <c r="F482" s="249">
        <f t="shared" ref="F482:H482" si="51">SUM(F319:F330)</f>
        <v>181744</v>
      </c>
      <c r="G482" s="249">
        <f t="shared" si="51"/>
        <v>125749</v>
      </c>
      <c r="H482" s="249">
        <f t="shared" si="51"/>
        <v>499</v>
      </c>
      <c r="I482" s="252">
        <f t="shared" si="50"/>
        <v>171.65616666666665</v>
      </c>
    </row>
    <row r="483" spans="1:9">
      <c r="A483" s="148" t="s">
        <v>262</v>
      </c>
      <c r="B483" s="244"/>
      <c r="C483" s="98">
        <f>AVERAGE(C331:C342)</f>
        <v>114.425</v>
      </c>
      <c r="D483" s="98">
        <f t="shared" ref="D483:I483" si="52">AVERAGE(D331:D342)</f>
        <v>78.11666666666666</v>
      </c>
      <c r="E483" s="249">
        <f>SUM(E331:E342)</f>
        <v>34224</v>
      </c>
      <c r="F483" s="249">
        <f t="shared" ref="F483:H483" si="53">SUM(F331:F342)</f>
        <v>188468</v>
      </c>
      <c r="G483" s="249">
        <f t="shared" si="53"/>
        <v>130388</v>
      </c>
      <c r="H483" s="249">
        <f t="shared" si="53"/>
        <v>434</v>
      </c>
      <c r="I483" s="96">
        <f t="shared" si="52"/>
        <v>158.60841666666667</v>
      </c>
    </row>
    <row r="484" spans="1:9">
      <c r="A484" s="148" t="s">
        <v>263</v>
      </c>
      <c r="B484" s="254" t="s">
        <v>181</v>
      </c>
      <c r="C484" s="255">
        <f>AVERAGE(C343:C354)</f>
        <v>119.72500000000001</v>
      </c>
      <c r="D484" s="255">
        <f t="shared" ref="D484:I484" si="54">AVERAGE(D343:D354)</f>
        <v>77.908333333333346</v>
      </c>
      <c r="E484" s="249">
        <f>SUM(E343:E354)</f>
        <v>34903</v>
      </c>
      <c r="F484" s="249">
        <f t="shared" ref="F484:H484" si="55">SUM(F343:F354)</f>
        <v>206646</v>
      </c>
      <c r="G484" s="249">
        <f t="shared" si="55"/>
        <v>134640</v>
      </c>
      <c r="H484" s="249">
        <f t="shared" si="55"/>
        <v>449</v>
      </c>
      <c r="I484" s="256">
        <f t="shared" si="54"/>
        <v>175.95525000000001</v>
      </c>
    </row>
    <row r="485" spans="1:9">
      <c r="A485" s="148" t="s">
        <v>264</v>
      </c>
      <c r="B485" s="254"/>
      <c r="C485" s="255">
        <f>AVERAGE(C355:C366)</f>
        <v>122.07500000000003</v>
      </c>
      <c r="D485" s="255">
        <f>AVERAGE(D355:D366)</f>
        <v>84.183333333333337</v>
      </c>
      <c r="E485" s="249">
        <f>SUM(E355:E366)</f>
        <v>31245</v>
      </c>
      <c r="F485" s="249">
        <f t="shared" ref="F485:H485" si="56">SUM(F355:F366)</f>
        <v>217835</v>
      </c>
      <c r="G485" s="249">
        <f t="shared" si="56"/>
        <v>134169</v>
      </c>
      <c r="H485" s="249">
        <f t="shared" si="56"/>
        <v>413</v>
      </c>
      <c r="I485" s="256">
        <f>AVERAGE(I355:I366)</f>
        <v>184.60391666666666</v>
      </c>
    </row>
    <row r="486" spans="1:9">
      <c r="A486" s="257" t="s">
        <v>265</v>
      </c>
      <c r="B486" s="258" t="s">
        <v>236</v>
      </c>
      <c r="C486" s="248">
        <f>AVERAGE(C366:C378)</f>
        <v>115.37692307692308</v>
      </c>
      <c r="D486" s="248">
        <f>AVERAGE(D366:D378)</f>
        <v>98.192307692307679</v>
      </c>
      <c r="E486" s="259">
        <f>SUM(E366:E378)</f>
        <v>34945</v>
      </c>
      <c r="F486" s="259">
        <f>SUM(F366:F378)</f>
        <v>231495</v>
      </c>
      <c r="G486" s="259">
        <f>SUM(G366:G378)</f>
        <v>142880</v>
      </c>
      <c r="H486" s="259">
        <f>SUM(H366:H378)</f>
        <v>520</v>
      </c>
      <c r="I486" s="252">
        <f>AVERAGE(I366:I378)</f>
        <v>180.09738461538461</v>
      </c>
    </row>
    <row r="487" spans="1:9">
      <c r="A487" s="260" t="s">
        <v>266</v>
      </c>
      <c r="B487" s="261" t="s">
        <v>239</v>
      </c>
      <c r="C487" s="245">
        <f>AVERAGE(C379:C390)</f>
        <v>99.674999999999997</v>
      </c>
      <c r="D487" s="245">
        <f t="shared" ref="D487:I487" si="57">AVERAGE(D379:D390)</f>
        <v>99.716666666666654</v>
      </c>
      <c r="E487" s="246">
        <f>SUM(E379:E390)</f>
        <v>30884</v>
      </c>
      <c r="F487" s="246">
        <f>SUM(F379:F390)</f>
        <v>168545</v>
      </c>
      <c r="G487" s="246">
        <f>SUM(G379:G390)</f>
        <v>115135</v>
      </c>
      <c r="H487" s="246">
        <f>SUM(H379:H390)</f>
        <v>423</v>
      </c>
      <c r="I487" s="253">
        <f t="shared" si="57"/>
        <v>170.47775000000001</v>
      </c>
    </row>
    <row r="488" spans="1:9">
      <c r="A488" s="257" t="s">
        <v>267</v>
      </c>
      <c r="B488" s="258"/>
      <c r="C488" s="248">
        <f>AVERAGE(C391:C402)</f>
        <v>103.95833333333333</v>
      </c>
      <c r="D488" s="248">
        <f>AVERAGE(D391:D402)</f>
        <v>91.891666666666666</v>
      </c>
      <c r="E488" s="249">
        <f>SUM(E391:E402)</f>
        <v>30284</v>
      </c>
      <c r="F488" s="249">
        <f t="shared" ref="F488:H488" si="58">SUM(F391:F402)</f>
        <v>175897</v>
      </c>
      <c r="G488" s="249">
        <f t="shared" si="58"/>
        <v>115896</v>
      </c>
      <c r="H488" s="249">
        <f t="shared" si="58"/>
        <v>339</v>
      </c>
      <c r="I488" s="252">
        <f>AVERAGE(I391:I402)</f>
        <v>205.31866666666667</v>
      </c>
    </row>
    <row r="489" spans="1:9">
      <c r="A489" s="257" t="s">
        <v>268</v>
      </c>
      <c r="B489" s="258"/>
      <c r="C489" s="248">
        <f>AVERAGE(C403:C414)</f>
        <v>101.175</v>
      </c>
      <c r="D489" s="248">
        <f>AVERAGE(D403:D414)</f>
        <v>94.166666666666671</v>
      </c>
      <c r="E489" s="249">
        <f>SUM(E403:E414)</f>
        <v>31064</v>
      </c>
      <c r="F489" s="249">
        <f>SUM(F403:F414)</f>
        <v>193376</v>
      </c>
      <c r="G489" s="249">
        <f>SUM(G403:G414)</f>
        <v>105947</v>
      </c>
      <c r="H489" s="249">
        <f>SUM(H403:H414)</f>
        <v>318</v>
      </c>
      <c r="I489" s="252">
        <f>AVERAGE(I403:I414)</f>
        <v>245.0813333333333</v>
      </c>
    </row>
    <row r="490" spans="1:9">
      <c r="A490" s="262" t="s">
        <v>269</v>
      </c>
      <c r="B490" s="243"/>
      <c r="C490" s="263">
        <f>AVERAGE(C416:C451)</f>
        <v>98.957894736842107</v>
      </c>
      <c r="D490" s="263">
        <f>AVERAGE(D416:D451)</f>
        <v>106.31052631578947</v>
      </c>
      <c r="E490" s="264">
        <f>SUM(E416:E451)</f>
        <v>44315</v>
      </c>
      <c r="F490" s="264">
        <f>SUM(F416:F451)</f>
        <v>291632</v>
      </c>
      <c r="G490" s="264">
        <f>SUM(G416:G451)</f>
        <v>196856</v>
      </c>
      <c r="H490" s="264">
        <f>SUM(H416:H451)</f>
        <v>884</v>
      </c>
      <c r="I490" s="265">
        <f>AVERAGE(I416:I451)</f>
        <v>259.91873684210526</v>
      </c>
    </row>
    <row r="491" spans="1:9">
      <c r="A491" s="266"/>
      <c r="B491" s="162"/>
      <c r="C491" s="248"/>
      <c r="D491" s="248"/>
      <c r="E491" s="267"/>
      <c r="F491" s="267"/>
      <c r="G491" s="267"/>
      <c r="H491" s="267"/>
      <c r="I491" s="248"/>
    </row>
    <row r="492" spans="1:9">
      <c r="E492" s="268" t="s">
        <v>270</v>
      </c>
      <c r="F492" s="268" t="s">
        <v>270</v>
      </c>
      <c r="G492" s="268" t="s">
        <v>270</v>
      </c>
      <c r="H492" s="268" t="s">
        <v>270</v>
      </c>
    </row>
    <row r="493" spans="1:9">
      <c r="A493" s="146" t="s">
        <v>271</v>
      </c>
      <c r="B493" s="251"/>
      <c r="C493" s="245" t="s">
        <v>181</v>
      </c>
      <c r="D493" s="245" t="s">
        <v>181</v>
      </c>
      <c r="E493" s="246">
        <f>SUM(E322:E333)</f>
        <v>33981</v>
      </c>
      <c r="F493" s="246">
        <f>SUM(F322:F333)</f>
        <v>182178</v>
      </c>
      <c r="G493" s="246">
        <f>SUM(G322:G333)</f>
        <v>124446</v>
      </c>
      <c r="H493" s="246">
        <f>SUM(H322:H333)</f>
        <v>481</v>
      </c>
      <c r="I493" s="253" t="s">
        <v>181</v>
      </c>
    </row>
    <row r="494" spans="1:9">
      <c r="A494" s="148" t="s">
        <v>272</v>
      </c>
      <c r="B494" s="244"/>
      <c r="C494" s="98" t="s">
        <v>181</v>
      </c>
      <c r="D494" s="98" t="s">
        <v>181</v>
      </c>
      <c r="E494" s="249">
        <f>SUM(E334:E345)</f>
        <v>34793</v>
      </c>
      <c r="F494" s="249">
        <f>SUM(F334:F345)</f>
        <v>192825</v>
      </c>
      <c r="G494" s="249">
        <f>SUM(G334:G345)</f>
        <v>134611</v>
      </c>
      <c r="H494" s="249">
        <f>SUM(H334:H345)</f>
        <v>417</v>
      </c>
      <c r="I494" s="96" t="s">
        <v>181</v>
      </c>
    </row>
    <row r="495" spans="1:9">
      <c r="A495" s="148" t="s">
        <v>273</v>
      </c>
      <c r="B495" s="254" t="s">
        <v>181</v>
      </c>
      <c r="C495" s="255" t="s">
        <v>181</v>
      </c>
      <c r="D495" s="255" t="s">
        <v>181</v>
      </c>
      <c r="E495" s="186">
        <f>SUM(E346:E357)</f>
        <v>33444</v>
      </c>
      <c r="F495" s="186">
        <f>SUM(F346:F357)</f>
        <v>209487</v>
      </c>
      <c r="G495" s="186">
        <f>SUM(G346:G357)</f>
        <v>133815</v>
      </c>
      <c r="H495" s="186">
        <f>SUM(H346:H357)</f>
        <v>467</v>
      </c>
      <c r="I495" s="256" t="s">
        <v>181</v>
      </c>
    </row>
    <row r="496" spans="1:9">
      <c r="A496" s="148" t="s">
        <v>274</v>
      </c>
      <c r="B496" s="269"/>
      <c r="E496" s="270">
        <f>SUM(E358:E369)</f>
        <v>31774</v>
      </c>
      <c r="F496" s="270">
        <f>SUM(F358:F369)</f>
        <v>217650</v>
      </c>
      <c r="G496" s="270">
        <f>SUM(G358:G369)</f>
        <v>133367</v>
      </c>
      <c r="H496" s="270">
        <f>SUM(H358:H369)</f>
        <v>427</v>
      </c>
      <c r="I496" s="269"/>
    </row>
    <row r="497" spans="1:9">
      <c r="A497" s="271" t="s">
        <v>275</v>
      </c>
      <c r="B497" s="269"/>
      <c r="E497" s="270">
        <f>SUM(E370:E381)</f>
        <v>31567</v>
      </c>
      <c r="F497" s="270">
        <f>SUM(F370:F381)</f>
        <v>206924</v>
      </c>
      <c r="G497" s="270">
        <f>SUM(G370:G381)</f>
        <v>127825</v>
      </c>
      <c r="H497" s="270">
        <f>SUM(H370:H381)</f>
        <v>471</v>
      </c>
      <c r="I497" s="269"/>
    </row>
    <row r="498" spans="1:9">
      <c r="A498" s="271" t="s">
        <v>276</v>
      </c>
      <c r="B498" s="269"/>
      <c r="E498" s="270">
        <f>SUM(E382:E393)</f>
        <v>30551</v>
      </c>
      <c r="F498" s="270">
        <f t="shared" ref="F498:H498" si="59">SUM(F382:F393)</f>
        <v>165010</v>
      </c>
      <c r="G498" s="270">
        <f t="shared" si="59"/>
        <v>117436</v>
      </c>
      <c r="H498" s="270">
        <f t="shared" si="59"/>
        <v>396</v>
      </c>
      <c r="I498" s="269"/>
    </row>
    <row r="499" spans="1:9">
      <c r="A499" s="271" t="s">
        <v>277</v>
      </c>
      <c r="B499" s="269"/>
      <c r="E499" s="270">
        <f>SUM(E394:E405)</f>
        <v>29844</v>
      </c>
      <c r="F499" s="270">
        <f t="shared" ref="F499:H499" si="60">SUM(F394:F405)</f>
        <v>180786</v>
      </c>
      <c r="G499" s="270">
        <f t="shared" si="60"/>
        <v>109913</v>
      </c>
      <c r="H499" s="270">
        <f t="shared" si="60"/>
        <v>329</v>
      </c>
      <c r="I499" s="269"/>
    </row>
    <row r="500" spans="1:9">
      <c r="A500" s="272" t="s">
        <v>278</v>
      </c>
      <c r="B500" s="273"/>
      <c r="C500" s="274"/>
      <c r="D500" s="274"/>
      <c r="E500" s="275">
        <f>SUM(E406:E417)</f>
        <v>31911</v>
      </c>
      <c r="F500" s="275">
        <f>SUM(F406:F417)</f>
        <v>191447</v>
      </c>
      <c r="G500" s="275">
        <f>SUM(G406:G417)</f>
        <v>111596</v>
      </c>
      <c r="H500" s="275">
        <f>SUM(H406:H417)</f>
        <v>368</v>
      </c>
      <c r="I500" s="273"/>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502"/>
  <sheetViews>
    <sheetView showGridLines="0" workbookViewId="0">
      <pane ySplit="7" topLeftCell="A431" activePane="bottomLeft" state="frozen"/>
      <selection pane="bottomLeft" activeCell="M451" sqref="M451"/>
    </sheetView>
  </sheetViews>
  <sheetFormatPr defaultColWidth="9" defaultRowHeight="13"/>
  <cols>
    <col min="1" max="1" width="8.08984375" style="15" customWidth="1"/>
    <col min="2" max="2" width="6.90625" style="15" customWidth="1"/>
    <col min="3" max="6" width="10.6328125" style="278" hidden="1" customWidth="1"/>
    <col min="7" max="7" width="10.6328125" style="17" hidden="1" customWidth="1"/>
    <col min="8" max="8" width="10.6328125" style="278" hidden="1" customWidth="1"/>
    <col min="9" max="9" width="10.6328125" style="17" hidden="1" customWidth="1"/>
    <col min="10" max="10" width="10.6328125" style="278" hidden="1" customWidth="1"/>
    <col min="11" max="11" width="10.6328125" style="17" hidden="1" customWidth="1"/>
    <col min="12" max="12" width="10.6328125" style="278" hidden="1" customWidth="1"/>
    <col min="13" max="13" width="10.6328125" style="278" customWidth="1"/>
    <col min="14" max="14" width="10.6328125" style="399" customWidth="1"/>
    <col min="15" max="16" width="10.6328125" style="278" customWidth="1"/>
    <col min="17" max="17" width="10.6328125" style="17" customWidth="1"/>
    <col min="18" max="18" width="10.6328125" style="278" customWidth="1"/>
    <col min="19" max="19" width="10.6328125" style="1469" customWidth="1"/>
    <col min="20" max="20" width="10.6328125" style="278" customWidth="1"/>
    <col min="21" max="21" width="10.6328125" style="17" customWidth="1"/>
    <col min="22" max="23" width="9" style="278"/>
    <col min="24" max="26" width="10.6328125" style="278" hidden="1" customWidth="1"/>
    <col min="27" max="27" width="4" style="278" hidden="1" customWidth="1"/>
    <col min="28" max="30" width="10.6328125" style="278" hidden="1" customWidth="1"/>
    <col min="31" max="31" width="9" style="1488"/>
    <col min="32" max="16384" width="9" style="278"/>
  </cols>
  <sheetData>
    <row r="1" spans="1:30">
      <c r="A1" s="153" t="s">
        <v>839</v>
      </c>
      <c r="B1" s="16"/>
      <c r="C1" s="276"/>
      <c r="D1" s="276"/>
      <c r="E1" s="277" t="s">
        <v>279</v>
      </c>
      <c r="F1" s="277"/>
      <c r="H1" s="276"/>
      <c r="J1" s="276"/>
      <c r="M1" s="276"/>
      <c r="N1" s="401"/>
      <c r="P1" s="1921"/>
      <c r="Q1" s="277" t="s">
        <v>834</v>
      </c>
      <c r="R1" s="277"/>
      <c r="S1" s="1471"/>
      <c r="T1" s="276"/>
      <c r="X1" s="276"/>
      <c r="Y1" s="276"/>
      <c r="Z1" s="276"/>
      <c r="AB1" s="276"/>
      <c r="AC1" s="276"/>
      <c r="AD1" s="276"/>
    </row>
    <row r="2" spans="1:30" ht="13.5" thickBot="1">
      <c r="A2" s="154" t="s">
        <v>200</v>
      </c>
      <c r="B2" s="16"/>
      <c r="C2" s="154" t="s">
        <v>201</v>
      </c>
      <c r="D2" s="276"/>
      <c r="E2" s="276"/>
      <c r="F2" s="276"/>
      <c r="H2" s="276"/>
      <c r="J2" s="276"/>
      <c r="M2" s="154" t="s">
        <v>202</v>
      </c>
      <c r="N2" s="401"/>
      <c r="O2" s="276"/>
      <c r="P2" s="276"/>
      <c r="R2" s="276"/>
      <c r="T2" s="276"/>
      <c r="X2" s="154" t="s">
        <v>201</v>
      </c>
      <c r="Y2" s="276"/>
      <c r="Z2" s="276"/>
      <c r="AB2" s="154" t="s">
        <v>202</v>
      </c>
      <c r="AC2" s="276"/>
      <c r="AD2" s="276"/>
    </row>
    <row r="3" spans="1:30">
      <c r="A3" s="155" t="s">
        <v>100</v>
      </c>
      <c r="B3" s="156"/>
      <c r="C3" s="279" t="s">
        <v>280</v>
      </c>
      <c r="D3" s="279" t="s">
        <v>281</v>
      </c>
      <c r="E3" s="279" t="s">
        <v>282</v>
      </c>
      <c r="F3" s="279" t="s">
        <v>283</v>
      </c>
      <c r="G3" s="280" t="s">
        <v>284</v>
      </c>
      <c r="H3" s="279" t="s">
        <v>285</v>
      </c>
      <c r="I3" s="280" t="s">
        <v>286</v>
      </c>
      <c r="J3" s="279" t="s">
        <v>287</v>
      </c>
      <c r="K3" s="281" t="s">
        <v>288</v>
      </c>
      <c r="M3" s="282" t="s">
        <v>280</v>
      </c>
      <c r="N3" s="1421" t="s">
        <v>281</v>
      </c>
      <c r="O3" s="279" t="s">
        <v>282</v>
      </c>
      <c r="P3" s="279" t="s">
        <v>283</v>
      </c>
      <c r="Q3" s="280" t="s">
        <v>284</v>
      </c>
      <c r="R3" s="279" t="s">
        <v>285</v>
      </c>
      <c r="S3" s="1470" t="s">
        <v>286</v>
      </c>
      <c r="T3" s="279" t="s">
        <v>287</v>
      </c>
      <c r="U3" s="281" t="s">
        <v>288</v>
      </c>
      <c r="X3" s="283" t="s">
        <v>289</v>
      </c>
      <c r="Y3" s="284" t="s">
        <v>290</v>
      </c>
      <c r="Z3" s="285" t="s">
        <v>291</v>
      </c>
      <c r="AB3" s="283" t="s">
        <v>289</v>
      </c>
      <c r="AC3" s="284" t="s">
        <v>290</v>
      </c>
      <c r="AD3" s="285" t="s">
        <v>291</v>
      </c>
    </row>
    <row r="4" spans="1:30">
      <c r="A4" s="22" t="s">
        <v>210</v>
      </c>
      <c r="B4" s="160"/>
      <c r="C4" s="276" t="s">
        <v>292</v>
      </c>
      <c r="D4" s="276" t="s">
        <v>293</v>
      </c>
      <c r="E4" s="276" t="s">
        <v>294</v>
      </c>
      <c r="F4" s="276" t="s">
        <v>292</v>
      </c>
      <c r="G4" s="140" t="s">
        <v>295</v>
      </c>
      <c r="H4" s="276" t="s">
        <v>296</v>
      </c>
      <c r="I4" s="140" t="s">
        <v>297</v>
      </c>
      <c r="J4" s="276" t="s">
        <v>298</v>
      </c>
      <c r="K4" s="137" t="s">
        <v>299</v>
      </c>
      <c r="M4" s="286" t="s">
        <v>292</v>
      </c>
      <c r="N4" s="401" t="s">
        <v>293</v>
      </c>
      <c r="O4" s="276" t="s">
        <v>294</v>
      </c>
      <c r="P4" s="276" t="s">
        <v>292</v>
      </c>
      <c r="Q4" s="140" t="s">
        <v>295</v>
      </c>
      <c r="R4" s="276" t="s">
        <v>296</v>
      </c>
      <c r="S4" s="1471" t="s">
        <v>297</v>
      </c>
      <c r="T4" s="276" t="s">
        <v>298</v>
      </c>
      <c r="U4" s="137" t="s">
        <v>299</v>
      </c>
      <c r="X4" s="287" t="s">
        <v>300</v>
      </c>
      <c r="Y4" s="288" t="s">
        <v>297</v>
      </c>
      <c r="Z4" s="289" t="s">
        <v>299</v>
      </c>
      <c r="AB4" s="287" t="s">
        <v>300</v>
      </c>
      <c r="AC4" s="288" t="s">
        <v>297</v>
      </c>
      <c r="AD4" s="289" t="s">
        <v>299</v>
      </c>
    </row>
    <row r="5" spans="1:30">
      <c r="A5" s="164"/>
      <c r="B5" s="160"/>
      <c r="C5" s="290" t="s">
        <v>301</v>
      </c>
      <c r="D5" s="276"/>
      <c r="E5" s="276" t="s">
        <v>302</v>
      </c>
      <c r="F5" s="276" t="s">
        <v>303</v>
      </c>
      <c r="G5" s="140" t="s">
        <v>304</v>
      </c>
      <c r="H5" s="276" t="s">
        <v>303</v>
      </c>
      <c r="I5" s="140" t="s">
        <v>305</v>
      </c>
      <c r="J5" s="276" t="s">
        <v>306</v>
      </c>
      <c r="K5" s="137"/>
      <c r="M5" s="291" t="s">
        <v>301</v>
      </c>
      <c r="N5" s="401"/>
      <c r="O5" s="276" t="s">
        <v>302</v>
      </c>
      <c r="P5" s="276" t="s">
        <v>303</v>
      </c>
      <c r="Q5" s="140" t="s">
        <v>304</v>
      </c>
      <c r="R5" s="276" t="s">
        <v>303</v>
      </c>
      <c r="S5" s="1485" t="s">
        <v>305</v>
      </c>
      <c r="T5" s="276" t="s">
        <v>306</v>
      </c>
      <c r="U5" s="137"/>
      <c r="X5" s="287" t="s">
        <v>307</v>
      </c>
      <c r="Y5" s="288"/>
      <c r="Z5" s="289"/>
      <c r="AB5" s="287" t="s">
        <v>307</v>
      </c>
      <c r="AC5" s="288"/>
      <c r="AD5" s="289"/>
    </row>
    <row r="6" spans="1:30">
      <c r="A6" s="164"/>
      <c r="B6" s="160"/>
      <c r="C6" s="276" t="s">
        <v>308</v>
      </c>
      <c r="D6" s="276"/>
      <c r="E6" s="276"/>
      <c r="F6" s="290" t="s">
        <v>301</v>
      </c>
      <c r="G6" s="292" t="s">
        <v>301</v>
      </c>
      <c r="H6" s="276"/>
      <c r="I6" s="140"/>
      <c r="J6" s="276"/>
      <c r="K6" s="137" t="s">
        <v>309</v>
      </c>
      <c r="M6" s="286" t="s">
        <v>308</v>
      </c>
      <c r="N6" s="401"/>
      <c r="O6" s="276"/>
      <c r="P6" s="290" t="s">
        <v>301</v>
      </c>
      <c r="Q6" s="292" t="s">
        <v>301</v>
      </c>
      <c r="R6" s="276"/>
      <c r="S6" s="1471"/>
      <c r="T6" s="276"/>
      <c r="U6" s="137" t="s">
        <v>309</v>
      </c>
      <c r="X6" s="293" t="s">
        <v>310</v>
      </c>
      <c r="Y6" s="294"/>
      <c r="Z6" s="295" t="s">
        <v>309</v>
      </c>
      <c r="AB6" s="293" t="s">
        <v>310</v>
      </c>
      <c r="AC6" s="294"/>
      <c r="AD6" s="295" t="s">
        <v>309</v>
      </c>
    </row>
    <row r="7" spans="1:30" ht="13.5" thickBot="1">
      <c r="A7" s="170"/>
      <c r="B7" s="171"/>
      <c r="C7" s="296" t="s">
        <v>311</v>
      </c>
      <c r="D7" s="296" t="s">
        <v>312</v>
      </c>
      <c r="E7" s="296" t="s">
        <v>313</v>
      </c>
      <c r="F7" s="296" t="s">
        <v>314</v>
      </c>
      <c r="G7" s="297" t="s">
        <v>315</v>
      </c>
      <c r="H7" s="296" t="s">
        <v>316</v>
      </c>
      <c r="I7" s="297" t="s">
        <v>317</v>
      </c>
      <c r="J7" s="296" t="s">
        <v>318</v>
      </c>
      <c r="K7" s="298" t="s">
        <v>319</v>
      </c>
      <c r="M7" s="299" t="s">
        <v>311</v>
      </c>
      <c r="N7" s="1422" t="s">
        <v>312</v>
      </c>
      <c r="O7" s="296" t="s">
        <v>313</v>
      </c>
      <c r="P7" s="296" t="s">
        <v>314</v>
      </c>
      <c r="Q7" s="297" t="s">
        <v>315</v>
      </c>
      <c r="R7" s="296" t="s">
        <v>316</v>
      </c>
      <c r="S7" s="1472" t="s">
        <v>317</v>
      </c>
      <c r="T7" s="296" t="s">
        <v>318</v>
      </c>
      <c r="U7" s="298" t="s">
        <v>319</v>
      </c>
      <c r="X7" s="300" t="s">
        <v>315</v>
      </c>
      <c r="Y7" s="301" t="s">
        <v>317</v>
      </c>
      <c r="Z7" s="302" t="s">
        <v>319</v>
      </c>
      <c r="AB7" s="300" t="s">
        <v>315</v>
      </c>
      <c r="AC7" s="301" t="s">
        <v>317</v>
      </c>
      <c r="AD7" s="302" t="s">
        <v>319</v>
      </c>
    </row>
    <row r="8" spans="1:30">
      <c r="A8" s="33" t="s">
        <v>228</v>
      </c>
      <c r="B8" s="34" t="s">
        <v>110</v>
      </c>
      <c r="C8" s="303">
        <v>123.8</v>
      </c>
      <c r="D8" s="304">
        <v>1158159</v>
      </c>
      <c r="E8" s="304">
        <v>699351</v>
      </c>
      <c r="F8" s="303">
        <v>91.2</v>
      </c>
      <c r="G8" s="305">
        <v>934609.81599999999</v>
      </c>
      <c r="H8" s="306">
        <v>0.86</v>
      </c>
      <c r="I8" s="307"/>
      <c r="J8" s="308">
        <v>1.048</v>
      </c>
      <c r="K8" s="309">
        <v>309124</v>
      </c>
      <c r="M8" s="310">
        <v>123.8</v>
      </c>
      <c r="N8" s="304">
        <v>1209.44</v>
      </c>
      <c r="O8" s="303">
        <v>850.7</v>
      </c>
      <c r="P8" s="303">
        <v>91.2</v>
      </c>
      <c r="Q8" s="362">
        <v>1038930.1</v>
      </c>
      <c r="R8" s="306">
        <v>0.86</v>
      </c>
      <c r="S8" s="1473"/>
      <c r="T8" s="308">
        <v>1.1000000000000001</v>
      </c>
      <c r="U8" s="309">
        <v>442907</v>
      </c>
      <c r="W8" s="399"/>
      <c r="X8" s="311">
        <v>150.5</v>
      </c>
      <c r="Y8" s="312">
        <v>274727</v>
      </c>
      <c r="Z8" s="313">
        <v>207911</v>
      </c>
      <c r="AB8" s="311">
        <v>158.9</v>
      </c>
      <c r="AC8" s="314">
        <v>31640.799999999999</v>
      </c>
      <c r="AD8" s="313">
        <v>207950</v>
      </c>
    </row>
    <row r="9" spans="1:30">
      <c r="A9" s="33">
        <v>1989</v>
      </c>
      <c r="B9" s="34" t="s">
        <v>111</v>
      </c>
      <c r="C9" s="303">
        <v>123</v>
      </c>
      <c r="D9" s="304">
        <v>1156186</v>
      </c>
      <c r="E9" s="304">
        <v>882043</v>
      </c>
      <c r="F9" s="303">
        <v>90.3</v>
      </c>
      <c r="G9" s="305">
        <v>1011640.44</v>
      </c>
      <c r="H9" s="306">
        <v>0.88</v>
      </c>
      <c r="I9" s="307"/>
      <c r="J9" s="308">
        <v>1.05</v>
      </c>
      <c r="K9" s="309">
        <v>377830</v>
      </c>
      <c r="M9" s="310">
        <v>123</v>
      </c>
      <c r="N9" s="304">
        <v>1229.02</v>
      </c>
      <c r="O9" s="303">
        <v>865.01</v>
      </c>
      <c r="P9" s="303">
        <v>90.3</v>
      </c>
      <c r="Q9" s="362">
        <v>1024881.5</v>
      </c>
      <c r="R9" s="306">
        <v>0.88</v>
      </c>
      <c r="S9" s="1473"/>
      <c r="T9" s="308">
        <v>1.071</v>
      </c>
      <c r="U9" s="309">
        <v>413804</v>
      </c>
      <c r="W9" s="399"/>
      <c r="X9" s="311">
        <v>162.1</v>
      </c>
      <c r="Y9" s="312">
        <v>235791</v>
      </c>
      <c r="Z9" s="313">
        <v>199103</v>
      </c>
      <c r="AB9" s="311">
        <v>161.5</v>
      </c>
      <c r="AC9" s="314">
        <v>32870.1</v>
      </c>
      <c r="AD9" s="313">
        <v>221220</v>
      </c>
    </row>
    <row r="10" spans="1:30">
      <c r="A10" s="33"/>
      <c r="B10" s="34" t="s">
        <v>112</v>
      </c>
      <c r="C10" s="303">
        <v>123.3</v>
      </c>
      <c r="D10" s="304">
        <v>1294774</v>
      </c>
      <c r="E10" s="304">
        <v>1215048</v>
      </c>
      <c r="F10" s="303">
        <v>89.8</v>
      </c>
      <c r="G10" s="305">
        <v>1011926.3939999999</v>
      </c>
      <c r="H10" s="306">
        <v>0.88</v>
      </c>
      <c r="I10" s="307"/>
      <c r="J10" s="308">
        <v>1.234</v>
      </c>
      <c r="K10" s="309">
        <v>466656</v>
      </c>
      <c r="M10" s="310">
        <v>123.3</v>
      </c>
      <c r="N10" s="304">
        <v>1263.73</v>
      </c>
      <c r="O10" s="303">
        <v>1224.6199999999999</v>
      </c>
      <c r="P10" s="303">
        <v>89.8</v>
      </c>
      <c r="Q10" s="362">
        <v>1027616.9</v>
      </c>
      <c r="R10" s="306">
        <v>0.88</v>
      </c>
      <c r="S10" s="1473"/>
      <c r="T10" s="308">
        <v>1.081</v>
      </c>
      <c r="U10" s="309">
        <v>421096</v>
      </c>
      <c r="W10" s="399"/>
      <c r="X10" s="311">
        <v>168.1</v>
      </c>
      <c r="Y10" s="312">
        <v>409130</v>
      </c>
      <c r="Z10" s="313">
        <v>251707</v>
      </c>
      <c r="AB10" s="311">
        <v>164.6</v>
      </c>
      <c r="AC10" s="314">
        <v>40415.1</v>
      </c>
      <c r="AD10" s="313">
        <v>244039</v>
      </c>
    </row>
    <row r="11" spans="1:30">
      <c r="A11" s="33"/>
      <c r="B11" s="34" t="s">
        <v>113</v>
      </c>
      <c r="C11" s="303">
        <v>123.6</v>
      </c>
      <c r="D11" s="304">
        <v>1208372</v>
      </c>
      <c r="E11" s="304">
        <v>948011</v>
      </c>
      <c r="F11" s="303">
        <v>90.7</v>
      </c>
      <c r="G11" s="305">
        <v>1096626.591</v>
      </c>
      <c r="H11" s="306">
        <v>0.93</v>
      </c>
      <c r="I11" s="307"/>
      <c r="J11" s="308">
        <v>1.034</v>
      </c>
      <c r="K11" s="309">
        <v>404153</v>
      </c>
      <c r="M11" s="310">
        <v>123.6</v>
      </c>
      <c r="N11" s="304">
        <v>1245.5999999999999</v>
      </c>
      <c r="O11" s="303">
        <v>892.2</v>
      </c>
      <c r="P11" s="303">
        <v>90.7</v>
      </c>
      <c r="Q11" s="362">
        <v>1056127.3</v>
      </c>
      <c r="R11" s="306">
        <v>0.93</v>
      </c>
      <c r="S11" s="1473"/>
      <c r="T11" s="308">
        <v>1.101</v>
      </c>
      <c r="U11" s="309">
        <v>405979</v>
      </c>
      <c r="W11" s="399"/>
      <c r="X11" s="311">
        <v>172</v>
      </c>
      <c r="Y11" s="312">
        <v>289711</v>
      </c>
      <c r="Z11" s="313">
        <v>230175</v>
      </c>
      <c r="AB11" s="311">
        <v>164.2</v>
      </c>
      <c r="AC11" s="314">
        <v>30708.799999999999</v>
      </c>
      <c r="AD11" s="313">
        <v>233843</v>
      </c>
    </row>
    <row r="12" spans="1:30">
      <c r="A12" s="33"/>
      <c r="B12" s="34" t="s">
        <v>114</v>
      </c>
      <c r="C12" s="303">
        <v>123.3</v>
      </c>
      <c r="D12" s="304">
        <v>1233678</v>
      </c>
      <c r="E12" s="304">
        <v>840734</v>
      </c>
      <c r="F12" s="303">
        <v>88.8</v>
      </c>
      <c r="G12" s="305">
        <v>1005936.632</v>
      </c>
      <c r="H12" s="306">
        <v>0.95</v>
      </c>
      <c r="I12" s="307"/>
      <c r="J12" s="308">
        <v>0.97799999999999998</v>
      </c>
      <c r="K12" s="309">
        <v>409947</v>
      </c>
      <c r="M12" s="310">
        <v>123.3</v>
      </c>
      <c r="N12" s="304">
        <v>1240.8599999999999</v>
      </c>
      <c r="O12" s="303">
        <v>876.07</v>
      </c>
      <c r="P12" s="303">
        <v>88.8</v>
      </c>
      <c r="Q12" s="362">
        <v>1036105.8</v>
      </c>
      <c r="R12" s="306">
        <v>0.95</v>
      </c>
      <c r="S12" s="1473"/>
      <c r="T12" s="308">
        <v>1.0840000000000001</v>
      </c>
      <c r="U12" s="309">
        <v>438408</v>
      </c>
      <c r="W12" s="399"/>
      <c r="X12" s="311">
        <v>159.30000000000001</v>
      </c>
      <c r="Y12" s="312">
        <v>304647</v>
      </c>
      <c r="Z12" s="313">
        <v>251032</v>
      </c>
      <c r="AB12" s="311">
        <v>164.3</v>
      </c>
      <c r="AC12" s="314">
        <v>33513.800000000003</v>
      </c>
      <c r="AD12" s="313">
        <v>239470</v>
      </c>
    </row>
    <row r="13" spans="1:30">
      <c r="A13" s="33"/>
      <c r="B13" s="34" t="s">
        <v>115</v>
      </c>
      <c r="C13" s="303">
        <v>124</v>
      </c>
      <c r="D13" s="304">
        <v>1258101</v>
      </c>
      <c r="E13" s="304">
        <v>1080288</v>
      </c>
      <c r="F13" s="303">
        <v>89.4</v>
      </c>
      <c r="G13" s="305">
        <v>1104903.9680000001</v>
      </c>
      <c r="H13" s="306">
        <v>0.95</v>
      </c>
      <c r="I13" s="307"/>
      <c r="J13" s="308">
        <v>1.026</v>
      </c>
      <c r="K13" s="309">
        <v>433849</v>
      </c>
      <c r="M13" s="310">
        <v>124</v>
      </c>
      <c r="N13" s="304">
        <v>1241.46</v>
      </c>
      <c r="O13" s="303">
        <v>1033.95</v>
      </c>
      <c r="P13" s="303">
        <v>89.4</v>
      </c>
      <c r="Q13" s="362">
        <v>1037646.7</v>
      </c>
      <c r="R13" s="306">
        <v>0.95</v>
      </c>
      <c r="S13" s="1473"/>
      <c r="T13" s="308">
        <v>1.1020000000000001</v>
      </c>
      <c r="U13" s="309">
        <v>428679</v>
      </c>
      <c r="W13" s="399"/>
      <c r="X13" s="311">
        <v>156.30000000000001</v>
      </c>
      <c r="Y13" s="312">
        <v>301072</v>
      </c>
      <c r="Z13" s="313">
        <v>253244</v>
      </c>
      <c r="AB13" s="311">
        <v>161.5</v>
      </c>
      <c r="AC13" s="314">
        <v>33817.5</v>
      </c>
      <c r="AD13" s="313">
        <v>250503</v>
      </c>
    </row>
    <row r="14" spans="1:30">
      <c r="A14" s="33"/>
      <c r="B14" s="34" t="s">
        <v>116</v>
      </c>
      <c r="C14" s="303">
        <v>122.1</v>
      </c>
      <c r="D14" s="304">
        <v>1308389</v>
      </c>
      <c r="E14" s="304">
        <v>1064553</v>
      </c>
      <c r="F14" s="303">
        <v>88.6</v>
      </c>
      <c r="G14" s="305">
        <v>1086569.2219999998</v>
      </c>
      <c r="H14" s="306">
        <v>0.97</v>
      </c>
      <c r="I14" s="307"/>
      <c r="J14" s="308">
        <v>1.0169999999999999</v>
      </c>
      <c r="K14" s="309">
        <v>444963</v>
      </c>
      <c r="M14" s="310">
        <v>122.1</v>
      </c>
      <c r="N14" s="304">
        <v>1250.79</v>
      </c>
      <c r="O14" s="303">
        <v>947.39</v>
      </c>
      <c r="P14" s="303">
        <v>88.6</v>
      </c>
      <c r="Q14" s="362">
        <v>1047600.5</v>
      </c>
      <c r="R14" s="306">
        <v>0.97</v>
      </c>
      <c r="S14" s="1473"/>
      <c r="T14" s="308">
        <v>1.077</v>
      </c>
      <c r="U14" s="309">
        <v>425935</v>
      </c>
      <c r="W14" s="399"/>
      <c r="X14" s="311">
        <v>159.30000000000001</v>
      </c>
      <c r="Y14" s="312">
        <v>480831</v>
      </c>
      <c r="Z14" s="313">
        <v>252581</v>
      </c>
      <c r="AB14" s="311">
        <v>162.80000000000001</v>
      </c>
      <c r="AC14" s="314">
        <v>34126.9</v>
      </c>
      <c r="AD14" s="313">
        <v>258841</v>
      </c>
    </row>
    <row r="15" spans="1:30">
      <c r="A15" s="33"/>
      <c r="B15" s="34" t="s">
        <v>117</v>
      </c>
      <c r="C15" s="303">
        <v>123.6</v>
      </c>
      <c r="D15" s="304">
        <v>1248039</v>
      </c>
      <c r="E15" s="304">
        <v>972369</v>
      </c>
      <c r="F15" s="303">
        <v>91.6</v>
      </c>
      <c r="G15" s="305">
        <v>1010281.062</v>
      </c>
      <c r="H15" s="306">
        <v>0.97</v>
      </c>
      <c r="I15" s="307"/>
      <c r="J15" s="308">
        <v>0.995</v>
      </c>
      <c r="K15" s="309">
        <v>427029</v>
      </c>
      <c r="M15" s="310">
        <v>123.6</v>
      </c>
      <c r="N15" s="304">
        <v>1236.8699999999999</v>
      </c>
      <c r="O15" s="303">
        <v>947.16</v>
      </c>
      <c r="P15" s="303">
        <v>91.6</v>
      </c>
      <c r="Q15" s="362">
        <v>1053762.2</v>
      </c>
      <c r="R15" s="306">
        <v>0.97</v>
      </c>
      <c r="S15" s="1473"/>
      <c r="T15" s="308">
        <v>1.1080000000000001</v>
      </c>
      <c r="U15" s="309">
        <v>422994</v>
      </c>
      <c r="W15" s="399"/>
      <c r="X15" s="311">
        <v>150.5</v>
      </c>
      <c r="Y15" s="312">
        <v>260288</v>
      </c>
      <c r="Z15" s="313">
        <v>261161</v>
      </c>
      <c r="AB15" s="311">
        <v>160.1</v>
      </c>
      <c r="AC15" s="314">
        <v>34851.199999999997</v>
      </c>
      <c r="AD15" s="313">
        <v>249960</v>
      </c>
    </row>
    <row r="16" spans="1:30">
      <c r="A16" s="33"/>
      <c r="B16" s="34" t="s">
        <v>118</v>
      </c>
      <c r="C16" s="303">
        <v>125.7</v>
      </c>
      <c r="D16" s="304">
        <v>1269912</v>
      </c>
      <c r="E16" s="304">
        <v>926079</v>
      </c>
      <c r="F16" s="303">
        <v>95.6</v>
      </c>
      <c r="G16" s="305">
        <v>1057357.277</v>
      </c>
      <c r="H16" s="306">
        <v>0.97</v>
      </c>
      <c r="I16" s="307"/>
      <c r="J16" s="308">
        <v>1.1299999999999999</v>
      </c>
      <c r="K16" s="309">
        <v>463321</v>
      </c>
      <c r="M16" s="310">
        <v>125.7</v>
      </c>
      <c r="N16" s="304">
        <v>1237.3599999999999</v>
      </c>
      <c r="O16" s="303">
        <v>925.88</v>
      </c>
      <c r="P16" s="303">
        <v>95.6</v>
      </c>
      <c r="Q16" s="362">
        <v>1047729.2</v>
      </c>
      <c r="R16" s="306">
        <v>0.97</v>
      </c>
      <c r="S16" s="1473"/>
      <c r="T16" s="308">
        <v>1.1180000000000001</v>
      </c>
      <c r="U16" s="309">
        <v>431525</v>
      </c>
      <c r="W16" s="399"/>
      <c r="X16" s="311">
        <v>156.30000000000001</v>
      </c>
      <c r="Y16" s="312">
        <v>300646</v>
      </c>
      <c r="Z16" s="313">
        <v>265807</v>
      </c>
      <c r="AB16" s="311">
        <v>158.30000000000001</v>
      </c>
      <c r="AC16" s="314">
        <v>37122.9</v>
      </c>
      <c r="AD16" s="313">
        <v>263223</v>
      </c>
    </row>
    <row r="17" spans="1:30">
      <c r="A17" s="33"/>
      <c r="B17" s="34" t="s">
        <v>119</v>
      </c>
      <c r="C17" s="303">
        <v>122.1</v>
      </c>
      <c r="D17" s="304">
        <v>1262542</v>
      </c>
      <c r="E17" s="304">
        <v>895206</v>
      </c>
      <c r="F17" s="303">
        <v>88.4</v>
      </c>
      <c r="G17" s="305">
        <v>1050754.7749999999</v>
      </c>
      <c r="H17" s="306">
        <v>1</v>
      </c>
      <c r="I17" s="307"/>
      <c r="J17" s="308">
        <v>1.038</v>
      </c>
      <c r="K17" s="309">
        <v>464145</v>
      </c>
      <c r="M17" s="310">
        <v>122.1</v>
      </c>
      <c r="N17" s="304">
        <v>1239.22</v>
      </c>
      <c r="O17" s="303">
        <v>917.05</v>
      </c>
      <c r="P17" s="303">
        <v>88.4</v>
      </c>
      <c r="Q17" s="362">
        <v>1043466.5</v>
      </c>
      <c r="R17" s="306">
        <v>1</v>
      </c>
      <c r="S17" s="1473"/>
      <c r="T17" s="308">
        <v>1.077</v>
      </c>
      <c r="U17" s="309">
        <v>440820</v>
      </c>
      <c r="W17" s="399"/>
      <c r="X17" s="311">
        <v>162.1</v>
      </c>
      <c r="Y17" s="312">
        <v>371813</v>
      </c>
      <c r="Z17" s="313">
        <v>259505</v>
      </c>
      <c r="AB17" s="311">
        <v>156.9</v>
      </c>
      <c r="AC17" s="314">
        <v>38016</v>
      </c>
      <c r="AD17" s="313">
        <v>247254</v>
      </c>
    </row>
    <row r="18" spans="1:30">
      <c r="A18" s="33"/>
      <c r="B18" s="34" t="s">
        <v>120</v>
      </c>
      <c r="C18" s="303">
        <v>123.6</v>
      </c>
      <c r="D18" s="304">
        <v>1264187</v>
      </c>
      <c r="E18" s="304">
        <v>944106</v>
      </c>
      <c r="F18" s="303">
        <v>90.9</v>
      </c>
      <c r="G18" s="305">
        <v>1071293.3999999999</v>
      </c>
      <c r="H18" s="306">
        <v>1.01</v>
      </c>
      <c r="I18" s="307"/>
      <c r="J18" s="308">
        <v>1.0569999999999999</v>
      </c>
      <c r="K18" s="309">
        <v>423899</v>
      </c>
      <c r="M18" s="310">
        <v>123.6</v>
      </c>
      <c r="N18" s="304">
        <v>1274.68</v>
      </c>
      <c r="O18" s="303">
        <v>925.56</v>
      </c>
      <c r="P18" s="303">
        <v>90.9</v>
      </c>
      <c r="Q18" s="362">
        <v>1043116.1</v>
      </c>
      <c r="R18" s="306">
        <v>1.01</v>
      </c>
      <c r="S18" s="1473"/>
      <c r="T18" s="308">
        <v>1.0840000000000001</v>
      </c>
      <c r="U18" s="309">
        <v>439629</v>
      </c>
      <c r="W18" s="399"/>
      <c r="X18" s="311">
        <v>163.19999999999999</v>
      </c>
      <c r="Y18" s="312">
        <v>363014</v>
      </c>
      <c r="Z18" s="313">
        <v>248653</v>
      </c>
      <c r="AB18" s="311">
        <v>156.5</v>
      </c>
      <c r="AC18" s="314">
        <v>37315.1</v>
      </c>
      <c r="AD18" s="313">
        <v>249827</v>
      </c>
    </row>
    <row r="19" spans="1:30">
      <c r="A19" s="49"/>
      <c r="B19" s="50" t="s">
        <v>121</v>
      </c>
      <c r="C19" s="315">
        <v>125</v>
      </c>
      <c r="D19" s="316">
        <v>1273417</v>
      </c>
      <c r="E19" s="316">
        <v>921849</v>
      </c>
      <c r="F19" s="315">
        <v>91.9</v>
      </c>
      <c r="G19" s="317">
        <v>1062792.7240000002</v>
      </c>
      <c r="H19" s="318">
        <v>1.04</v>
      </c>
      <c r="I19" s="319"/>
      <c r="J19" s="320">
        <v>1.1140000000000001</v>
      </c>
      <c r="K19" s="321">
        <v>505681</v>
      </c>
      <c r="M19" s="322">
        <v>125</v>
      </c>
      <c r="N19" s="316">
        <v>1270.51</v>
      </c>
      <c r="O19" s="315">
        <v>946.35</v>
      </c>
      <c r="P19" s="315">
        <v>91.9</v>
      </c>
      <c r="Q19" s="1490">
        <v>1055186</v>
      </c>
      <c r="R19" s="318">
        <v>1.04</v>
      </c>
      <c r="S19" s="1474"/>
      <c r="T19" s="320">
        <v>1.1000000000000001</v>
      </c>
      <c r="U19" s="321">
        <v>442155</v>
      </c>
      <c r="W19" s="399"/>
      <c r="X19" s="323">
        <v>167.1</v>
      </c>
      <c r="Y19" s="324">
        <v>661925</v>
      </c>
      <c r="Z19" s="325">
        <v>255646</v>
      </c>
      <c r="AB19" s="323">
        <v>157.30000000000001</v>
      </c>
      <c r="AC19" s="326">
        <v>38293.9</v>
      </c>
      <c r="AD19" s="325">
        <v>275757</v>
      </c>
    </row>
    <row r="20" spans="1:30">
      <c r="A20" s="33" t="s">
        <v>109</v>
      </c>
      <c r="B20" s="34" t="s">
        <v>110</v>
      </c>
      <c r="C20" s="327">
        <v>122</v>
      </c>
      <c r="D20" s="328">
        <v>1224087</v>
      </c>
      <c r="E20" s="328">
        <v>825943</v>
      </c>
      <c r="F20" s="327">
        <v>88.4</v>
      </c>
      <c r="G20" s="305">
        <v>938657.16</v>
      </c>
      <c r="H20" s="329">
        <v>1.04</v>
      </c>
      <c r="I20" s="307"/>
      <c r="J20" s="330">
        <v>1.0289999999999999</v>
      </c>
      <c r="K20" s="309">
        <v>332904</v>
      </c>
      <c r="M20" s="331">
        <v>122</v>
      </c>
      <c r="N20" s="328">
        <v>1278.2</v>
      </c>
      <c r="O20" s="327">
        <v>953.93</v>
      </c>
      <c r="P20" s="327">
        <v>88.4</v>
      </c>
      <c r="Q20" s="362">
        <v>1035782.5</v>
      </c>
      <c r="R20" s="329">
        <v>1.04</v>
      </c>
      <c r="S20" s="1473"/>
      <c r="T20" s="330">
        <v>1.0820000000000001</v>
      </c>
      <c r="U20" s="309">
        <v>455366</v>
      </c>
      <c r="W20" s="399"/>
      <c r="X20" s="332">
        <v>147.5</v>
      </c>
      <c r="Y20" s="333">
        <v>328635</v>
      </c>
      <c r="Z20" s="334">
        <v>260000</v>
      </c>
      <c r="AB20" s="332">
        <v>155.9</v>
      </c>
      <c r="AC20" s="335">
        <v>37643.699999999997</v>
      </c>
      <c r="AD20" s="334">
        <v>253063</v>
      </c>
    </row>
    <row r="21" spans="1:30">
      <c r="A21" s="33">
        <v>1990</v>
      </c>
      <c r="B21" s="34" t="s">
        <v>111</v>
      </c>
      <c r="C21" s="327">
        <v>122.8</v>
      </c>
      <c r="D21" s="328">
        <v>1195472</v>
      </c>
      <c r="E21" s="328">
        <v>1013622</v>
      </c>
      <c r="F21" s="327">
        <v>89.9</v>
      </c>
      <c r="G21" s="305">
        <v>1022461.84</v>
      </c>
      <c r="H21" s="329">
        <v>1.06</v>
      </c>
      <c r="I21" s="307"/>
      <c r="J21" s="330">
        <v>1.0489999999999999</v>
      </c>
      <c r="K21" s="309">
        <v>435231</v>
      </c>
      <c r="M21" s="331">
        <v>122.8</v>
      </c>
      <c r="N21" s="328">
        <v>1274.3499999999999</v>
      </c>
      <c r="O21" s="327">
        <v>1015.25</v>
      </c>
      <c r="P21" s="327">
        <v>89.9</v>
      </c>
      <c r="Q21" s="362">
        <v>1037990.2</v>
      </c>
      <c r="R21" s="329">
        <v>1.06</v>
      </c>
      <c r="S21" s="1473"/>
      <c r="T21" s="330">
        <v>1.075</v>
      </c>
      <c r="U21" s="309">
        <v>476758</v>
      </c>
      <c r="W21" s="399"/>
      <c r="X21" s="332">
        <v>154.69999999999999</v>
      </c>
      <c r="Y21" s="333">
        <v>280425</v>
      </c>
      <c r="Z21" s="334">
        <v>230467</v>
      </c>
      <c r="AB21" s="332">
        <v>154.30000000000001</v>
      </c>
      <c r="AC21" s="335">
        <v>39023.300000000003</v>
      </c>
      <c r="AD21" s="334">
        <v>258221</v>
      </c>
    </row>
    <row r="22" spans="1:30">
      <c r="A22" s="33"/>
      <c r="B22" s="34" t="s">
        <v>112</v>
      </c>
      <c r="C22" s="327">
        <v>125.4</v>
      </c>
      <c r="D22" s="328">
        <v>1302850</v>
      </c>
      <c r="E22" s="328">
        <v>1217614</v>
      </c>
      <c r="F22" s="327">
        <v>91.3</v>
      </c>
      <c r="G22" s="305">
        <v>1011610.7930000001</v>
      </c>
      <c r="H22" s="329">
        <v>1.07</v>
      </c>
      <c r="I22" s="307"/>
      <c r="J22" s="330">
        <v>1.2529999999999999</v>
      </c>
      <c r="K22" s="309">
        <v>521796</v>
      </c>
      <c r="M22" s="331">
        <v>125.4</v>
      </c>
      <c r="N22" s="328">
        <v>1277.45</v>
      </c>
      <c r="O22" s="327">
        <v>1245.27</v>
      </c>
      <c r="P22" s="327">
        <v>91.3</v>
      </c>
      <c r="Q22" s="362">
        <v>1027265</v>
      </c>
      <c r="R22" s="329">
        <v>1.07</v>
      </c>
      <c r="S22" s="1473"/>
      <c r="T22" s="330">
        <v>1.093</v>
      </c>
      <c r="U22" s="309">
        <v>467288</v>
      </c>
      <c r="W22" s="399"/>
      <c r="X22" s="332">
        <v>152.5</v>
      </c>
      <c r="Y22" s="333">
        <v>404388</v>
      </c>
      <c r="Z22" s="334">
        <v>264672</v>
      </c>
      <c r="AB22" s="332">
        <v>149.9</v>
      </c>
      <c r="AC22" s="335">
        <v>39306.1</v>
      </c>
      <c r="AD22" s="334">
        <v>261969</v>
      </c>
    </row>
    <row r="23" spans="1:30">
      <c r="A23" s="33"/>
      <c r="B23" s="34" t="s">
        <v>113</v>
      </c>
      <c r="C23" s="327">
        <v>124.7</v>
      </c>
      <c r="D23" s="328">
        <v>1245128</v>
      </c>
      <c r="E23" s="328">
        <v>879371</v>
      </c>
      <c r="F23" s="327">
        <v>91.3</v>
      </c>
      <c r="G23" s="305">
        <v>1072600.0900000001</v>
      </c>
      <c r="H23" s="329">
        <v>1.08</v>
      </c>
      <c r="I23" s="307"/>
      <c r="J23" s="330">
        <v>1.0109999999999999</v>
      </c>
      <c r="K23" s="309">
        <v>487078</v>
      </c>
      <c r="M23" s="331">
        <v>124.7</v>
      </c>
      <c r="N23" s="328">
        <v>1285.2</v>
      </c>
      <c r="O23" s="327">
        <v>819.76</v>
      </c>
      <c r="P23" s="327">
        <v>91.3</v>
      </c>
      <c r="Q23" s="362">
        <v>1029637.7</v>
      </c>
      <c r="R23" s="329">
        <v>1.08</v>
      </c>
      <c r="S23" s="1473"/>
      <c r="T23" s="330">
        <v>1.077</v>
      </c>
      <c r="U23" s="309">
        <v>486787</v>
      </c>
      <c r="W23" s="399"/>
      <c r="X23" s="332">
        <v>158.5</v>
      </c>
      <c r="Y23" s="333">
        <v>361315</v>
      </c>
      <c r="Z23" s="334">
        <v>296467</v>
      </c>
      <c r="AB23" s="332">
        <v>151.6</v>
      </c>
      <c r="AC23" s="335">
        <v>38425</v>
      </c>
      <c r="AD23" s="334">
        <v>286938</v>
      </c>
    </row>
    <row r="24" spans="1:30">
      <c r="A24" s="33"/>
      <c r="B24" s="34" t="s">
        <v>114</v>
      </c>
      <c r="C24" s="327">
        <v>130.30000000000001</v>
      </c>
      <c r="D24" s="328">
        <v>1280462</v>
      </c>
      <c r="E24" s="328">
        <v>1169695</v>
      </c>
      <c r="F24" s="327">
        <v>101</v>
      </c>
      <c r="G24" s="305">
        <v>987209.66399999987</v>
      </c>
      <c r="H24" s="329">
        <v>1.07</v>
      </c>
      <c r="I24" s="307"/>
      <c r="J24" s="330">
        <v>1.004</v>
      </c>
      <c r="K24" s="309">
        <v>482268</v>
      </c>
      <c r="M24" s="331">
        <v>130.30000000000001</v>
      </c>
      <c r="N24" s="328">
        <v>1289.1300000000001</v>
      </c>
      <c r="O24" s="327">
        <v>1258.9000000000001</v>
      </c>
      <c r="P24" s="327">
        <v>101</v>
      </c>
      <c r="Q24" s="362">
        <v>1015232.1</v>
      </c>
      <c r="R24" s="329">
        <v>1.07</v>
      </c>
      <c r="S24" s="1473"/>
      <c r="T24" s="330">
        <v>1.1180000000000001</v>
      </c>
      <c r="U24" s="309">
        <v>510237</v>
      </c>
      <c r="W24" s="399"/>
      <c r="X24" s="332">
        <v>145.4</v>
      </c>
      <c r="Y24" s="333">
        <v>361115</v>
      </c>
      <c r="Z24" s="334">
        <v>280602</v>
      </c>
      <c r="AB24" s="332">
        <v>149.80000000000001</v>
      </c>
      <c r="AC24" s="335">
        <v>40065.300000000003</v>
      </c>
      <c r="AD24" s="334">
        <v>271550</v>
      </c>
    </row>
    <row r="25" spans="1:30">
      <c r="A25" s="33"/>
      <c r="B25" s="34" t="s">
        <v>115</v>
      </c>
      <c r="C25" s="327">
        <v>125</v>
      </c>
      <c r="D25" s="328">
        <v>1312561</v>
      </c>
      <c r="E25" s="328">
        <v>1165383</v>
      </c>
      <c r="F25" s="327">
        <v>91.8</v>
      </c>
      <c r="G25" s="305">
        <v>1092574.6000000001</v>
      </c>
      <c r="H25" s="329">
        <v>1.1000000000000001</v>
      </c>
      <c r="I25" s="307"/>
      <c r="J25" s="330">
        <v>0.998</v>
      </c>
      <c r="K25" s="309">
        <v>492797</v>
      </c>
      <c r="M25" s="331">
        <v>125</v>
      </c>
      <c r="N25" s="328">
        <v>1288.18</v>
      </c>
      <c r="O25" s="327">
        <v>1088.5899999999999</v>
      </c>
      <c r="P25" s="327">
        <v>91.8</v>
      </c>
      <c r="Q25" s="362">
        <v>1030283.2</v>
      </c>
      <c r="R25" s="329">
        <v>1.1000000000000001</v>
      </c>
      <c r="S25" s="1473"/>
      <c r="T25" s="330">
        <v>1.0660000000000001</v>
      </c>
      <c r="U25" s="309">
        <v>483918</v>
      </c>
      <c r="W25" s="399"/>
      <c r="X25" s="332">
        <v>145.9</v>
      </c>
      <c r="Y25" s="333">
        <v>364013</v>
      </c>
      <c r="Z25" s="334">
        <v>254039</v>
      </c>
      <c r="AB25" s="332">
        <v>150.19999999999999</v>
      </c>
      <c r="AC25" s="335">
        <v>40124</v>
      </c>
      <c r="AD25" s="334">
        <v>262110</v>
      </c>
    </row>
    <row r="26" spans="1:30">
      <c r="A26" s="33"/>
      <c r="B26" s="34" t="s">
        <v>116</v>
      </c>
      <c r="C26" s="327">
        <v>128.4</v>
      </c>
      <c r="D26" s="328">
        <v>1361352</v>
      </c>
      <c r="E26" s="328">
        <v>922555</v>
      </c>
      <c r="F26" s="327">
        <v>98.4</v>
      </c>
      <c r="G26" s="305">
        <v>1065328.872</v>
      </c>
      <c r="H26" s="329">
        <v>1.1100000000000001</v>
      </c>
      <c r="I26" s="307"/>
      <c r="J26" s="330">
        <v>1.0409999999999999</v>
      </c>
      <c r="K26" s="309">
        <v>502163</v>
      </c>
      <c r="M26" s="331">
        <v>128.4</v>
      </c>
      <c r="N26" s="328">
        <v>1291.52</v>
      </c>
      <c r="O26" s="327">
        <v>856.63</v>
      </c>
      <c r="P26" s="327">
        <v>98.4</v>
      </c>
      <c r="Q26" s="362">
        <v>1028405.1</v>
      </c>
      <c r="R26" s="329">
        <v>1.1100000000000001</v>
      </c>
      <c r="S26" s="1473"/>
      <c r="T26" s="330">
        <v>1.1020000000000001</v>
      </c>
      <c r="U26" s="309">
        <v>481075</v>
      </c>
      <c r="W26" s="399"/>
      <c r="X26" s="332">
        <v>146.19999999999999</v>
      </c>
      <c r="Y26" s="333">
        <v>555901</v>
      </c>
      <c r="Z26" s="334">
        <v>264983</v>
      </c>
      <c r="AB26" s="332">
        <v>149.30000000000001</v>
      </c>
      <c r="AC26" s="335">
        <v>39891.9</v>
      </c>
      <c r="AD26" s="334">
        <v>262326</v>
      </c>
    </row>
    <row r="27" spans="1:30">
      <c r="A27" s="33"/>
      <c r="B27" s="34" t="s">
        <v>117</v>
      </c>
      <c r="C27" s="327">
        <v>128.9</v>
      </c>
      <c r="D27" s="328">
        <v>1329424</v>
      </c>
      <c r="E27" s="328">
        <v>1122275</v>
      </c>
      <c r="F27" s="327">
        <v>95.2</v>
      </c>
      <c r="G27" s="305">
        <v>989111.12</v>
      </c>
      <c r="H27" s="329">
        <v>1.1399999999999999</v>
      </c>
      <c r="I27" s="307"/>
      <c r="J27" s="330">
        <v>1.002</v>
      </c>
      <c r="K27" s="309">
        <v>468166</v>
      </c>
      <c r="M27" s="331">
        <v>128.9</v>
      </c>
      <c r="N27" s="328">
        <v>1313.12</v>
      </c>
      <c r="O27" s="327">
        <v>1119.6400000000001</v>
      </c>
      <c r="P27" s="327">
        <v>95.2</v>
      </c>
      <c r="Q27" s="362">
        <v>1025975</v>
      </c>
      <c r="R27" s="329">
        <v>1.1399999999999999</v>
      </c>
      <c r="S27" s="1473"/>
      <c r="T27" s="330">
        <v>1.113</v>
      </c>
      <c r="U27" s="309">
        <v>470498</v>
      </c>
      <c r="W27" s="399"/>
      <c r="X27" s="332">
        <v>138.6</v>
      </c>
      <c r="Y27" s="333">
        <v>290634</v>
      </c>
      <c r="Z27" s="334">
        <v>278064</v>
      </c>
      <c r="AB27" s="332">
        <v>148.1</v>
      </c>
      <c r="AC27" s="335">
        <v>38810.400000000001</v>
      </c>
      <c r="AD27" s="334">
        <v>262877</v>
      </c>
    </row>
    <row r="28" spans="1:30">
      <c r="A28" s="33"/>
      <c r="B28" s="34" t="s">
        <v>118</v>
      </c>
      <c r="C28" s="327">
        <v>120.3</v>
      </c>
      <c r="D28" s="328">
        <v>1336681</v>
      </c>
      <c r="E28" s="328">
        <v>959160</v>
      </c>
      <c r="F28" s="327">
        <v>86</v>
      </c>
      <c r="G28" s="305">
        <v>1031189.177</v>
      </c>
      <c r="H28" s="329">
        <v>1.1100000000000001</v>
      </c>
      <c r="I28" s="307"/>
      <c r="J28" s="330">
        <v>1.042</v>
      </c>
      <c r="K28" s="309">
        <v>483437</v>
      </c>
      <c r="M28" s="331">
        <v>120.3</v>
      </c>
      <c r="N28" s="328">
        <v>1312.38</v>
      </c>
      <c r="O28" s="327">
        <v>917.12</v>
      </c>
      <c r="P28" s="327">
        <v>86</v>
      </c>
      <c r="Q28" s="362">
        <v>1032560.6</v>
      </c>
      <c r="R28" s="329">
        <v>1.1100000000000001</v>
      </c>
      <c r="S28" s="1473"/>
      <c r="T28" s="330">
        <v>1.028</v>
      </c>
      <c r="U28" s="309">
        <v>463285</v>
      </c>
      <c r="W28" s="399"/>
      <c r="X28" s="332">
        <v>147</v>
      </c>
      <c r="Y28" s="333">
        <v>340234</v>
      </c>
      <c r="Z28" s="334">
        <v>251727</v>
      </c>
      <c r="AB28" s="332">
        <v>148.9</v>
      </c>
      <c r="AC28" s="335">
        <v>41132</v>
      </c>
      <c r="AD28" s="334">
        <v>259440</v>
      </c>
    </row>
    <row r="29" spans="1:30">
      <c r="A29" s="33"/>
      <c r="B29" s="34" t="s">
        <v>119</v>
      </c>
      <c r="C29" s="327">
        <v>128.6</v>
      </c>
      <c r="D29" s="328">
        <v>1342395</v>
      </c>
      <c r="E29" s="328">
        <v>961955</v>
      </c>
      <c r="F29" s="327">
        <v>95.6</v>
      </c>
      <c r="G29" s="305">
        <v>1042676.5560000001</v>
      </c>
      <c r="H29" s="329">
        <v>1.1000000000000001</v>
      </c>
      <c r="I29" s="307"/>
      <c r="J29" s="330">
        <v>1.0680000000000001</v>
      </c>
      <c r="K29" s="309">
        <v>518423</v>
      </c>
      <c r="M29" s="331">
        <v>128.6</v>
      </c>
      <c r="N29" s="328">
        <v>1308.74</v>
      </c>
      <c r="O29" s="327">
        <v>938.42</v>
      </c>
      <c r="P29" s="327">
        <v>95.6</v>
      </c>
      <c r="Q29" s="362">
        <v>1027027.5</v>
      </c>
      <c r="R29" s="329">
        <v>1.1000000000000001</v>
      </c>
      <c r="S29" s="1473"/>
      <c r="T29" s="330">
        <v>1.1080000000000001</v>
      </c>
      <c r="U29" s="309">
        <v>482891</v>
      </c>
      <c r="W29" s="399"/>
      <c r="X29" s="332">
        <v>153.4</v>
      </c>
      <c r="Y29" s="333">
        <v>383887</v>
      </c>
      <c r="Z29" s="334">
        <v>278288</v>
      </c>
      <c r="AB29" s="332">
        <v>148.30000000000001</v>
      </c>
      <c r="AC29" s="335">
        <v>39655.1</v>
      </c>
      <c r="AD29" s="334">
        <v>255671</v>
      </c>
    </row>
    <row r="30" spans="1:30">
      <c r="A30" s="33"/>
      <c r="B30" s="34" t="s">
        <v>120</v>
      </c>
      <c r="C30" s="327">
        <v>127.8</v>
      </c>
      <c r="D30" s="328">
        <v>1288644</v>
      </c>
      <c r="E30" s="328">
        <v>800496</v>
      </c>
      <c r="F30" s="327">
        <v>95.6</v>
      </c>
      <c r="G30" s="305">
        <v>1053065.1599999999</v>
      </c>
      <c r="H30" s="329">
        <v>1.1000000000000001</v>
      </c>
      <c r="I30" s="307"/>
      <c r="J30" s="330">
        <v>1.0660000000000001</v>
      </c>
      <c r="K30" s="309">
        <v>459471</v>
      </c>
      <c r="M30" s="331">
        <v>127.8</v>
      </c>
      <c r="N30" s="328">
        <v>1297</v>
      </c>
      <c r="O30" s="327">
        <v>845.47</v>
      </c>
      <c r="P30" s="327">
        <v>95.6</v>
      </c>
      <c r="Q30" s="362">
        <v>1022199.6</v>
      </c>
      <c r="R30" s="329">
        <v>1.1000000000000001</v>
      </c>
      <c r="S30" s="1473"/>
      <c r="T30" s="330">
        <v>1.097</v>
      </c>
      <c r="U30" s="309">
        <v>478871</v>
      </c>
      <c r="W30" s="399"/>
      <c r="X30" s="332">
        <v>155.6</v>
      </c>
      <c r="Y30" s="333">
        <v>396558</v>
      </c>
      <c r="Z30" s="334">
        <v>265662</v>
      </c>
      <c r="AB30" s="332">
        <v>149.4</v>
      </c>
      <c r="AC30" s="335">
        <v>40623.699999999997</v>
      </c>
      <c r="AD30" s="334">
        <v>262944</v>
      </c>
    </row>
    <row r="31" spans="1:30">
      <c r="A31" s="33"/>
      <c r="B31" s="34" t="s">
        <v>121</v>
      </c>
      <c r="C31" s="327">
        <v>126.4</v>
      </c>
      <c r="D31" s="328">
        <v>1274325</v>
      </c>
      <c r="E31" s="328">
        <v>993901</v>
      </c>
      <c r="F31" s="327">
        <v>94.5</v>
      </c>
      <c r="G31" s="305">
        <v>1032494.58</v>
      </c>
      <c r="H31" s="329">
        <v>1.1200000000000001</v>
      </c>
      <c r="I31" s="307"/>
      <c r="J31" s="330">
        <v>1.093</v>
      </c>
      <c r="K31" s="309">
        <v>522979</v>
      </c>
      <c r="M31" s="331">
        <v>126.4</v>
      </c>
      <c r="N31" s="328">
        <v>1283.27</v>
      </c>
      <c r="O31" s="327">
        <v>948.93</v>
      </c>
      <c r="P31" s="327">
        <v>94.5</v>
      </c>
      <c r="Q31" s="362">
        <v>1029395.9</v>
      </c>
      <c r="R31" s="329">
        <v>1.1200000000000001</v>
      </c>
      <c r="S31" s="1473"/>
      <c r="T31" s="330">
        <v>1.081</v>
      </c>
      <c r="U31" s="309">
        <v>469024</v>
      </c>
      <c r="W31" s="399"/>
      <c r="X31" s="336">
        <v>159.19999999999999</v>
      </c>
      <c r="Y31" s="337">
        <v>699767</v>
      </c>
      <c r="Z31" s="338">
        <v>261179</v>
      </c>
      <c r="AB31" s="336">
        <v>149.6</v>
      </c>
      <c r="AC31" s="339">
        <v>40511.4</v>
      </c>
      <c r="AD31" s="338">
        <v>281711</v>
      </c>
    </row>
    <row r="32" spans="1:30">
      <c r="A32" s="61" t="s">
        <v>122</v>
      </c>
      <c r="B32" s="62" t="s">
        <v>110</v>
      </c>
      <c r="C32" s="340">
        <v>128.80000000000001</v>
      </c>
      <c r="D32" s="341">
        <v>1236471</v>
      </c>
      <c r="E32" s="341">
        <v>704854</v>
      </c>
      <c r="F32" s="340">
        <v>96.7</v>
      </c>
      <c r="G32" s="342">
        <v>910355.69</v>
      </c>
      <c r="H32" s="343">
        <v>1.1100000000000001</v>
      </c>
      <c r="I32" s="344">
        <v>11.6</v>
      </c>
      <c r="J32" s="345">
        <v>1.0589999999999999</v>
      </c>
      <c r="K32" s="346">
        <v>363612</v>
      </c>
      <c r="M32" s="347">
        <v>128.80000000000001</v>
      </c>
      <c r="N32" s="341">
        <v>1296.73</v>
      </c>
      <c r="O32" s="340">
        <v>832.95</v>
      </c>
      <c r="P32" s="340">
        <v>96.7</v>
      </c>
      <c r="Q32" s="1491">
        <v>1002699.4</v>
      </c>
      <c r="R32" s="343">
        <v>1.1100000000000001</v>
      </c>
      <c r="S32" s="1475">
        <v>11.6</v>
      </c>
      <c r="T32" s="1718">
        <v>1.119</v>
      </c>
      <c r="U32" s="346">
        <v>487457</v>
      </c>
      <c r="W32" s="399"/>
      <c r="X32" s="332">
        <v>140.6</v>
      </c>
      <c r="Y32" s="333">
        <v>362147</v>
      </c>
      <c r="Z32" s="334">
        <v>273548</v>
      </c>
      <c r="AB32" s="332">
        <v>148.5</v>
      </c>
      <c r="AC32" s="335">
        <v>41287.1</v>
      </c>
      <c r="AD32" s="334">
        <v>268813</v>
      </c>
    </row>
    <row r="33" spans="1:30">
      <c r="A33" s="33">
        <v>1991</v>
      </c>
      <c r="B33" s="34" t="s">
        <v>111</v>
      </c>
      <c r="C33" s="327">
        <v>130.30000000000001</v>
      </c>
      <c r="D33" s="328">
        <v>1223172</v>
      </c>
      <c r="E33" s="328">
        <v>862404</v>
      </c>
      <c r="F33" s="327">
        <v>98.5</v>
      </c>
      <c r="G33" s="305">
        <v>1024756.177</v>
      </c>
      <c r="H33" s="329">
        <v>1.1200000000000001</v>
      </c>
      <c r="I33" s="348">
        <v>8.3000000000000007</v>
      </c>
      <c r="J33" s="330">
        <v>1.0860000000000001</v>
      </c>
      <c r="K33" s="309">
        <v>415328</v>
      </c>
      <c r="M33" s="331">
        <v>130.30000000000001</v>
      </c>
      <c r="N33" s="328">
        <v>1305.4100000000001</v>
      </c>
      <c r="O33" s="327">
        <v>882.41</v>
      </c>
      <c r="P33" s="327">
        <v>98.5</v>
      </c>
      <c r="Q33" s="362">
        <v>1042278.9</v>
      </c>
      <c r="R33" s="329">
        <v>1.1200000000000001</v>
      </c>
      <c r="S33" s="1476">
        <v>8.3000000000000007</v>
      </c>
      <c r="T33" s="1427">
        <v>1.117</v>
      </c>
      <c r="U33" s="309">
        <v>452766</v>
      </c>
      <c r="W33" s="399"/>
      <c r="X33" s="332">
        <v>145.9</v>
      </c>
      <c r="Y33" s="333">
        <v>296600</v>
      </c>
      <c r="Z33" s="334">
        <v>244569</v>
      </c>
      <c r="AB33" s="332">
        <v>145.4</v>
      </c>
      <c r="AC33" s="335">
        <v>41119.4</v>
      </c>
      <c r="AD33" s="334">
        <v>274612</v>
      </c>
    </row>
    <row r="34" spans="1:30">
      <c r="A34" s="33"/>
      <c r="B34" s="34" t="s">
        <v>112</v>
      </c>
      <c r="C34" s="327">
        <v>128</v>
      </c>
      <c r="D34" s="328">
        <v>1348355</v>
      </c>
      <c r="E34" s="328">
        <v>846717</v>
      </c>
      <c r="F34" s="327">
        <v>96.2</v>
      </c>
      <c r="G34" s="305">
        <v>1001812.9</v>
      </c>
      <c r="H34" s="329">
        <v>1.1200000000000001</v>
      </c>
      <c r="I34" s="348">
        <v>9.6999999999999993</v>
      </c>
      <c r="J34" s="330">
        <v>1.252</v>
      </c>
      <c r="K34" s="309">
        <v>518646</v>
      </c>
      <c r="M34" s="331">
        <v>128</v>
      </c>
      <c r="N34" s="328">
        <v>1323.48</v>
      </c>
      <c r="O34" s="327">
        <v>886.62</v>
      </c>
      <c r="P34" s="327">
        <v>96.2</v>
      </c>
      <c r="Q34" s="362">
        <v>1025131.3</v>
      </c>
      <c r="R34" s="329">
        <v>1.1200000000000001</v>
      </c>
      <c r="S34" s="1476">
        <v>9.6999999999999993</v>
      </c>
      <c r="T34" s="1427">
        <v>1.0860000000000001</v>
      </c>
      <c r="U34" s="309">
        <v>464206</v>
      </c>
      <c r="W34" s="399"/>
      <c r="X34" s="332">
        <v>147.5</v>
      </c>
      <c r="Y34" s="333">
        <v>434238</v>
      </c>
      <c r="Z34" s="334">
        <v>260032</v>
      </c>
      <c r="AB34" s="332">
        <v>145.19999999999999</v>
      </c>
      <c r="AC34" s="335">
        <v>42558.6</v>
      </c>
      <c r="AD34" s="334">
        <v>268496</v>
      </c>
    </row>
    <row r="35" spans="1:30">
      <c r="A35" s="33"/>
      <c r="B35" s="34" t="s">
        <v>113</v>
      </c>
      <c r="C35" s="327">
        <v>129.1</v>
      </c>
      <c r="D35" s="328">
        <v>1298037</v>
      </c>
      <c r="E35" s="328">
        <v>1073074</v>
      </c>
      <c r="F35" s="327">
        <v>97.7</v>
      </c>
      <c r="G35" s="305">
        <v>1086957.496</v>
      </c>
      <c r="H35" s="329">
        <v>1.1100000000000001</v>
      </c>
      <c r="I35" s="348">
        <v>6.1</v>
      </c>
      <c r="J35" s="330">
        <v>1.01</v>
      </c>
      <c r="K35" s="309">
        <v>451926</v>
      </c>
      <c r="M35" s="331">
        <v>129.1</v>
      </c>
      <c r="N35" s="328">
        <v>1334.07</v>
      </c>
      <c r="O35" s="327">
        <v>995.43</v>
      </c>
      <c r="P35" s="327">
        <v>97.7</v>
      </c>
      <c r="Q35" s="362">
        <v>1037870.1</v>
      </c>
      <c r="R35" s="329">
        <v>1.1100000000000001</v>
      </c>
      <c r="S35" s="1476">
        <v>6.1</v>
      </c>
      <c r="T35" s="1427">
        <v>1.0780000000000001</v>
      </c>
      <c r="U35" s="309">
        <v>437999</v>
      </c>
      <c r="W35" s="399"/>
      <c r="X35" s="332">
        <v>152.30000000000001</v>
      </c>
      <c r="Y35" s="333">
        <v>385596</v>
      </c>
      <c r="Z35" s="334">
        <v>247402</v>
      </c>
      <c r="AB35" s="332">
        <v>145.69999999999999</v>
      </c>
      <c r="AC35" s="335">
        <v>41471.599999999999</v>
      </c>
      <c r="AD35" s="334">
        <v>229887</v>
      </c>
    </row>
    <row r="36" spans="1:30">
      <c r="A36" s="33"/>
      <c r="B36" s="34" t="s">
        <v>114</v>
      </c>
      <c r="C36" s="327">
        <v>129.4</v>
      </c>
      <c r="D36" s="328">
        <v>1344824</v>
      </c>
      <c r="E36" s="328">
        <v>758825</v>
      </c>
      <c r="F36" s="327">
        <v>98.3</v>
      </c>
      <c r="G36" s="305">
        <v>1016899.339</v>
      </c>
      <c r="H36" s="329">
        <v>1.1000000000000001</v>
      </c>
      <c r="I36" s="348">
        <v>5.0999999999999996</v>
      </c>
      <c r="J36" s="330">
        <v>0.96599999999999997</v>
      </c>
      <c r="K36" s="309">
        <v>479260</v>
      </c>
      <c r="M36" s="331">
        <v>129.4</v>
      </c>
      <c r="N36" s="328">
        <v>1352.61</v>
      </c>
      <c r="O36" s="327">
        <v>849.62</v>
      </c>
      <c r="P36" s="327">
        <v>98.3</v>
      </c>
      <c r="Q36" s="362">
        <v>1039589.2</v>
      </c>
      <c r="R36" s="329">
        <v>1.1000000000000001</v>
      </c>
      <c r="S36" s="1476">
        <v>5.0999999999999996</v>
      </c>
      <c r="T36" s="1427">
        <v>1.079</v>
      </c>
      <c r="U36" s="309">
        <v>505104</v>
      </c>
      <c r="W36" s="399"/>
      <c r="X36" s="332">
        <v>143.19999999999999</v>
      </c>
      <c r="Y36" s="333">
        <v>373528</v>
      </c>
      <c r="Z36" s="334">
        <v>284508</v>
      </c>
      <c r="AB36" s="332">
        <v>147.5</v>
      </c>
      <c r="AC36" s="335">
        <v>41258.9</v>
      </c>
      <c r="AD36" s="334">
        <v>273453</v>
      </c>
    </row>
    <row r="37" spans="1:30">
      <c r="A37" s="33"/>
      <c r="B37" s="34" t="s">
        <v>115</v>
      </c>
      <c r="C37" s="327">
        <v>128.80000000000001</v>
      </c>
      <c r="D37" s="328">
        <v>1351817</v>
      </c>
      <c r="E37" s="328">
        <v>940266</v>
      </c>
      <c r="F37" s="327">
        <v>98.8</v>
      </c>
      <c r="G37" s="305">
        <v>1089486.2250000001</v>
      </c>
      <c r="H37" s="329">
        <v>1.1100000000000001</v>
      </c>
      <c r="I37" s="348">
        <v>8.9</v>
      </c>
      <c r="J37" s="330">
        <v>1.0049999999999999</v>
      </c>
      <c r="K37" s="309">
        <v>474291</v>
      </c>
      <c r="M37" s="331">
        <v>128.80000000000001</v>
      </c>
      <c r="N37" s="328">
        <v>1333.71</v>
      </c>
      <c r="O37" s="327">
        <v>856.31</v>
      </c>
      <c r="P37" s="327">
        <v>98.8</v>
      </c>
      <c r="Q37" s="362">
        <v>1037866.6</v>
      </c>
      <c r="R37" s="329">
        <v>1.1100000000000001</v>
      </c>
      <c r="S37" s="1476">
        <v>8.9</v>
      </c>
      <c r="T37" s="1427">
        <v>1.0649999999999999</v>
      </c>
      <c r="U37" s="309">
        <v>477261</v>
      </c>
      <c r="W37" s="399"/>
      <c r="X37" s="332">
        <v>139.6</v>
      </c>
      <c r="Y37" s="333">
        <v>389028</v>
      </c>
      <c r="Z37" s="334">
        <v>244360</v>
      </c>
      <c r="AB37" s="332">
        <v>143</v>
      </c>
      <c r="AC37" s="335">
        <v>42428.5</v>
      </c>
      <c r="AD37" s="334">
        <v>267593</v>
      </c>
    </row>
    <row r="38" spans="1:30">
      <c r="A38" s="33"/>
      <c r="B38" s="34" t="s">
        <v>116</v>
      </c>
      <c r="C38" s="327">
        <v>127.4</v>
      </c>
      <c r="D38" s="328">
        <v>1399485</v>
      </c>
      <c r="E38" s="328">
        <v>1003927</v>
      </c>
      <c r="F38" s="327">
        <v>96.1</v>
      </c>
      <c r="G38" s="305">
        <v>1077558.7620000001</v>
      </c>
      <c r="H38" s="329">
        <v>1.0900000000000001</v>
      </c>
      <c r="I38" s="348">
        <v>-0.4</v>
      </c>
      <c r="J38" s="330">
        <v>1.0009999999999999</v>
      </c>
      <c r="K38" s="309">
        <v>520951</v>
      </c>
      <c r="M38" s="331">
        <v>127.4</v>
      </c>
      <c r="N38" s="328">
        <v>1316</v>
      </c>
      <c r="O38" s="327">
        <v>877.8</v>
      </c>
      <c r="P38" s="327">
        <v>96.1</v>
      </c>
      <c r="Q38" s="362">
        <v>1032188.9</v>
      </c>
      <c r="R38" s="329">
        <v>1.0900000000000001</v>
      </c>
      <c r="S38" s="1476">
        <v>-0.4</v>
      </c>
      <c r="T38" s="1427">
        <v>1.0580000000000001</v>
      </c>
      <c r="U38" s="309">
        <v>489001</v>
      </c>
      <c r="W38" s="399"/>
      <c r="X38" s="332">
        <v>140.6</v>
      </c>
      <c r="Y38" s="333">
        <v>552065</v>
      </c>
      <c r="Z38" s="334">
        <v>272932</v>
      </c>
      <c r="AB38" s="332">
        <v>143.80000000000001</v>
      </c>
      <c r="AC38" s="335">
        <v>40003.599999999999</v>
      </c>
      <c r="AD38" s="334">
        <v>262115</v>
      </c>
    </row>
    <row r="39" spans="1:30">
      <c r="A39" s="33"/>
      <c r="B39" s="34" t="s">
        <v>117</v>
      </c>
      <c r="C39" s="327">
        <v>125.7</v>
      </c>
      <c r="D39" s="328">
        <v>1307581</v>
      </c>
      <c r="E39" s="328">
        <v>817105</v>
      </c>
      <c r="F39" s="327">
        <v>94.5</v>
      </c>
      <c r="G39" s="305">
        <v>968707.02</v>
      </c>
      <c r="H39" s="329">
        <v>1.05</v>
      </c>
      <c r="I39" s="348">
        <v>3.5</v>
      </c>
      <c r="J39" s="330">
        <v>0.94199999999999995</v>
      </c>
      <c r="K39" s="309">
        <v>468428</v>
      </c>
      <c r="M39" s="331">
        <v>125.7</v>
      </c>
      <c r="N39" s="328">
        <v>1292.3699999999999</v>
      </c>
      <c r="O39" s="327">
        <v>816.5</v>
      </c>
      <c r="P39" s="327">
        <v>94.5</v>
      </c>
      <c r="Q39" s="362">
        <v>1007026</v>
      </c>
      <c r="R39" s="329">
        <v>1.05</v>
      </c>
      <c r="S39" s="1476">
        <v>3.5</v>
      </c>
      <c r="T39" s="1427">
        <v>1.046</v>
      </c>
      <c r="U39" s="309">
        <v>481077</v>
      </c>
      <c r="W39" s="399"/>
      <c r="X39" s="332">
        <v>132.4</v>
      </c>
      <c r="Y39" s="333">
        <v>316194</v>
      </c>
      <c r="Z39" s="334">
        <v>261781</v>
      </c>
      <c r="AB39" s="332">
        <v>142</v>
      </c>
      <c r="AC39" s="335">
        <v>41270.199999999997</v>
      </c>
      <c r="AD39" s="334">
        <v>253889</v>
      </c>
    </row>
    <row r="40" spans="1:30">
      <c r="A40" s="33"/>
      <c r="B40" s="34" t="s">
        <v>118</v>
      </c>
      <c r="C40" s="327">
        <v>123.5</v>
      </c>
      <c r="D40" s="328">
        <v>1320450</v>
      </c>
      <c r="E40" s="328">
        <v>979737</v>
      </c>
      <c r="F40" s="327">
        <v>91.3</v>
      </c>
      <c r="G40" s="305">
        <v>1023649.2280000001</v>
      </c>
      <c r="H40" s="329">
        <v>1</v>
      </c>
      <c r="I40" s="348">
        <v>-0.2</v>
      </c>
      <c r="J40" s="330">
        <v>1.0409999999999999</v>
      </c>
      <c r="K40" s="309">
        <v>517580</v>
      </c>
      <c r="M40" s="331">
        <v>123.5</v>
      </c>
      <c r="N40" s="328">
        <v>1298.0899999999999</v>
      </c>
      <c r="O40" s="327">
        <v>929.72</v>
      </c>
      <c r="P40" s="327">
        <v>91.3</v>
      </c>
      <c r="Q40" s="362">
        <v>1024369.8</v>
      </c>
      <c r="R40" s="329">
        <v>1</v>
      </c>
      <c r="S40" s="1476">
        <v>-0.2</v>
      </c>
      <c r="T40" s="1427">
        <v>1.0249999999999999</v>
      </c>
      <c r="U40" s="309">
        <v>500383</v>
      </c>
      <c r="W40" s="399"/>
      <c r="X40" s="332">
        <v>134.9</v>
      </c>
      <c r="Y40" s="333">
        <v>348671</v>
      </c>
      <c r="Z40" s="334">
        <v>246053</v>
      </c>
      <c r="AB40" s="332">
        <v>136.5</v>
      </c>
      <c r="AC40" s="335">
        <v>41251.300000000003</v>
      </c>
      <c r="AD40" s="334">
        <v>239702</v>
      </c>
    </row>
    <row r="41" spans="1:30">
      <c r="A41" s="33"/>
      <c r="B41" s="34" t="s">
        <v>119</v>
      </c>
      <c r="C41" s="327">
        <v>123.1</v>
      </c>
      <c r="D41" s="328">
        <v>1320721</v>
      </c>
      <c r="E41" s="328">
        <v>844386</v>
      </c>
      <c r="F41" s="327">
        <v>89.7</v>
      </c>
      <c r="G41" s="305">
        <v>1041446.925</v>
      </c>
      <c r="H41" s="329">
        <v>0.99</v>
      </c>
      <c r="I41" s="348">
        <v>0.7</v>
      </c>
      <c r="J41" s="330">
        <v>0.98799999999999999</v>
      </c>
      <c r="K41" s="309">
        <v>536205</v>
      </c>
      <c r="M41" s="331">
        <v>123.1</v>
      </c>
      <c r="N41" s="328">
        <v>1284.74</v>
      </c>
      <c r="O41" s="327">
        <v>843.87</v>
      </c>
      <c r="P41" s="327">
        <v>89.7</v>
      </c>
      <c r="Q41" s="362">
        <v>1021610.4</v>
      </c>
      <c r="R41" s="329">
        <v>0.99</v>
      </c>
      <c r="S41" s="1476">
        <v>0.7</v>
      </c>
      <c r="T41" s="1427">
        <v>1.0249999999999999</v>
      </c>
      <c r="U41" s="309">
        <v>503028</v>
      </c>
      <c r="W41" s="399"/>
      <c r="X41" s="332">
        <v>145</v>
      </c>
      <c r="Y41" s="333">
        <v>395613</v>
      </c>
      <c r="Z41" s="334">
        <v>280765</v>
      </c>
      <c r="AB41" s="332">
        <v>140.1</v>
      </c>
      <c r="AC41" s="335">
        <v>41071.9</v>
      </c>
      <c r="AD41" s="334">
        <v>259533</v>
      </c>
    </row>
    <row r="42" spans="1:30">
      <c r="A42" s="33"/>
      <c r="B42" s="34" t="s">
        <v>120</v>
      </c>
      <c r="C42" s="327">
        <v>122.3</v>
      </c>
      <c r="D42" s="328">
        <v>1272625</v>
      </c>
      <c r="E42" s="328">
        <v>783312</v>
      </c>
      <c r="F42" s="327">
        <v>88.8</v>
      </c>
      <c r="G42" s="305">
        <v>1064726.2560000001</v>
      </c>
      <c r="H42" s="329">
        <v>0.99</v>
      </c>
      <c r="I42" s="348">
        <v>1.5</v>
      </c>
      <c r="J42" s="330">
        <v>0.97499999999999998</v>
      </c>
      <c r="K42" s="309">
        <v>483952</v>
      </c>
      <c r="M42" s="331">
        <v>122.3</v>
      </c>
      <c r="N42" s="328">
        <v>1279.9100000000001</v>
      </c>
      <c r="O42" s="327">
        <v>805.74</v>
      </c>
      <c r="P42" s="327">
        <v>88.8</v>
      </c>
      <c r="Q42" s="362">
        <v>1036990</v>
      </c>
      <c r="R42" s="329">
        <v>0.99</v>
      </c>
      <c r="S42" s="1476">
        <v>1.5</v>
      </c>
      <c r="T42" s="1427">
        <v>1.006</v>
      </c>
      <c r="U42" s="309">
        <v>502013</v>
      </c>
      <c r="W42" s="399"/>
      <c r="X42" s="332">
        <v>145</v>
      </c>
      <c r="Y42" s="333">
        <v>399949</v>
      </c>
      <c r="Z42" s="334">
        <v>260305</v>
      </c>
      <c r="AB42" s="332">
        <v>139.4</v>
      </c>
      <c r="AC42" s="335">
        <v>40944.300000000003</v>
      </c>
      <c r="AD42" s="334">
        <v>267013</v>
      </c>
    </row>
    <row r="43" spans="1:30">
      <c r="A43" s="49"/>
      <c r="B43" s="50" t="s">
        <v>121</v>
      </c>
      <c r="C43" s="349">
        <v>120.9</v>
      </c>
      <c r="D43" s="350">
        <v>1266958</v>
      </c>
      <c r="E43" s="350">
        <v>783985</v>
      </c>
      <c r="F43" s="349">
        <v>87.4</v>
      </c>
      <c r="G43" s="317">
        <v>1016144.798</v>
      </c>
      <c r="H43" s="351">
        <v>0.98</v>
      </c>
      <c r="I43" s="352">
        <v>-0.1</v>
      </c>
      <c r="J43" s="353">
        <v>1.0029999999999999</v>
      </c>
      <c r="K43" s="321">
        <v>559792</v>
      </c>
      <c r="M43" s="354">
        <v>120.9</v>
      </c>
      <c r="N43" s="350">
        <v>1276.21</v>
      </c>
      <c r="O43" s="349">
        <v>778.5</v>
      </c>
      <c r="P43" s="349">
        <v>87.4</v>
      </c>
      <c r="Q43" s="1490">
        <v>1017609.6</v>
      </c>
      <c r="R43" s="351">
        <v>0.98</v>
      </c>
      <c r="S43" s="1477">
        <v>-0.1</v>
      </c>
      <c r="T43" s="1428">
        <v>0.996</v>
      </c>
      <c r="U43" s="321">
        <v>504305</v>
      </c>
      <c r="W43" s="399"/>
      <c r="X43" s="332">
        <v>145</v>
      </c>
      <c r="Y43" s="333">
        <v>682307</v>
      </c>
      <c r="Z43" s="334">
        <v>233811</v>
      </c>
      <c r="AB43" s="332">
        <v>136.5</v>
      </c>
      <c r="AC43" s="335">
        <v>40593.1</v>
      </c>
      <c r="AD43" s="334">
        <v>245208</v>
      </c>
    </row>
    <row r="44" spans="1:30">
      <c r="A44" s="33" t="s">
        <v>124</v>
      </c>
      <c r="B44" s="34" t="s">
        <v>110</v>
      </c>
      <c r="C44" s="327">
        <v>120.1</v>
      </c>
      <c r="D44" s="328">
        <v>1208262</v>
      </c>
      <c r="E44" s="328">
        <v>837177</v>
      </c>
      <c r="F44" s="327">
        <v>86.2</v>
      </c>
      <c r="G44" s="305">
        <v>905253.61800000002</v>
      </c>
      <c r="H44" s="329">
        <v>0.95</v>
      </c>
      <c r="I44" s="348">
        <v>-0.7</v>
      </c>
      <c r="J44" s="330">
        <v>0.93300000000000005</v>
      </c>
      <c r="K44" s="309">
        <v>379123</v>
      </c>
      <c r="M44" s="331">
        <v>120.1</v>
      </c>
      <c r="N44" s="328">
        <v>1268.9100000000001</v>
      </c>
      <c r="O44" s="327">
        <v>1019.55</v>
      </c>
      <c r="P44" s="327">
        <v>86.2</v>
      </c>
      <c r="Q44" s="362">
        <v>991632.4</v>
      </c>
      <c r="R44" s="329">
        <v>0.95</v>
      </c>
      <c r="S44" s="1476">
        <v>-0.7</v>
      </c>
      <c r="T44" s="1427">
        <v>0.99199999999999999</v>
      </c>
      <c r="U44" s="309">
        <v>496362</v>
      </c>
      <c r="W44" s="399"/>
      <c r="X44" s="355">
        <v>125.1</v>
      </c>
      <c r="Y44" s="356">
        <v>365884</v>
      </c>
      <c r="Z44" s="357">
        <v>255964</v>
      </c>
      <c r="AB44" s="355">
        <v>131.9</v>
      </c>
      <c r="AC44" s="358">
        <v>41076.400000000001</v>
      </c>
      <c r="AD44" s="357">
        <v>246510</v>
      </c>
    </row>
    <row r="45" spans="1:30">
      <c r="A45" s="33">
        <v>1992</v>
      </c>
      <c r="B45" s="34" t="s">
        <v>111</v>
      </c>
      <c r="C45" s="327">
        <v>119.1</v>
      </c>
      <c r="D45" s="328">
        <v>1216932</v>
      </c>
      <c r="E45" s="328">
        <v>945276</v>
      </c>
      <c r="F45" s="327">
        <v>84</v>
      </c>
      <c r="G45" s="305">
        <v>1000685.28</v>
      </c>
      <c r="H45" s="329">
        <v>0.91</v>
      </c>
      <c r="I45" s="348">
        <v>1.8</v>
      </c>
      <c r="J45" s="330">
        <v>0.94699999999999995</v>
      </c>
      <c r="K45" s="309">
        <v>470216</v>
      </c>
      <c r="M45" s="331">
        <v>119.1</v>
      </c>
      <c r="N45" s="328">
        <v>1267.4000000000001</v>
      </c>
      <c r="O45" s="327">
        <v>1061.01</v>
      </c>
      <c r="P45" s="327">
        <v>84</v>
      </c>
      <c r="Q45" s="362">
        <v>1009986.9</v>
      </c>
      <c r="R45" s="329">
        <v>0.91</v>
      </c>
      <c r="S45" s="1476">
        <v>1.8</v>
      </c>
      <c r="T45" s="1427">
        <v>0.97799999999999998</v>
      </c>
      <c r="U45" s="309">
        <v>492593</v>
      </c>
      <c r="W45" s="399"/>
      <c r="X45" s="332">
        <v>134</v>
      </c>
      <c r="Y45" s="333">
        <v>304623</v>
      </c>
      <c r="Z45" s="334">
        <v>208385</v>
      </c>
      <c r="AB45" s="332">
        <v>131.5</v>
      </c>
      <c r="AC45" s="335">
        <v>40400.800000000003</v>
      </c>
      <c r="AD45" s="334">
        <v>240394</v>
      </c>
    </row>
    <row r="46" spans="1:30">
      <c r="A46" s="33"/>
      <c r="B46" s="34" t="s">
        <v>112</v>
      </c>
      <c r="C46" s="327">
        <v>119.6</v>
      </c>
      <c r="D46" s="328">
        <v>1263608</v>
      </c>
      <c r="E46" s="328">
        <v>901025</v>
      </c>
      <c r="F46" s="327">
        <v>91.3</v>
      </c>
      <c r="G46" s="305">
        <v>986810.03100000008</v>
      </c>
      <c r="H46" s="329">
        <v>0.86</v>
      </c>
      <c r="I46" s="348">
        <v>-2.4</v>
      </c>
      <c r="J46" s="330">
        <v>1.1140000000000001</v>
      </c>
      <c r="K46" s="309">
        <v>559212</v>
      </c>
      <c r="M46" s="331">
        <v>119.6</v>
      </c>
      <c r="N46" s="328">
        <v>1245.7</v>
      </c>
      <c r="O46" s="327">
        <v>919.63</v>
      </c>
      <c r="P46" s="327">
        <v>91.3</v>
      </c>
      <c r="Q46" s="362">
        <v>1012386.2</v>
      </c>
      <c r="R46" s="329">
        <v>0.86</v>
      </c>
      <c r="S46" s="1476">
        <v>-2.4</v>
      </c>
      <c r="T46" s="1427">
        <v>0.95899999999999996</v>
      </c>
      <c r="U46" s="309">
        <v>500628</v>
      </c>
      <c r="W46" s="399"/>
      <c r="X46" s="332">
        <v>133.30000000000001</v>
      </c>
      <c r="Y46" s="333">
        <v>410638</v>
      </c>
      <c r="Z46" s="334">
        <v>248497</v>
      </c>
      <c r="AB46" s="332">
        <v>131.30000000000001</v>
      </c>
      <c r="AC46" s="335">
        <v>40783.199999999997</v>
      </c>
      <c r="AD46" s="334">
        <v>246297</v>
      </c>
    </row>
    <row r="47" spans="1:30">
      <c r="A47" s="33"/>
      <c r="B47" s="34" t="s">
        <v>113</v>
      </c>
      <c r="C47" s="327">
        <v>117.3</v>
      </c>
      <c r="D47" s="328">
        <v>1248569</v>
      </c>
      <c r="E47" s="328">
        <v>1002642</v>
      </c>
      <c r="F47" s="327">
        <v>80.400000000000006</v>
      </c>
      <c r="G47" s="305">
        <v>1056574.608</v>
      </c>
      <c r="H47" s="329">
        <v>0.84</v>
      </c>
      <c r="I47" s="348">
        <v>-1.1000000000000001</v>
      </c>
      <c r="J47" s="330">
        <v>0.88600000000000001</v>
      </c>
      <c r="K47" s="309">
        <v>529348</v>
      </c>
      <c r="M47" s="331">
        <v>117.3</v>
      </c>
      <c r="N47" s="328">
        <v>1284.21</v>
      </c>
      <c r="O47" s="327">
        <v>901.59</v>
      </c>
      <c r="P47" s="327">
        <v>80.400000000000006</v>
      </c>
      <c r="Q47" s="362">
        <v>1001405</v>
      </c>
      <c r="R47" s="329">
        <v>0.84</v>
      </c>
      <c r="S47" s="1476">
        <v>-1.1000000000000001</v>
      </c>
      <c r="T47" s="1427">
        <v>0.94599999999999995</v>
      </c>
      <c r="U47" s="309">
        <v>505349</v>
      </c>
      <c r="W47" s="399"/>
      <c r="X47" s="332">
        <v>134.9</v>
      </c>
      <c r="Y47" s="333">
        <v>369442</v>
      </c>
      <c r="Z47" s="334">
        <v>270151</v>
      </c>
      <c r="AB47" s="332">
        <v>128.9</v>
      </c>
      <c r="AC47" s="335">
        <v>40363.800000000003</v>
      </c>
      <c r="AD47" s="334">
        <v>256681</v>
      </c>
    </row>
    <row r="48" spans="1:30">
      <c r="A48" s="33"/>
      <c r="B48" s="34" t="s">
        <v>114</v>
      </c>
      <c r="C48" s="327">
        <v>115.5</v>
      </c>
      <c r="D48" s="328">
        <v>1246670</v>
      </c>
      <c r="E48" s="328">
        <v>828217</v>
      </c>
      <c r="F48" s="327">
        <v>80.900000000000006</v>
      </c>
      <c r="G48" s="305">
        <v>977905.15199999989</v>
      </c>
      <c r="H48" s="329">
        <v>0.8</v>
      </c>
      <c r="I48" s="348">
        <v>1</v>
      </c>
      <c r="J48" s="330">
        <v>0.83699999999999997</v>
      </c>
      <c r="K48" s="309">
        <v>459888</v>
      </c>
      <c r="M48" s="331">
        <v>115.5</v>
      </c>
      <c r="N48" s="328">
        <v>1258.98</v>
      </c>
      <c r="O48" s="327">
        <v>957.76</v>
      </c>
      <c r="P48" s="327">
        <v>80.900000000000006</v>
      </c>
      <c r="Q48" s="362">
        <v>1010215.7</v>
      </c>
      <c r="R48" s="329">
        <v>0.8</v>
      </c>
      <c r="S48" s="1476">
        <v>1</v>
      </c>
      <c r="T48" s="1427">
        <v>0.93700000000000006</v>
      </c>
      <c r="U48" s="309">
        <v>500459</v>
      </c>
      <c r="W48" s="399"/>
      <c r="X48" s="332">
        <v>124.2</v>
      </c>
      <c r="Y48" s="333">
        <v>370997</v>
      </c>
      <c r="Z48" s="334">
        <v>235783</v>
      </c>
      <c r="AB48" s="332">
        <v>128</v>
      </c>
      <c r="AC48" s="335">
        <v>40218.5</v>
      </c>
      <c r="AD48" s="334">
        <v>246076</v>
      </c>
    </row>
    <row r="49" spans="1:30">
      <c r="A49" s="33"/>
      <c r="B49" s="34" t="s">
        <v>115</v>
      </c>
      <c r="C49" s="327">
        <v>117.2</v>
      </c>
      <c r="D49" s="328">
        <v>1292054</v>
      </c>
      <c r="E49" s="328">
        <v>874922</v>
      </c>
      <c r="F49" s="327">
        <v>83.8</v>
      </c>
      <c r="G49" s="305">
        <v>1053654.696</v>
      </c>
      <c r="H49" s="329">
        <v>0.79</v>
      </c>
      <c r="I49" s="348">
        <v>-5.7</v>
      </c>
      <c r="J49" s="330">
        <v>0.89</v>
      </c>
      <c r="K49" s="309">
        <v>498266</v>
      </c>
      <c r="M49" s="331">
        <v>117.2</v>
      </c>
      <c r="N49" s="328">
        <v>1268.75</v>
      </c>
      <c r="O49" s="327">
        <v>801.72</v>
      </c>
      <c r="P49" s="327">
        <v>83.8</v>
      </c>
      <c r="Q49" s="362">
        <v>999352</v>
      </c>
      <c r="R49" s="329">
        <v>0.79</v>
      </c>
      <c r="S49" s="1476">
        <v>-5.7</v>
      </c>
      <c r="T49" s="1427">
        <v>0.93500000000000005</v>
      </c>
      <c r="U49" s="309">
        <v>494762</v>
      </c>
      <c r="W49" s="399"/>
      <c r="X49" s="332">
        <v>124.2</v>
      </c>
      <c r="Y49" s="333">
        <v>365097</v>
      </c>
      <c r="Z49" s="334">
        <v>238790</v>
      </c>
      <c r="AB49" s="332">
        <v>126.5</v>
      </c>
      <c r="AC49" s="335">
        <v>39814.9</v>
      </c>
      <c r="AD49" s="334">
        <v>241426</v>
      </c>
    </row>
    <row r="50" spans="1:30">
      <c r="A50" s="33"/>
      <c r="B50" s="34" t="s">
        <v>116</v>
      </c>
      <c r="C50" s="327">
        <v>115.6</v>
      </c>
      <c r="D50" s="328">
        <v>1361199</v>
      </c>
      <c r="E50" s="328">
        <v>930878</v>
      </c>
      <c r="F50" s="327">
        <v>80.2</v>
      </c>
      <c r="G50" s="305">
        <v>1045259.5870000001</v>
      </c>
      <c r="H50" s="329">
        <v>0.75</v>
      </c>
      <c r="I50" s="348">
        <v>1.1000000000000001</v>
      </c>
      <c r="J50" s="330">
        <v>0.88600000000000001</v>
      </c>
      <c r="K50" s="309">
        <v>515178</v>
      </c>
      <c r="M50" s="331">
        <v>115.6</v>
      </c>
      <c r="N50" s="328">
        <v>1275.27</v>
      </c>
      <c r="O50" s="327">
        <v>848.12</v>
      </c>
      <c r="P50" s="327">
        <v>80.2</v>
      </c>
      <c r="Q50" s="362">
        <v>992255.1</v>
      </c>
      <c r="R50" s="329">
        <v>0.75</v>
      </c>
      <c r="S50" s="1476">
        <v>1.1000000000000001</v>
      </c>
      <c r="T50" s="1427">
        <v>0.93300000000000005</v>
      </c>
      <c r="U50" s="309">
        <v>484121</v>
      </c>
      <c r="W50" s="399"/>
      <c r="X50" s="332">
        <v>120.6</v>
      </c>
      <c r="Y50" s="333">
        <v>546906</v>
      </c>
      <c r="Z50" s="334">
        <v>246009</v>
      </c>
      <c r="AB50" s="332">
        <v>123.8</v>
      </c>
      <c r="AC50" s="335">
        <v>39934.400000000001</v>
      </c>
      <c r="AD50" s="334">
        <v>236765</v>
      </c>
    </row>
    <row r="51" spans="1:30">
      <c r="A51" s="33"/>
      <c r="B51" s="34" t="s">
        <v>117</v>
      </c>
      <c r="C51" s="327">
        <v>112.4</v>
      </c>
      <c r="D51" s="328">
        <v>1273631</v>
      </c>
      <c r="E51" s="328">
        <v>826230</v>
      </c>
      <c r="F51" s="327">
        <v>78.900000000000006</v>
      </c>
      <c r="G51" s="305">
        <v>930582.74400000006</v>
      </c>
      <c r="H51" s="329">
        <v>0.74</v>
      </c>
      <c r="I51" s="348">
        <v>1.2</v>
      </c>
      <c r="J51" s="330">
        <v>0.81899999999999995</v>
      </c>
      <c r="K51" s="309">
        <v>452420</v>
      </c>
      <c r="M51" s="331">
        <v>112.4</v>
      </c>
      <c r="N51" s="328">
        <v>1265.06</v>
      </c>
      <c r="O51" s="327">
        <v>786.8</v>
      </c>
      <c r="P51" s="327">
        <v>78.900000000000006</v>
      </c>
      <c r="Q51" s="362">
        <v>982515.6</v>
      </c>
      <c r="R51" s="329">
        <v>0.74</v>
      </c>
      <c r="S51" s="1476">
        <v>1.2</v>
      </c>
      <c r="T51" s="1427">
        <v>0.91200000000000003</v>
      </c>
      <c r="U51" s="309">
        <v>482589</v>
      </c>
      <c r="W51" s="399"/>
      <c r="X51" s="332">
        <v>112.6</v>
      </c>
      <c r="Y51" s="333">
        <v>308500</v>
      </c>
      <c r="Z51" s="334">
        <v>245842</v>
      </c>
      <c r="AB51" s="332">
        <v>121</v>
      </c>
      <c r="AC51" s="335">
        <v>38838.199999999997</v>
      </c>
      <c r="AD51" s="334">
        <v>246802</v>
      </c>
    </row>
    <row r="52" spans="1:30">
      <c r="A52" s="33"/>
      <c r="B52" s="34" t="s">
        <v>118</v>
      </c>
      <c r="C52" s="327">
        <v>118.4</v>
      </c>
      <c r="D52" s="328">
        <v>1311213</v>
      </c>
      <c r="E52" s="328">
        <v>995207</v>
      </c>
      <c r="F52" s="327">
        <v>86</v>
      </c>
      <c r="G52" s="305">
        <v>978208.4</v>
      </c>
      <c r="H52" s="329">
        <v>0.72</v>
      </c>
      <c r="I52" s="348">
        <v>-1.4</v>
      </c>
      <c r="J52" s="330">
        <v>0.97399999999999998</v>
      </c>
      <c r="K52" s="309">
        <v>570757</v>
      </c>
      <c r="M52" s="331">
        <v>118.4</v>
      </c>
      <c r="N52" s="328">
        <v>1275.22</v>
      </c>
      <c r="O52" s="327">
        <v>933.18</v>
      </c>
      <c r="P52" s="327">
        <v>86</v>
      </c>
      <c r="Q52" s="362">
        <v>975310.2</v>
      </c>
      <c r="R52" s="329">
        <v>0.72</v>
      </c>
      <c r="S52" s="1476">
        <v>-1.4</v>
      </c>
      <c r="T52" s="1427">
        <v>0.95899999999999996</v>
      </c>
      <c r="U52" s="309">
        <v>532474</v>
      </c>
      <c r="W52" s="399"/>
      <c r="X52" s="332">
        <v>117.9</v>
      </c>
      <c r="Y52" s="333">
        <v>325413</v>
      </c>
      <c r="Z52" s="334">
        <v>263997</v>
      </c>
      <c r="AB52" s="332">
        <v>119.2</v>
      </c>
      <c r="AC52" s="335">
        <v>39298</v>
      </c>
      <c r="AD52" s="334">
        <v>252387</v>
      </c>
    </row>
    <row r="53" spans="1:30">
      <c r="A53" s="33"/>
      <c r="B53" s="34" t="s">
        <v>119</v>
      </c>
      <c r="C53" s="327">
        <v>115.8</v>
      </c>
      <c r="D53" s="328">
        <v>1317647</v>
      </c>
      <c r="E53" s="328">
        <v>755607</v>
      </c>
      <c r="F53" s="327">
        <v>81.599999999999994</v>
      </c>
      <c r="G53" s="305">
        <v>1014210.84</v>
      </c>
      <c r="H53" s="329">
        <v>0.7</v>
      </c>
      <c r="I53" s="348">
        <v>1.8</v>
      </c>
      <c r="J53" s="330">
        <v>0.90900000000000003</v>
      </c>
      <c r="K53" s="309">
        <v>504541</v>
      </c>
      <c r="M53" s="331">
        <v>115.8</v>
      </c>
      <c r="N53" s="328">
        <v>1280.06</v>
      </c>
      <c r="O53" s="327">
        <v>776.48</v>
      </c>
      <c r="P53" s="327">
        <v>81.599999999999994</v>
      </c>
      <c r="Q53" s="362">
        <v>988138.1</v>
      </c>
      <c r="R53" s="329">
        <v>0.7</v>
      </c>
      <c r="S53" s="1476">
        <v>1.8</v>
      </c>
      <c r="T53" s="1427">
        <v>0.94399999999999995</v>
      </c>
      <c r="U53" s="309">
        <v>479418</v>
      </c>
      <c r="W53" s="399"/>
      <c r="X53" s="332">
        <v>122.5</v>
      </c>
      <c r="Y53" s="333">
        <v>397411</v>
      </c>
      <c r="Z53" s="334">
        <v>257085</v>
      </c>
      <c r="AB53" s="332">
        <v>118.5</v>
      </c>
      <c r="AC53" s="335">
        <v>40122.199999999997</v>
      </c>
      <c r="AD53" s="334">
        <v>238032</v>
      </c>
    </row>
    <row r="54" spans="1:30">
      <c r="A54" s="33"/>
      <c r="B54" s="34" t="s">
        <v>120</v>
      </c>
      <c r="C54" s="327">
        <v>113.3</v>
      </c>
      <c r="D54" s="328">
        <v>1258484</v>
      </c>
      <c r="E54" s="328">
        <v>716377</v>
      </c>
      <c r="F54" s="327">
        <v>77</v>
      </c>
      <c r="G54" s="305">
        <v>988415.86800000002</v>
      </c>
      <c r="H54" s="329">
        <v>0.67</v>
      </c>
      <c r="I54" s="348">
        <v>2.7</v>
      </c>
      <c r="J54" s="330">
        <v>0.88900000000000001</v>
      </c>
      <c r="K54" s="309">
        <v>441815</v>
      </c>
      <c r="M54" s="331">
        <v>113.3</v>
      </c>
      <c r="N54" s="328">
        <v>1278.94</v>
      </c>
      <c r="O54" s="327">
        <v>718.35</v>
      </c>
      <c r="P54" s="327">
        <v>77</v>
      </c>
      <c r="Q54" s="362">
        <v>971065.3</v>
      </c>
      <c r="R54" s="329">
        <v>0.67</v>
      </c>
      <c r="S54" s="1476">
        <v>2.7</v>
      </c>
      <c r="T54" s="1427">
        <v>0.91800000000000004</v>
      </c>
      <c r="U54" s="309">
        <v>470513</v>
      </c>
      <c r="W54" s="399"/>
      <c r="X54" s="332">
        <v>121.5</v>
      </c>
      <c r="Y54" s="333">
        <v>402245</v>
      </c>
      <c r="Z54" s="334">
        <v>228379</v>
      </c>
      <c r="AB54" s="332">
        <v>117.2</v>
      </c>
      <c r="AC54" s="335">
        <v>40553.5</v>
      </c>
      <c r="AD54" s="334">
        <v>234080</v>
      </c>
    </row>
    <row r="55" spans="1:30">
      <c r="A55" s="33"/>
      <c r="B55" s="34" t="s">
        <v>121</v>
      </c>
      <c r="C55" s="327">
        <v>114.1</v>
      </c>
      <c r="D55" s="328">
        <v>1283671</v>
      </c>
      <c r="E55" s="328">
        <v>793269</v>
      </c>
      <c r="F55" s="327">
        <v>79.3</v>
      </c>
      <c r="G55" s="305">
        <v>962782.03799999994</v>
      </c>
      <c r="H55" s="329">
        <v>0.64</v>
      </c>
      <c r="I55" s="348">
        <v>-0.6</v>
      </c>
      <c r="J55" s="330">
        <v>0.92900000000000005</v>
      </c>
      <c r="K55" s="309">
        <v>531284</v>
      </c>
      <c r="M55" s="331">
        <v>114.1</v>
      </c>
      <c r="N55" s="328">
        <v>1288.5999999999999</v>
      </c>
      <c r="O55" s="327">
        <v>764.96</v>
      </c>
      <c r="P55" s="327">
        <v>79.3</v>
      </c>
      <c r="Q55" s="362">
        <v>955884.4</v>
      </c>
      <c r="R55" s="329">
        <v>0.64</v>
      </c>
      <c r="S55" s="1476">
        <v>-0.6</v>
      </c>
      <c r="T55" s="1427">
        <v>0.92500000000000004</v>
      </c>
      <c r="U55" s="309">
        <v>462906</v>
      </c>
      <c r="W55" s="399"/>
      <c r="X55" s="336">
        <v>120.6</v>
      </c>
      <c r="Y55" s="337">
        <v>656990</v>
      </c>
      <c r="Z55" s="338">
        <v>224372</v>
      </c>
      <c r="AB55" s="336">
        <v>114.1</v>
      </c>
      <c r="AC55" s="339">
        <v>40620.400000000001</v>
      </c>
      <c r="AD55" s="338">
        <v>232645</v>
      </c>
    </row>
    <row r="56" spans="1:30">
      <c r="A56" s="61" t="s">
        <v>125</v>
      </c>
      <c r="B56" s="62" t="s">
        <v>110</v>
      </c>
      <c r="C56" s="340">
        <v>113.4</v>
      </c>
      <c r="D56" s="341">
        <v>1221589</v>
      </c>
      <c r="E56" s="341">
        <v>779296</v>
      </c>
      <c r="F56" s="340">
        <v>79.7</v>
      </c>
      <c r="G56" s="342">
        <v>871710.08399999992</v>
      </c>
      <c r="H56" s="343">
        <v>0.62</v>
      </c>
      <c r="I56" s="344">
        <v>2.7</v>
      </c>
      <c r="J56" s="345">
        <v>0.84099999999999997</v>
      </c>
      <c r="K56" s="346">
        <v>351971</v>
      </c>
      <c r="M56" s="347">
        <v>113.4</v>
      </c>
      <c r="N56" s="341">
        <v>1290.48</v>
      </c>
      <c r="O56" s="340">
        <v>964.99</v>
      </c>
      <c r="P56" s="340">
        <v>79.7</v>
      </c>
      <c r="Q56" s="1491">
        <v>965796.6</v>
      </c>
      <c r="R56" s="343">
        <v>0.62</v>
      </c>
      <c r="S56" s="1475">
        <v>2.7</v>
      </c>
      <c r="T56" s="1718">
        <v>0.90100000000000002</v>
      </c>
      <c r="U56" s="346">
        <v>465601</v>
      </c>
      <c r="W56" s="399"/>
      <c r="X56" s="332">
        <v>107.2</v>
      </c>
      <c r="Y56" s="333">
        <v>371145</v>
      </c>
      <c r="Z56" s="334">
        <v>246105</v>
      </c>
      <c r="AB56" s="332">
        <v>113</v>
      </c>
      <c r="AC56" s="335">
        <v>40864.199999999997</v>
      </c>
      <c r="AD56" s="334">
        <v>251914</v>
      </c>
    </row>
    <row r="57" spans="1:30">
      <c r="A57" s="33">
        <v>1993</v>
      </c>
      <c r="B57" s="34" t="s">
        <v>111</v>
      </c>
      <c r="C57" s="327">
        <v>113.9</v>
      </c>
      <c r="D57" s="328">
        <v>1212893</v>
      </c>
      <c r="E57" s="328">
        <v>705581</v>
      </c>
      <c r="F57" s="327">
        <v>77.599999999999994</v>
      </c>
      <c r="G57" s="305">
        <v>1001527.875</v>
      </c>
      <c r="H57" s="329">
        <v>0.61</v>
      </c>
      <c r="I57" s="348">
        <v>-1.1000000000000001</v>
      </c>
      <c r="J57" s="330">
        <v>0.88500000000000001</v>
      </c>
      <c r="K57" s="309">
        <v>438273</v>
      </c>
      <c r="M57" s="331">
        <v>113.9</v>
      </c>
      <c r="N57" s="328">
        <v>1293.54</v>
      </c>
      <c r="O57" s="327">
        <v>747.67</v>
      </c>
      <c r="P57" s="327">
        <v>77.599999999999994</v>
      </c>
      <c r="Q57" s="362">
        <v>1020831.1</v>
      </c>
      <c r="R57" s="329">
        <v>0.61</v>
      </c>
      <c r="S57" s="1476">
        <v>-1.1000000000000001</v>
      </c>
      <c r="T57" s="1427">
        <v>0.91800000000000004</v>
      </c>
      <c r="U57" s="309">
        <v>470242</v>
      </c>
      <c r="W57" s="399"/>
      <c r="X57" s="332">
        <v>111.7</v>
      </c>
      <c r="Y57" s="333">
        <v>294526</v>
      </c>
      <c r="Z57" s="334">
        <v>196339</v>
      </c>
      <c r="AB57" s="332">
        <v>110.6</v>
      </c>
      <c r="AC57" s="335">
        <v>40820.699999999997</v>
      </c>
      <c r="AD57" s="334">
        <v>220627</v>
      </c>
    </row>
    <row r="58" spans="1:30">
      <c r="A58" s="33"/>
      <c r="B58" s="34" t="s">
        <v>112</v>
      </c>
      <c r="C58" s="327">
        <v>112.1</v>
      </c>
      <c r="D58" s="328">
        <v>1324263</v>
      </c>
      <c r="E58" s="328">
        <v>704166</v>
      </c>
      <c r="F58" s="327">
        <v>66.3</v>
      </c>
      <c r="G58" s="305">
        <v>1023981.9060000001</v>
      </c>
      <c r="H58" s="329">
        <v>0.6</v>
      </c>
      <c r="I58" s="348">
        <v>-3.5</v>
      </c>
      <c r="J58" s="330">
        <v>1.077</v>
      </c>
      <c r="K58" s="309">
        <v>550069</v>
      </c>
      <c r="M58" s="331">
        <v>112.1</v>
      </c>
      <c r="N58" s="328">
        <v>1300.6500000000001</v>
      </c>
      <c r="O58" s="327">
        <v>689.22</v>
      </c>
      <c r="P58" s="327">
        <v>66.3</v>
      </c>
      <c r="Q58" s="362">
        <v>1039366.4</v>
      </c>
      <c r="R58" s="329">
        <v>0.6</v>
      </c>
      <c r="S58" s="1476">
        <v>-3.5</v>
      </c>
      <c r="T58" s="1427">
        <v>0.92</v>
      </c>
      <c r="U58" s="309">
        <v>477246</v>
      </c>
      <c r="W58" s="399"/>
      <c r="X58" s="332">
        <v>108</v>
      </c>
      <c r="Y58" s="333">
        <v>387131</v>
      </c>
      <c r="Z58" s="334">
        <v>247579</v>
      </c>
      <c r="AB58" s="332">
        <v>105.9</v>
      </c>
      <c r="AC58" s="335">
        <v>39967.199999999997</v>
      </c>
      <c r="AD58" s="334">
        <v>237429</v>
      </c>
    </row>
    <row r="59" spans="1:30">
      <c r="A59" s="33"/>
      <c r="B59" s="34" t="s">
        <v>113</v>
      </c>
      <c r="C59" s="327">
        <v>113.3</v>
      </c>
      <c r="D59" s="328">
        <v>1237009</v>
      </c>
      <c r="E59" s="328">
        <v>963508</v>
      </c>
      <c r="F59" s="327">
        <v>81.7</v>
      </c>
      <c r="G59" s="305">
        <v>1093057.5959999999</v>
      </c>
      <c r="H59" s="329">
        <v>0.59</v>
      </c>
      <c r="I59" s="348">
        <v>2.7</v>
      </c>
      <c r="J59" s="330">
        <v>0.86199999999999999</v>
      </c>
      <c r="K59" s="309">
        <v>484066</v>
      </c>
      <c r="M59" s="331">
        <v>113.3</v>
      </c>
      <c r="N59" s="328">
        <v>1271.6199999999999</v>
      </c>
      <c r="O59" s="327">
        <v>934.26</v>
      </c>
      <c r="P59" s="327">
        <v>81.7</v>
      </c>
      <c r="Q59" s="362">
        <v>1032732.6</v>
      </c>
      <c r="R59" s="329">
        <v>0.59</v>
      </c>
      <c r="S59" s="1476">
        <v>2.7</v>
      </c>
      <c r="T59" s="1427">
        <v>0.92</v>
      </c>
      <c r="U59" s="309">
        <v>462771</v>
      </c>
      <c r="W59" s="399"/>
      <c r="X59" s="332">
        <v>106.4</v>
      </c>
      <c r="Y59" s="333">
        <v>374611</v>
      </c>
      <c r="Z59" s="334">
        <v>229643</v>
      </c>
      <c r="AB59" s="332">
        <v>101.5</v>
      </c>
      <c r="AC59" s="335">
        <v>40649.1</v>
      </c>
      <c r="AD59" s="334">
        <v>214531</v>
      </c>
    </row>
    <row r="60" spans="1:30">
      <c r="A60" s="33"/>
      <c r="B60" s="34" t="s">
        <v>114</v>
      </c>
      <c r="C60" s="327">
        <v>110.6</v>
      </c>
      <c r="D60" s="328">
        <v>1246563</v>
      </c>
      <c r="E60" s="328">
        <v>713970</v>
      </c>
      <c r="F60" s="327">
        <v>74</v>
      </c>
      <c r="G60" s="305">
        <v>986252.73800000001</v>
      </c>
      <c r="H60" s="329">
        <v>0.56999999999999995</v>
      </c>
      <c r="I60" s="348">
        <v>2.2000000000000002</v>
      </c>
      <c r="J60" s="330">
        <v>0.79200000000000004</v>
      </c>
      <c r="K60" s="309">
        <v>383475</v>
      </c>
      <c r="M60" s="331">
        <v>110.6</v>
      </c>
      <c r="N60" s="328">
        <v>1267.5</v>
      </c>
      <c r="O60" s="327">
        <v>774.36</v>
      </c>
      <c r="P60" s="327">
        <v>74</v>
      </c>
      <c r="Q60" s="362">
        <v>1022373.6</v>
      </c>
      <c r="R60" s="329">
        <v>0.56999999999999995</v>
      </c>
      <c r="S60" s="1476">
        <v>2.2000000000000002</v>
      </c>
      <c r="T60" s="1427">
        <v>0.88500000000000001</v>
      </c>
      <c r="U60" s="309">
        <v>426524</v>
      </c>
      <c r="W60" s="399"/>
      <c r="X60" s="332">
        <v>100</v>
      </c>
      <c r="Y60" s="333">
        <v>375984</v>
      </c>
      <c r="Z60" s="334">
        <v>199170</v>
      </c>
      <c r="AB60" s="332">
        <v>103.1</v>
      </c>
      <c r="AC60" s="335">
        <v>39676.9</v>
      </c>
      <c r="AD60" s="334">
        <v>209394</v>
      </c>
    </row>
    <row r="61" spans="1:30">
      <c r="A61" s="33"/>
      <c r="B61" s="34" t="s">
        <v>115</v>
      </c>
      <c r="C61" s="327">
        <v>110.7</v>
      </c>
      <c r="D61" s="328">
        <v>1292082</v>
      </c>
      <c r="E61" s="328">
        <v>880241</v>
      </c>
      <c r="F61" s="327">
        <v>84.3</v>
      </c>
      <c r="G61" s="305">
        <v>1064844.166</v>
      </c>
      <c r="H61" s="329">
        <v>0.54</v>
      </c>
      <c r="I61" s="348">
        <v>0.4</v>
      </c>
      <c r="J61" s="330">
        <v>0.86299999999999999</v>
      </c>
      <c r="K61" s="309">
        <v>437958</v>
      </c>
      <c r="M61" s="331">
        <v>110.7</v>
      </c>
      <c r="N61" s="328">
        <v>1260.27</v>
      </c>
      <c r="O61" s="327">
        <v>802.61</v>
      </c>
      <c r="P61" s="327">
        <v>84.3</v>
      </c>
      <c r="Q61" s="362">
        <v>1010194.4</v>
      </c>
      <c r="R61" s="329">
        <v>0.54</v>
      </c>
      <c r="S61" s="1476">
        <v>0.4</v>
      </c>
      <c r="T61" s="1427">
        <v>0.90200000000000002</v>
      </c>
      <c r="U61" s="309">
        <v>429007</v>
      </c>
      <c r="W61" s="399"/>
      <c r="X61" s="332">
        <v>102.8</v>
      </c>
      <c r="Y61" s="333">
        <v>346818</v>
      </c>
      <c r="Z61" s="334">
        <v>200183</v>
      </c>
      <c r="AB61" s="332">
        <v>104.3</v>
      </c>
      <c r="AC61" s="335">
        <v>38839.199999999997</v>
      </c>
      <c r="AD61" s="334">
        <v>208343</v>
      </c>
    </row>
    <row r="62" spans="1:30">
      <c r="A62" s="33"/>
      <c r="B62" s="34" t="s">
        <v>116</v>
      </c>
      <c r="C62" s="327">
        <v>112.5</v>
      </c>
      <c r="D62" s="328">
        <v>1336069</v>
      </c>
      <c r="E62" s="328">
        <v>867119</v>
      </c>
      <c r="F62" s="327">
        <v>83.1</v>
      </c>
      <c r="G62" s="305">
        <v>1065532.92</v>
      </c>
      <c r="H62" s="329">
        <v>0.53</v>
      </c>
      <c r="I62" s="348">
        <v>0.1</v>
      </c>
      <c r="J62" s="330">
        <v>0.89</v>
      </c>
      <c r="K62" s="309">
        <v>459822</v>
      </c>
      <c r="M62" s="331">
        <v>112.5</v>
      </c>
      <c r="N62" s="328">
        <v>1256.03</v>
      </c>
      <c r="O62" s="327">
        <v>784.96</v>
      </c>
      <c r="P62" s="327">
        <v>83.1</v>
      </c>
      <c r="Q62" s="362">
        <v>1011999.3</v>
      </c>
      <c r="R62" s="329">
        <v>0.53</v>
      </c>
      <c r="S62" s="1476">
        <v>0.1</v>
      </c>
      <c r="T62" s="1427">
        <v>0.93400000000000005</v>
      </c>
      <c r="U62" s="309">
        <v>440541</v>
      </c>
      <c r="W62" s="399"/>
      <c r="X62" s="332">
        <v>100</v>
      </c>
      <c r="Y62" s="333">
        <v>545629</v>
      </c>
      <c r="Z62" s="334">
        <v>220609</v>
      </c>
      <c r="AB62" s="332">
        <v>103.1</v>
      </c>
      <c r="AC62" s="335">
        <v>39266.199999999997</v>
      </c>
      <c r="AD62" s="334">
        <v>218964</v>
      </c>
    </row>
    <row r="63" spans="1:30">
      <c r="A63" s="33"/>
      <c r="B63" s="34" t="s">
        <v>117</v>
      </c>
      <c r="C63" s="327">
        <v>107.2</v>
      </c>
      <c r="D63" s="328">
        <v>1269967</v>
      </c>
      <c r="E63" s="328">
        <v>760007</v>
      </c>
      <c r="F63" s="327">
        <v>76.099999999999994</v>
      </c>
      <c r="G63" s="305">
        <v>958258.01400000008</v>
      </c>
      <c r="H63" s="329">
        <v>0.51</v>
      </c>
      <c r="I63" s="348">
        <v>1.5</v>
      </c>
      <c r="J63" s="330">
        <v>0.78400000000000003</v>
      </c>
      <c r="K63" s="309">
        <v>392884</v>
      </c>
      <c r="M63" s="331">
        <v>107.2</v>
      </c>
      <c r="N63" s="328">
        <v>1255.27</v>
      </c>
      <c r="O63" s="327">
        <v>762.43</v>
      </c>
      <c r="P63" s="327">
        <v>76.099999999999994</v>
      </c>
      <c r="Q63" s="362">
        <v>1017182.2</v>
      </c>
      <c r="R63" s="329">
        <v>0.51</v>
      </c>
      <c r="S63" s="1476">
        <v>1.5</v>
      </c>
      <c r="T63" s="1427">
        <v>0.876</v>
      </c>
      <c r="U63" s="309">
        <v>419901</v>
      </c>
      <c r="W63" s="399"/>
      <c r="X63" s="332">
        <v>94.6</v>
      </c>
      <c r="Y63" s="333">
        <v>318143</v>
      </c>
      <c r="Z63" s="334">
        <v>221465</v>
      </c>
      <c r="AB63" s="332">
        <v>101.7</v>
      </c>
      <c r="AC63" s="335">
        <v>39252.6</v>
      </c>
      <c r="AD63" s="334">
        <v>214093</v>
      </c>
    </row>
    <row r="64" spans="1:30">
      <c r="A64" s="33"/>
      <c r="B64" s="34" t="s">
        <v>118</v>
      </c>
      <c r="C64" s="327">
        <v>106.3</v>
      </c>
      <c r="D64" s="328">
        <v>1269645</v>
      </c>
      <c r="E64" s="328">
        <v>786400</v>
      </c>
      <c r="F64" s="327">
        <v>74.599999999999994</v>
      </c>
      <c r="G64" s="305">
        <v>1024502.49</v>
      </c>
      <c r="H64" s="329">
        <v>0.5</v>
      </c>
      <c r="I64" s="348">
        <v>2.4</v>
      </c>
      <c r="J64" s="330">
        <v>0.89100000000000001</v>
      </c>
      <c r="K64" s="309">
        <v>448409</v>
      </c>
      <c r="M64" s="331">
        <v>106.3</v>
      </c>
      <c r="N64" s="328">
        <v>1241.08</v>
      </c>
      <c r="O64" s="327">
        <v>718.66</v>
      </c>
      <c r="P64" s="327">
        <v>74.599999999999994</v>
      </c>
      <c r="Q64" s="362">
        <v>1016133</v>
      </c>
      <c r="R64" s="329">
        <v>0.5</v>
      </c>
      <c r="S64" s="1476">
        <v>2.4</v>
      </c>
      <c r="T64" s="1427">
        <v>0.877</v>
      </c>
      <c r="U64" s="309">
        <v>420224</v>
      </c>
      <c r="W64" s="399"/>
      <c r="X64" s="332">
        <v>100.9</v>
      </c>
      <c r="Y64" s="333">
        <v>327349</v>
      </c>
      <c r="Z64" s="334">
        <v>224114</v>
      </c>
      <c r="AB64" s="332">
        <v>102</v>
      </c>
      <c r="AC64" s="335">
        <v>38815.5</v>
      </c>
      <c r="AD64" s="334">
        <v>212898</v>
      </c>
    </row>
    <row r="65" spans="1:30">
      <c r="A65" s="33"/>
      <c r="B65" s="34" t="s">
        <v>119</v>
      </c>
      <c r="C65" s="327">
        <v>106.8</v>
      </c>
      <c r="D65" s="328">
        <v>1287262</v>
      </c>
      <c r="E65" s="328">
        <v>847742</v>
      </c>
      <c r="F65" s="327">
        <v>78</v>
      </c>
      <c r="G65" s="305">
        <v>1025342.3</v>
      </c>
      <c r="H65" s="329">
        <v>0.49</v>
      </c>
      <c r="I65" s="348">
        <v>-0.2</v>
      </c>
      <c r="J65" s="330">
        <v>0.82799999999999996</v>
      </c>
      <c r="K65" s="309">
        <v>405351</v>
      </c>
      <c r="M65" s="331">
        <v>106.8</v>
      </c>
      <c r="N65" s="328">
        <v>1247.4000000000001</v>
      </c>
      <c r="O65" s="327">
        <v>884.9</v>
      </c>
      <c r="P65" s="327">
        <v>78</v>
      </c>
      <c r="Q65" s="362">
        <v>1008466</v>
      </c>
      <c r="R65" s="329">
        <v>0.49</v>
      </c>
      <c r="S65" s="1476">
        <v>-0.2</v>
      </c>
      <c r="T65" s="1427">
        <v>0.86299999999999999</v>
      </c>
      <c r="U65" s="309">
        <v>394686</v>
      </c>
      <c r="W65" s="399"/>
      <c r="X65" s="332">
        <v>105.4</v>
      </c>
      <c r="Y65" s="333">
        <v>386968</v>
      </c>
      <c r="Z65" s="334">
        <v>226558</v>
      </c>
      <c r="AB65" s="332">
        <v>102.2</v>
      </c>
      <c r="AC65" s="335">
        <v>38742.1</v>
      </c>
      <c r="AD65" s="334">
        <v>216047</v>
      </c>
    </row>
    <row r="66" spans="1:30">
      <c r="A66" s="33"/>
      <c r="B66" s="34" t="s">
        <v>120</v>
      </c>
      <c r="C66" s="327">
        <v>108</v>
      </c>
      <c r="D66" s="328">
        <v>1236177</v>
      </c>
      <c r="E66" s="328">
        <v>765124</v>
      </c>
      <c r="F66" s="327">
        <v>78.099999999999994</v>
      </c>
      <c r="G66" s="305">
        <v>1027714.275</v>
      </c>
      <c r="H66" s="329">
        <v>0.48</v>
      </c>
      <c r="I66" s="348">
        <v>-6</v>
      </c>
      <c r="J66" s="330">
        <v>0.84599999999999997</v>
      </c>
      <c r="K66" s="309">
        <v>377600</v>
      </c>
      <c r="M66" s="331">
        <v>108</v>
      </c>
      <c r="N66" s="328">
        <v>1250.25</v>
      </c>
      <c r="O66" s="327">
        <v>767.65</v>
      </c>
      <c r="P66" s="327">
        <v>78.099999999999994</v>
      </c>
      <c r="Q66" s="362">
        <v>1003884.9</v>
      </c>
      <c r="R66" s="329">
        <v>0.48</v>
      </c>
      <c r="S66" s="1476">
        <v>-6</v>
      </c>
      <c r="T66" s="1427">
        <v>0.873</v>
      </c>
      <c r="U66" s="309">
        <v>389838</v>
      </c>
      <c r="W66" s="399"/>
      <c r="X66" s="332">
        <v>101.8</v>
      </c>
      <c r="Y66" s="333">
        <v>377723</v>
      </c>
      <c r="Z66" s="334">
        <v>225957</v>
      </c>
      <c r="AB66" s="332">
        <v>98.5</v>
      </c>
      <c r="AC66" s="335">
        <v>38463.800000000003</v>
      </c>
      <c r="AD66" s="334">
        <v>222998</v>
      </c>
    </row>
    <row r="67" spans="1:30">
      <c r="A67" s="49"/>
      <c r="B67" s="50" t="s">
        <v>121</v>
      </c>
      <c r="C67" s="349">
        <v>106.8</v>
      </c>
      <c r="D67" s="350">
        <v>1233943</v>
      </c>
      <c r="E67" s="350">
        <v>811185</v>
      </c>
      <c r="F67" s="349">
        <v>80.2</v>
      </c>
      <c r="G67" s="317">
        <v>1003470.72</v>
      </c>
      <c r="H67" s="351">
        <v>0.47</v>
      </c>
      <c r="I67" s="352">
        <v>-2.6</v>
      </c>
      <c r="J67" s="353">
        <v>0.873</v>
      </c>
      <c r="K67" s="321">
        <v>471042</v>
      </c>
      <c r="M67" s="354">
        <v>106.8</v>
      </c>
      <c r="N67" s="350">
        <v>1236.58</v>
      </c>
      <c r="O67" s="349">
        <v>798.8</v>
      </c>
      <c r="P67" s="349">
        <v>80.2</v>
      </c>
      <c r="Q67" s="1490">
        <v>990773.3</v>
      </c>
      <c r="R67" s="351">
        <v>0.47</v>
      </c>
      <c r="S67" s="1477">
        <v>-2.6</v>
      </c>
      <c r="T67" s="1428">
        <v>0.871</v>
      </c>
      <c r="U67" s="321">
        <v>405625</v>
      </c>
      <c r="W67" s="399"/>
      <c r="X67" s="332">
        <v>101.8</v>
      </c>
      <c r="Y67" s="333">
        <v>630081</v>
      </c>
      <c r="Z67" s="334">
        <v>206866</v>
      </c>
      <c r="AB67" s="332">
        <v>97.1</v>
      </c>
      <c r="AC67" s="335">
        <v>39293.5</v>
      </c>
      <c r="AD67" s="334">
        <v>214119</v>
      </c>
    </row>
    <row r="68" spans="1:30">
      <c r="A68" s="33" t="s">
        <v>128</v>
      </c>
      <c r="B68" s="34" t="s">
        <v>110</v>
      </c>
      <c r="C68" s="327">
        <v>109.7</v>
      </c>
      <c r="D68" s="328">
        <v>1165966</v>
      </c>
      <c r="E68" s="328">
        <v>704383</v>
      </c>
      <c r="F68" s="327">
        <v>76.8</v>
      </c>
      <c r="G68" s="305">
        <v>919841.85</v>
      </c>
      <c r="H68" s="329">
        <v>0.46</v>
      </c>
      <c r="I68" s="348">
        <v>-0.7</v>
      </c>
      <c r="J68" s="330">
        <v>0.81299999999999994</v>
      </c>
      <c r="K68" s="309">
        <v>334187</v>
      </c>
      <c r="M68" s="331">
        <v>109.7</v>
      </c>
      <c r="N68" s="328">
        <v>1243.5999999999999</v>
      </c>
      <c r="O68" s="327">
        <v>810.21</v>
      </c>
      <c r="P68" s="327">
        <v>76.8</v>
      </c>
      <c r="Q68" s="362">
        <v>1022379.6</v>
      </c>
      <c r="R68" s="329">
        <v>0.46</v>
      </c>
      <c r="S68" s="1476">
        <v>-0.7</v>
      </c>
      <c r="T68" s="1427">
        <v>0.876</v>
      </c>
      <c r="U68" s="309">
        <v>444051</v>
      </c>
      <c r="W68" s="399"/>
      <c r="X68" s="355">
        <v>98.5</v>
      </c>
      <c r="Y68" s="356">
        <v>368525</v>
      </c>
      <c r="Z68" s="357">
        <v>226081</v>
      </c>
      <c r="AB68" s="355">
        <v>103.6</v>
      </c>
      <c r="AC68" s="358">
        <v>39899.9</v>
      </c>
      <c r="AD68" s="357">
        <v>228174</v>
      </c>
    </row>
    <row r="69" spans="1:30">
      <c r="A69" s="33">
        <v>1994</v>
      </c>
      <c r="B69" s="34" t="s">
        <v>111</v>
      </c>
      <c r="C69" s="327">
        <v>108.1</v>
      </c>
      <c r="D69" s="328">
        <v>1164714</v>
      </c>
      <c r="E69" s="328">
        <v>671335</v>
      </c>
      <c r="F69" s="327">
        <v>73.8</v>
      </c>
      <c r="G69" s="305">
        <v>977946.58200000005</v>
      </c>
      <c r="H69" s="329">
        <v>0.45</v>
      </c>
      <c r="I69" s="348">
        <v>0.1</v>
      </c>
      <c r="J69" s="330">
        <v>0.83699999999999997</v>
      </c>
      <c r="K69" s="309">
        <v>384403</v>
      </c>
      <c r="M69" s="331">
        <v>108.1</v>
      </c>
      <c r="N69" s="328">
        <v>1242.6300000000001</v>
      </c>
      <c r="O69" s="327">
        <v>717.17</v>
      </c>
      <c r="P69" s="327">
        <v>73.8</v>
      </c>
      <c r="Q69" s="362">
        <v>996761.2</v>
      </c>
      <c r="R69" s="329">
        <v>0.45</v>
      </c>
      <c r="S69" s="1476">
        <v>0.1</v>
      </c>
      <c r="T69" s="1427">
        <v>0.872</v>
      </c>
      <c r="U69" s="309">
        <v>408364</v>
      </c>
      <c r="W69" s="399"/>
      <c r="X69" s="332">
        <v>100.9</v>
      </c>
      <c r="Y69" s="333">
        <v>295116</v>
      </c>
      <c r="Z69" s="334">
        <v>207170</v>
      </c>
      <c r="AB69" s="332">
        <v>99.4</v>
      </c>
      <c r="AC69" s="335">
        <v>41136.400000000001</v>
      </c>
      <c r="AD69" s="334">
        <v>233214</v>
      </c>
    </row>
    <row r="70" spans="1:30">
      <c r="A70" s="33"/>
      <c r="B70" s="34" t="s">
        <v>112</v>
      </c>
      <c r="C70" s="327">
        <v>125.4</v>
      </c>
      <c r="D70" s="328">
        <v>1254859</v>
      </c>
      <c r="E70" s="328">
        <v>661341</v>
      </c>
      <c r="F70" s="327">
        <v>118.7</v>
      </c>
      <c r="G70" s="305">
        <v>982157.00699999987</v>
      </c>
      <c r="H70" s="329">
        <v>0.44</v>
      </c>
      <c r="I70" s="348">
        <v>-0.8</v>
      </c>
      <c r="J70" s="330">
        <v>1.198</v>
      </c>
      <c r="K70" s="309">
        <v>498808</v>
      </c>
      <c r="M70" s="331">
        <v>125.4</v>
      </c>
      <c r="N70" s="328">
        <v>1235.3699999999999</v>
      </c>
      <c r="O70" s="327">
        <v>667.56</v>
      </c>
      <c r="P70" s="327">
        <v>118.7</v>
      </c>
      <c r="Q70" s="362">
        <v>991268.1</v>
      </c>
      <c r="R70" s="329">
        <v>0.44</v>
      </c>
      <c r="S70" s="1476">
        <v>-0.8</v>
      </c>
      <c r="T70" s="1427">
        <v>1.016</v>
      </c>
      <c r="U70" s="309">
        <v>432996</v>
      </c>
      <c r="W70" s="399"/>
      <c r="X70" s="332">
        <v>101.5</v>
      </c>
      <c r="Y70" s="333">
        <v>378712</v>
      </c>
      <c r="Z70" s="334">
        <v>227385</v>
      </c>
      <c r="AB70" s="332">
        <v>99</v>
      </c>
      <c r="AC70" s="335">
        <v>40515.300000000003</v>
      </c>
      <c r="AD70" s="334">
        <v>220318</v>
      </c>
    </row>
    <row r="71" spans="1:30">
      <c r="A71" s="33"/>
      <c r="B71" s="34" t="s">
        <v>113</v>
      </c>
      <c r="C71" s="327">
        <v>108</v>
      </c>
      <c r="D71" s="328">
        <v>1199119</v>
      </c>
      <c r="E71" s="328">
        <v>803640</v>
      </c>
      <c r="F71" s="327">
        <v>76.400000000000006</v>
      </c>
      <c r="G71" s="305">
        <v>1037739.1960000001</v>
      </c>
      <c r="H71" s="329">
        <v>0.44</v>
      </c>
      <c r="I71" s="348">
        <v>-3.7</v>
      </c>
      <c r="J71" s="330">
        <v>0.81899999999999995</v>
      </c>
      <c r="K71" s="309">
        <v>424294</v>
      </c>
      <c r="M71" s="331">
        <v>108</v>
      </c>
      <c r="N71" s="328">
        <v>1230.3699999999999</v>
      </c>
      <c r="O71" s="327">
        <v>760.67</v>
      </c>
      <c r="P71" s="327">
        <v>76.400000000000006</v>
      </c>
      <c r="Q71" s="362">
        <v>984383.9</v>
      </c>
      <c r="R71" s="329">
        <v>0.44</v>
      </c>
      <c r="S71" s="1476">
        <v>-3.7</v>
      </c>
      <c r="T71" s="1427">
        <v>0.873</v>
      </c>
      <c r="U71" s="309">
        <v>405403</v>
      </c>
      <c r="W71" s="399"/>
      <c r="X71" s="332">
        <v>103.2</v>
      </c>
      <c r="Y71" s="333">
        <v>372633</v>
      </c>
      <c r="Z71" s="334">
        <v>231584</v>
      </c>
      <c r="AB71" s="332">
        <v>98.1</v>
      </c>
      <c r="AC71" s="335">
        <v>40589</v>
      </c>
      <c r="AD71" s="334">
        <v>224277</v>
      </c>
    </row>
    <row r="72" spans="1:30">
      <c r="A72" s="33"/>
      <c r="B72" s="34" t="s">
        <v>114</v>
      </c>
      <c r="C72" s="327">
        <v>107.6</v>
      </c>
      <c r="D72" s="328">
        <v>1237314</v>
      </c>
      <c r="E72" s="328">
        <v>839920</v>
      </c>
      <c r="F72" s="327">
        <v>71.400000000000006</v>
      </c>
      <c r="G72" s="305">
        <v>945127.79</v>
      </c>
      <c r="H72" s="329">
        <v>0.44</v>
      </c>
      <c r="I72" s="348">
        <v>-2.4</v>
      </c>
      <c r="J72" s="330">
        <v>0.78400000000000003</v>
      </c>
      <c r="K72" s="309">
        <v>360668</v>
      </c>
      <c r="M72" s="331">
        <v>107.6</v>
      </c>
      <c r="N72" s="328">
        <v>1251.3499999999999</v>
      </c>
      <c r="O72" s="327">
        <v>953.81</v>
      </c>
      <c r="P72" s="327">
        <v>71.400000000000006</v>
      </c>
      <c r="Q72" s="362">
        <v>982256.6</v>
      </c>
      <c r="R72" s="329">
        <v>0.44</v>
      </c>
      <c r="S72" s="1476">
        <v>-2.4</v>
      </c>
      <c r="T72" s="1427">
        <v>0.876</v>
      </c>
      <c r="U72" s="309">
        <v>401921</v>
      </c>
      <c r="W72" s="399"/>
      <c r="X72" s="332">
        <v>95.7</v>
      </c>
      <c r="Y72" s="333">
        <v>379709</v>
      </c>
      <c r="Z72" s="334">
        <v>222102</v>
      </c>
      <c r="AB72" s="332">
        <v>98.7</v>
      </c>
      <c r="AC72" s="335">
        <v>39753.199999999997</v>
      </c>
      <c r="AD72" s="334">
        <v>229097</v>
      </c>
    </row>
    <row r="73" spans="1:30">
      <c r="A73" s="33"/>
      <c r="B73" s="34" t="s">
        <v>115</v>
      </c>
      <c r="C73" s="327">
        <v>109.8</v>
      </c>
      <c r="D73" s="328">
        <v>1293922</v>
      </c>
      <c r="E73" s="328">
        <v>860050</v>
      </c>
      <c r="F73" s="327">
        <v>77.099999999999994</v>
      </c>
      <c r="G73" s="305">
        <v>1046459.9839999999</v>
      </c>
      <c r="H73" s="329">
        <v>0.45</v>
      </c>
      <c r="I73" s="348">
        <v>0.9</v>
      </c>
      <c r="J73" s="330">
        <v>0.85799999999999998</v>
      </c>
      <c r="K73" s="309">
        <v>447160</v>
      </c>
      <c r="M73" s="331">
        <v>109.8</v>
      </c>
      <c r="N73" s="328">
        <v>1266.82</v>
      </c>
      <c r="O73" s="327">
        <v>769.31</v>
      </c>
      <c r="P73" s="327">
        <v>77.099999999999994</v>
      </c>
      <c r="Q73" s="362">
        <v>987690.5</v>
      </c>
      <c r="R73" s="329">
        <v>0.45</v>
      </c>
      <c r="S73" s="1476">
        <v>0.9</v>
      </c>
      <c r="T73" s="1427">
        <v>0.89400000000000002</v>
      </c>
      <c r="U73" s="309">
        <v>441201</v>
      </c>
      <c r="W73" s="399"/>
      <c r="X73" s="332">
        <v>96.3</v>
      </c>
      <c r="Y73" s="333">
        <v>362633</v>
      </c>
      <c r="Z73" s="334">
        <v>225451</v>
      </c>
      <c r="AB73" s="332">
        <v>97.5</v>
      </c>
      <c r="AC73" s="335">
        <v>40129.599999999999</v>
      </c>
      <c r="AD73" s="334">
        <v>234972</v>
      </c>
    </row>
    <row r="74" spans="1:30">
      <c r="A74" s="33"/>
      <c r="B74" s="34" t="s">
        <v>116</v>
      </c>
      <c r="C74" s="327">
        <v>107.3</v>
      </c>
      <c r="D74" s="328">
        <v>1385932</v>
      </c>
      <c r="E74" s="328">
        <v>921041</v>
      </c>
      <c r="F74" s="327">
        <v>67.900000000000006</v>
      </c>
      <c r="G74" s="305">
        <v>1024811.553</v>
      </c>
      <c r="H74" s="329">
        <v>0.45</v>
      </c>
      <c r="I74" s="348">
        <v>6.6</v>
      </c>
      <c r="J74" s="330">
        <v>0.83799999999999997</v>
      </c>
      <c r="K74" s="309">
        <v>414852</v>
      </c>
      <c r="M74" s="331">
        <v>107.3</v>
      </c>
      <c r="N74" s="328">
        <v>1305.54</v>
      </c>
      <c r="O74" s="327">
        <v>844.8</v>
      </c>
      <c r="P74" s="327">
        <v>67.900000000000006</v>
      </c>
      <c r="Q74" s="362">
        <v>982690.5</v>
      </c>
      <c r="R74" s="329">
        <v>0.45</v>
      </c>
      <c r="S74" s="1476">
        <v>6.6</v>
      </c>
      <c r="T74" s="1427">
        <v>0.877</v>
      </c>
      <c r="U74" s="309">
        <v>407994</v>
      </c>
      <c r="W74" s="399"/>
      <c r="X74" s="332">
        <v>94.3</v>
      </c>
      <c r="Y74" s="333">
        <v>551309</v>
      </c>
      <c r="Z74" s="334">
        <v>218123</v>
      </c>
      <c r="AB74" s="332">
        <v>97.6</v>
      </c>
      <c r="AC74" s="335">
        <v>39905.599999999999</v>
      </c>
      <c r="AD74" s="334">
        <v>225360</v>
      </c>
    </row>
    <row r="75" spans="1:30">
      <c r="A75" s="33"/>
      <c r="B75" s="34" t="s">
        <v>117</v>
      </c>
      <c r="C75" s="327">
        <v>112.6</v>
      </c>
      <c r="D75" s="328">
        <v>1338115</v>
      </c>
      <c r="E75" s="328">
        <v>914185</v>
      </c>
      <c r="F75" s="327">
        <v>83.2</v>
      </c>
      <c r="G75" s="305">
        <v>933924.36700000009</v>
      </c>
      <c r="H75" s="329">
        <v>0.46</v>
      </c>
      <c r="I75" s="348">
        <v>6</v>
      </c>
      <c r="J75" s="330">
        <v>0.80900000000000005</v>
      </c>
      <c r="K75" s="309">
        <v>409043</v>
      </c>
      <c r="M75" s="331">
        <v>112.6</v>
      </c>
      <c r="N75" s="328">
        <v>1314.05</v>
      </c>
      <c r="O75" s="327">
        <v>883.59</v>
      </c>
      <c r="P75" s="327">
        <v>83.2</v>
      </c>
      <c r="Q75" s="362">
        <v>986374</v>
      </c>
      <c r="R75" s="329">
        <v>0.46</v>
      </c>
      <c r="S75" s="1476">
        <v>6</v>
      </c>
      <c r="T75" s="1427">
        <v>0.90600000000000003</v>
      </c>
      <c r="U75" s="309">
        <v>426351</v>
      </c>
      <c r="W75" s="399"/>
      <c r="X75" s="332">
        <v>92.3</v>
      </c>
      <c r="Y75" s="333">
        <v>320552</v>
      </c>
      <c r="Z75" s="334">
        <v>250720</v>
      </c>
      <c r="AB75" s="332">
        <v>99.2</v>
      </c>
      <c r="AC75" s="335">
        <v>39037</v>
      </c>
      <c r="AD75" s="334">
        <v>233188</v>
      </c>
    </row>
    <row r="76" spans="1:30">
      <c r="A76" s="33"/>
      <c r="B76" s="34" t="s">
        <v>118</v>
      </c>
      <c r="C76" s="327">
        <v>110.7</v>
      </c>
      <c r="D76" s="328">
        <v>1350914</v>
      </c>
      <c r="E76" s="328">
        <v>882040</v>
      </c>
      <c r="F76" s="327">
        <v>77.5</v>
      </c>
      <c r="G76" s="305">
        <v>990016.59900000005</v>
      </c>
      <c r="H76" s="329">
        <v>0.47</v>
      </c>
      <c r="I76" s="348">
        <v>2.5</v>
      </c>
      <c r="J76" s="330">
        <v>0.90800000000000003</v>
      </c>
      <c r="K76" s="309">
        <v>442642</v>
      </c>
      <c r="M76" s="331">
        <v>110.7</v>
      </c>
      <c r="N76" s="328">
        <v>1317.64</v>
      </c>
      <c r="O76" s="327">
        <v>866.12</v>
      </c>
      <c r="P76" s="327">
        <v>77.5</v>
      </c>
      <c r="Q76" s="362">
        <v>979972.6</v>
      </c>
      <c r="R76" s="329">
        <v>0.47</v>
      </c>
      <c r="S76" s="1476">
        <v>2.5</v>
      </c>
      <c r="T76" s="1427">
        <v>0.89400000000000002</v>
      </c>
      <c r="U76" s="309">
        <v>415563</v>
      </c>
      <c r="W76" s="399"/>
      <c r="X76" s="332">
        <v>98.1</v>
      </c>
      <c r="Y76" s="333">
        <v>326286</v>
      </c>
      <c r="Z76" s="334">
        <v>252811</v>
      </c>
      <c r="AB76" s="332">
        <v>99.3</v>
      </c>
      <c r="AC76" s="335">
        <v>38110.800000000003</v>
      </c>
      <c r="AD76" s="334">
        <v>236449</v>
      </c>
    </row>
    <row r="77" spans="1:30">
      <c r="A77" s="33"/>
      <c r="B77" s="34" t="s">
        <v>119</v>
      </c>
      <c r="C77" s="327">
        <v>110.7</v>
      </c>
      <c r="D77" s="328">
        <v>1349481</v>
      </c>
      <c r="E77" s="328">
        <v>739302</v>
      </c>
      <c r="F77" s="327">
        <v>76.900000000000006</v>
      </c>
      <c r="G77" s="305">
        <v>990786.48600000003</v>
      </c>
      <c r="H77" s="329">
        <v>0.46</v>
      </c>
      <c r="I77" s="348">
        <v>2.2000000000000002</v>
      </c>
      <c r="J77" s="330">
        <v>0.84</v>
      </c>
      <c r="K77" s="309">
        <v>424647</v>
      </c>
      <c r="M77" s="331">
        <v>110.7</v>
      </c>
      <c r="N77" s="328">
        <v>1316</v>
      </c>
      <c r="O77" s="327">
        <v>719.43</v>
      </c>
      <c r="P77" s="327">
        <v>76.900000000000006</v>
      </c>
      <c r="Q77" s="362">
        <v>977993.6</v>
      </c>
      <c r="R77" s="329">
        <v>0.46</v>
      </c>
      <c r="S77" s="1476">
        <v>2.2000000000000002</v>
      </c>
      <c r="T77" s="1427">
        <v>0.878</v>
      </c>
      <c r="U77" s="309">
        <v>420702</v>
      </c>
      <c r="W77" s="399"/>
      <c r="X77" s="332">
        <v>101.4</v>
      </c>
      <c r="Y77" s="333">
        <v>380060</v>
      </c>
      <c r="Z77" s="334">
        <v>260659</v>
      </c>
      <c r="AB77" s="332">
        <v>98.7</v>
      </c>
      <c r="AC77" s="335">
        <v>37240.5</v>
      </c>
      <c r="AD77" s="334">
        <v>245174</v>
      </c>
    </row>
    <row r="78" spans="1:30">
      <c r="A78" s="33"/>
      <c r="B78" s="34" t="s">
        <v>120</v>
      </c>
      <c r="C78" s="327">
        <v>115.9</v>
      </c>
      <c r="D78" s="328">
        <v>1311125</v>
      </c>
      <c r="E78" s="328">
        <v>976983</v>
      </c>
      <c r="F78" s="327">
        <v>82.2</v>
      </c>
      <c r="G78" s="305">
        <v>999504</v>
      </c>
      <c r="H78" s="329">
        <v>0.46</v>
      </c>
      <c r="I78" s="348">
        <v>6</v>
      </c>
      <c r="J78" s="330">
        <v>0.89100000000000001</v>
      </c>
      <c r="K78" s="309">
        <v>421399</v>
      </c>
      <c r="M78" s="331">
        <v>115.9</v>
      </c>
      <c r="N78" s="328">
        <v>1318.27</v>
      </c>
      <c r="O78" s="327">
        <v>965.75</v>
      </c>
      <c r="P78" s="327">
        <v>82.2</v>
      </c>
      <c r="Q78" s="362">
        <v>974396.8</v>
      </c>
      <c r="R78" s="329">
        <v>0.46</v>
      </c>
      <c r="S78" s="1476">
        <v>6</v>
      </c>
      <c r="T78" s="1427">
        <v>0.91900000000000004</v>
      </c>
      <c r="U78" s="309">
        <v>423686</v>
      </c>
      <c r="W78" s="399"/>
      <c r="X78" s="332">
        <v>103</v>
      </c>
      <c r="Y78" s="333">
        <v>379301</v>
      </c>
      <c r="Z78" s="334">
        <v>244833</v>
      </c>
      <c r="AB78" s="332">
        <v>99.8</v>
      </c>
      <c r="AC78" s="335">
        <v>39558.6</v>
      </c>
      <c r="AD78" s="334">
        <v>248283</v>
      </c>
    </row>
    <row r="79" spans="1:30">
      <c r="A79" s="33"/>
      <c r="B79" s="34" t="s">
        <v>121</v>
      </c>
      <c r="C79" s="327">
        <v>111.1</v>
      </c>
      <c r="D79" s="328">
        <v>1296647</v>
      </c>
      <c r="E79" s="328">
        <v>897566</v>
      </c>
      <c r="F79" s="327">
        <v>77</v>
      </c>
      <c r="G79" s="305">
        <v>984538.72499999998</v>
      </c>
      <c r="H79" s="329">
        <v>0.45</v>
      </c>
      <c r="I79" s="348">
        <v>2.1</v>
      </c>
      <c r="J79" s="330">
        <v>0.88100000000000001</v>
      </c>
      <c r="K79" s="309">
        <v>482057</v>
      </c>
      <c r="M79" s="331">
        <v>111.1</v>
      </c>
      <c r="N79" s="328">
        <v>1302.95</v>
      </c>
      <c r="O79" s="327">
        <v>884.32</v>
      </c>
      <c r="P79" s="327">
        <v>77</v>
      </c>
      <c r="Q79" s="362">
        <v>973274.7</v>
      </c>
      <c r="R79" s="329">
        <v>0.45</v>
      </c>
      <c r="S79" s="1476">
        <v>2.1</v>
      </c>
      <c r="T79" s="1427">
        <v>0.88100000000000001</v>
      </c>
      <c r="U79" s="309">
        <v>414698</v>
      </c>
      <c r="W79" s="399"/>
      <c r="X79" s="336">
        <v>109.7</v>
      </c>
      <c r="Y79" s="337">
        <v>636366</v>
      </c>
      <c r="Z79" s="338">
        <v>236388</v>
      </c>
      <c r="AB79" s="336">
        <v>105.5</v>
      </c>
      <c r="AC79" s="339">
        <v>39568.5</v>
      </c>
      <c r="AD79" s="338">
        <v>252494</v>
      </c>
    </row>
    <row r="80" spans="1:30">
      <c r="A80" s="61" t="s">
        <v>129</v>
      </c>
      <c r="B80" s="62" t="s">
        <v>110</v>
      </c>
      <c r="C80" s="340">
        <v>101.5</v>
      </c>
      <c r="D80" s="341">
        <v>1091114</v>
      </c>
      <c r="E80" s="341">
        <v>537385</v>
      </c>
      <c r="F80" s="340">
        <v>84</v>
      </c>
      <c r="G80" s="342">
        <v>867111.245</v>
      </c>
      <c r="H80" s="343">
        <v>0.45</v>
      </c>
      <c r="I80" s="344">
        <v>-14.3</v>
      </c>
      <c r="J80" s="345">
        <v>0.748</v>
      </c>
      <c r="K80" s="346">
        <v>168713</v>
      </c>
      <c r="M80" s="347">
        <v>101.5</v>
      </c>
      <c r="N80" s="341">
        <v>1160.72</v>
      </c>
      <c r="O80" s="340">
        <v>641.48</v>
      </c>
      <c r="P80" s="340">
        <v>84</v>
      </c>
      <c r="Q80" s="1491">
        <v>966216.9</v>
      </c>
      <c r="R80" s="343">
        <v>0.45</v>
      </c>
      <c r="S80" s="1475">
        <v>-14.3</v>
      </c>
      <c r="T80" s="1718">
        <v>0.80800000000000005</v>
      </c>
      <c r="U80" s="346">
        <v>223078</v>
      </c>
      <c r="W80" s="399"/>
      <c r="X80" s="332">
        <v>94.4</v>
      </c>
      <c r="Y80" s="333">
        <v>256379</v>
      </c>
      <c r="Z80" s="334">
        <v>148404</v>
      </c>
      <c r="AB80" s="332">
        <v>99</v>
      </c>
      <c r="AC80" s="335">
        <v>27978</v>
      </c>
      <c r="AD80" s="334">
        <v>144067</v>
      </c>
    </row>
    <row r="81" spans="1:30">
      <c r="A81" s="33">
        <v>1995</v>
      </c>
      <c r="B81" s="34" t="s">
        <v>111</v>
      </c>
      <c r="C81" s="327">
        <v>104.3</v>
      </c>
      <c r="D81" s="328">
        <v>1135373</v>
      </c>
      <c r="E81" s="328">
        <v>597686</v>
      </c>
      <c r="F81" s="327">
        <v>85</v>
      </c>
      <c r="G81" s="305">
        <v>919414.35200000007</v>
      </c>
      <c r="H81" s="329">
        <v>0.5</v>
      </c>
      <c r="I81" s="348">
        <v>-14</v>
      </c>
      <c r="J81" s="330">
        <v>0.81299999999999994</v>
      </c>
      <c r="K81" s="309">
        <v>113733</v>
      </c>
      <c r="M81" s="331">
        <v>104.3</v>
      </c>
      <c r="N81" s="328">
        <v>1212.6099999999999</v>
      </c>
      <c r="O81" s="327">
        <v>639.4</v>
      </c>
      <c r="P81" s="327">
        <v>85</v>
      </c>
      <c r="Q81" s="362">
        <v>935755.3</v>
      </c>
      <c r="R81" s="329">
        <v>0.5</v>
      </c>
      <c r="S81" s="1476">
        <v>-14</v>
      </c>
      <c r="T81" s="1427">
        <v>0.84899999999999998</v>
      </c>
      <c r="U81" s="309">
        <v>120284</v>
      </c>
      <c r="W81" s="399"/>
      <c r="X81" s="332">
        <v>102.1</v>
      </c>
      <c r="Y81" s="333">
        <v>166470</v>
      </c>
      <c r="Z81" s="334">
        <v>67310</v>
      </c>
      <c r="AB81" s="332">
        <v>100.2</v>
      </c>
      <c r="AC81" s="335">
        <v>23366.1</v>
      </c>
      <c r="AD81" s="334">
        <v>75931</v>
      </c>
    </row>
    <row r="82" spans="1:30">
      <c r="A82" s="33"/>
      <c r="B82" s="34" t="s">
        <v>112</v>
      </c>
      <c r="C82" s="327">
        <v>108.5</v>
      </c>
      <c r="D82" s="328">
        <v>1291086</v>
      </c>
      <c r="E82" s="328">
        <v>755490</v>
      </c>
      <c r="F82" s="327">
        <v>86.4</v>
      </c>
      <c r="G82" s="305">
        <v>953803.76699999999</v>
      </c>
      <c r="H82" s="329">
        <v>0.48</v>
      </c>
      <c r="I82" s="348">
        <v>-14.9</v>
      </c>
      <c r="J82" s="330">
        <v>1.0469999999999999</v>
      </c>
      <c r="K82" s="309">
        <v>190769</v>
      </c>
      <c r="M82" s="331">
        <v>108.5</v>
      </c>
      <c r="N82" s="328">
        <v>1273.18</v>
      </c>
      <c r="O82" s="327">
        <v>791.87</v>
      </c>
      <c r="P82" s="327">
        <v>86.4</v>
      </c>
      <c r="Q82" s="362">
        <v>954256.1</v>
      </c>
      <c r="R82" s="329">
        <v>0.48</v>
      </c>
      <c r="S82" s="1476">
        <v>-14.9</v>
      </c>
      <c r="T82" s="1427">
        <v>0.88200000000000001</v>
      </c>
      <c r="U82" s="309">
        <v>166050</v>
      </c>
      <c r="W82" s="399"/>
      <c r="X82" s="332">
        <v>104.3</v>
      </c>
      <c r="Y82" s="333">
        <v>236854</v>
      </c>
      <c r="Z82" s="334">
        <v>75016</v>
      </c>
      <c r="AB82" s="332">
        <v>101.1</v>
      </c>
      <c r="AC82" s="335">
        <v>25450.1</v>
      </c>
      <c r="AD82" s="334">
        <v>71942</v>
      </c>
    </row>
    <row r="83" spans="1:30">
      <c r="A83" s="33"/>
      <c r="B83" s="34" t="s">
        <v>113</v>
      </c>
      <c r="C83" s="327">
        <v>110.7</v>
      </c>
      <c r="D83" s="328">
        <v>1270902</v>
      </c>
      <c r="E83" s="328">
        <v>919975</v>
      </c>
      <c r="F83" s="327">
        <v>88.6</v>
      </c>
      <c r="G83" s="305">
        <v>1004283.0639999999</v>
      </c>
      <c r="H83" s="329">
        <v>0.49</v>
      </c>
      <c r="I83" s="348">
        <v>-4.5999999999999996</v>
      </c>
      <c r="J83" s="330">
        <v>0.83599999999999997</v>
      </c>
      <c r="K83" s="309">
        <v>186047</v>
      </c>
      <c r="M83" s="331">
        <v>110.7</v>
      </c>
      <c r="N83" s="328">
        <v>1314.47</v>
      </c>
      <c r="O83" s="327">
        <v>849.96</v>
      </c>
      <c r="P83" s="327">
        <v>88.6</v>
      </c>
      <c r="Q83" s="362">
        <v>963678.3</v>
      </c>
      <c r="R83" s="329">
        <v>0.49</v>
      </c>
      <c r="S83" s="1476">
        <v>-4.5999999999999996</v>
      </c>
      <c r="T83" s="1427">
        <v>0.89100000000000001</v>
      </c>
      <c r="U83" s="309">
        <v>183522</v>
      </c>
      <c r="W83" s="399"/>
      <c r="X83" s="332">
        <v>107.4</v>
      </c>
      <c r="Y83" s="333">
        <v>294842</v>
      </c>
      <c r="Z83" s="334">
        <v>85145</v>
      </c>
      <c r="AB83" s="332">
        <v>101.7</v>
      </c>
      <c r="AC83" s="335">
        <v>32173</v>
      </c>
      <c r="AD83" s="334">
        <v>86418</v>
      </c>
    </row>
    <row r="84" spans="1:30">
      <c r="A84" s="33"/>
      <c r="B84" s="34" t="s">
        <v>114</v>
      </c>
      <c r="C84" s="327">
        <v>117.4</v>
      </c>
      <c r="D84" s="328">
        <v>1300066</v>
      </c>
      <c r="E84" s="328">
        <v>942332</v>
      </c>
      <c r="F84" s="327">
        <v>98</v>
      </c>
      <c r="G84" s="305">
        <v>925559.06</v>
      </c>
      <c r="H84" s="329">
        <v>0.47</v>
      </c>
      <c r="I84" s="348">
        <v>-4.9000000000000004</v>
      </c>
      <c r="J84" s="330">
        <v>0.85699999999999998</v>
      </c>
      <c r="K84" s="309">
        <v>210247</v>
      </c>
      <c r="M84" s="331">
        <v>117.4</v>
      </c>
      <c r="N84" s="328">
        <v>1303.99</v>
      </c>
      <c r="O84" s="327">
        <v>1020.68</v>
      </c>
      <c r="P84" s="327">
        <v>98</v>
      </c>
      <c r="Q84" s="362">
        <v>955148.7</v>
      </c>
      <c r="R84" s="329">
        <v>0.47</v>
      </c>
      <c r="S84" s="1476">
        <v>-4.9000000000000004</v>
      </c>
      <c r="T84" s="1427">
        <v>0.95699999999999996</v>
      </c>
      <c r="U84" s="309">
        <v>226742</v>
      </c>
      <c r="W84" s="399"/>
      <c r="X84" s="332">
        <v>96.8</v>
      </c>
      <c r="Y84" s="333">
        <v>306653</v>
      </c>
      <c r="Z84" s="334">
        <v>114836</v>
      </c>
      <c r="AB84" s="332">
        <v>99.9</v>
      </c>
      <c r="AC84" s="335">
        <v>31831.4</v>
      </c>
      <c r="AD84" s="334">
        <v>115287</v>
      </c>
    </row>
    <row r="85" spans="1:30">
      <c r="A85" s="33"/>
      <c r="B85" s="34" t="s">
        <v>115</v>
      </c>
      <c r="C85" s="327">
        <v>113.4</v>
      </c>
      <c r="D85" s="328">
        <v>1331527</v>
      </c>
      <c r="E85" s="328">
        <v>1145975</v>
      </c>
      <c r="F85" s="327">
        <v>92.7</v>
      </c>
      <c r="G85" s="305">
        <v>1019792.6850000001</v>
      </c>
      <c r="H85" s="329">
        <v>0.46</v>
      </c>
      <c r="I85" s="348">
        <v>-6</v>
      </c>
      <c r="J85" s="330">
        <v>0.86499999999999999</v>
      </c>
      <c r="K85" s="309">
        <v>300186</v>
      </c>
      <c r="M85" s="331">
        <v>113.4</v>
      </c>
      <c r="N85" s="328">
        <v>1298.0999999999999</v>
      </c>
      <c r="O85" s="327">
        <v>1110.6099999999999</v>
      </c>
      <c r="P85" s="327">
        <v>92.7</v>
      </c>
      <c r="Q85" s="362">
        <v>959726.3</v>
      </c>
      <c r="R85" s="329">
        <v>0.46</v>
      </c>
      <c r="S85" s="1476">
        <v>-6</v>
      </c>
      <c r="T85" s="1427">
        <v>0.90500000000000003</v>
      </c>
      <c r="U85" s="309">
        <v>297419</v>
      </c>
      <c r="W85" s="399"/>
      <c r="X85" s="332">
        <v>100.9</v>
      </c>
      <c r="Y85" s="333">
        <v>295311</v>
      </c>
      <c r="Z85" s="334">
        <v>135920</v>
      </c>
      <c r="AB85" s="332">
        <v>102.1</v>
      </c>
      <c r="AC85" s="335">
        <v>32348.9</v>
      </c>
      <c r="AD85" s="334">
        <v>139381</v>
      </c>
    </row>
    <row r="86" spans="1:30">
      <c r="A86" s="33"/>
      <c r="B86" s="34" t="s">
        <v>116</v>
      </c>
      <c r="C86" s="327">
        <v>109.5</v>
      </c>
      <c r="D86" s="328">
        <v>1357312</v>
      </c>
      <c r="E86" s="328">
        <v>1412679</v>
      </c>
      <c r="F86" s="327">
        <v>87</v>
      </c>
      <c r="G86" s="305">
        <v>999940.5</v>
      </c>
      <c r="H86" s="329">
        <v>0.46</v>
      </c>
      <c r="I86" s="348">
        <v>-10.199999999999999</v>
      </c>
      <c r="J86" s="330">
        <v>0.84799999999999998</v>
      </c>
      <c r="K86" s="309">
        <v>292210</v>
      </c>
      <c r="M86" s="331">
        <v>109.5</v>
      </c>
      <c r="N86" s="328">
        <v>1291.21</v>
      </c>
      <c r="O86" s="327">
        <v>1201.69</v>
      </c>
      <c r="P86" s="327">
        <v>87</v>
      </c>
      <c r="Q86" s="362">
        <v>961736</v>
      </c>
      <c r="R86" s="329">
        <v>0.46</v>
      </c>
      <c r="S86" s="1476">
        <v>-10.199999999999999</v>
      </c>
      <c r="T86" s="1427">
        <v>0.88700000000000001</v>
      </c>
      <c r="U86" s="309">
        <v>293157</v>
      </c>
      <c r="W86" s="399"/>
      <c r="X86" s="332">
        <v>96.3</v>
      </c>
      <c r="Y86" s="333">
        <v>456485</v>
      </c>
      <c r="Z86" s="334">
        <v>160498</v>
      </c>
      <c r="AB86" s="332">
        <v>99.8</v>
      </c>
      <c r="AC86" s="335">
        <v>32811.4</v>
      </c>
      <c r="AD86" s="334">
        <v>164422</v>
      </c>
    </row>
    <row r="87" spans="1:30">
      <c r="A87" s="33"/>
      <c r="B87" s="34" t="s">
        <v>117</v>
      </c>
      <c r="C87" s="327">
        <v>110.5</v>
      </c>
      <c r="D87" s="328">
        <v>1369753</v>
      </c>
      <c r="E87" s="328">
        <v>1211637</v>
      </c>
      <c r="F87" s="327">
        <v>88.4</v>
      </c>
      <c r="G87" s="305">
        <v>904451.08600000013</v>
      </c>
      <c r="H87" s="329">
        <v>0.48</v>
      </c>
      <c r="I87" s="348">
        <v>-6.9</v>
      </c>
      <c r="J87" s="330">
        <v>0.78600000000000003</v>
      </c>
      <c r="K87" s="309">
        <v>317686</v>
      </c>
      <c r="M87" s="331">
        <v>110.5</v>
      </c>
      <c r="N87" s="328">
        <v>1344.48</v>
      </c>
      <c r="O87" s="327">
        <v>1203.43</v>
      </c>
      <c r="P87" s="327">
        <v>88.4</v>
      </c>
      <c r="Q87" s="362">
        <v>953801.8</v>
      </c>
      <c r="R87" s="329">
        <v>0.48</v>
      </c>
      <c r="S87" s="1476">
        <v>-6.9</v>
      </c>
      <c r="T87" s="1427">
        <v>0.88</v>
      </c>
      <c r="U87" s="309">
        <v>330160</v>
      </c>
      <c r="W87" s="399"/>
      <c r="X87" s="332">
        <v>94.3</v>
      </c>
      <c r="Y87" s="333">
        <v>280030</v>
      </c>
      <c r="Z87" s="334">
        <v>193627</v>
      </c>
      <c r="AB87" s="332">
        <v>101.4</v>
      </c>
      <c r="AC87" s="335">
        <v>33969.199999999997</v>
      </c>
      <c r="AD87" s="334">
        <v>181490</v>
      </c>
    </row>
    <row r="88" spans="1:30">
      <c r="A88" s="33"/>
      <c r="B88" s="34" t="s">
        <v>118</v>
      </c>
      <c r="C88" s="327">
        <v>104.2</v>
      </c>
      <c r="D88" s="328">
        <v>1326970</v>
      </c>
      <c r="E88" s="328">
        <v>1238332</v>
      </c>
      <c r="F88" s="327">
        <v>79.5</v>
      </c>
      <c r="G88" s="305">
        <v>972614.3</v>
      </c>
      <c r="H88" s="329">
        <v>0.49</v>
      </c>
      <c r="I88" s="348">
        <v>-3.2</v>
      </c>
      <c r="J88" s="330">
        <v>0.85399999999999998</v>
      </c>
      <c r="K88" s="309">
        <v>371146</v>
      </c>
      <c r="M88" s="331">
        <v>104.2</v>
      </c>
      <c r="N88" s="328">
        <v>1289.96</v>
      </c>
      <c r="O88" s="327">
        <v>1186.8</v>
      </c>
      <c r="P88" s="327">
        <v>79.5</v>
      </c>
      <c r="Q88" s="362">
        <v>968154.6</v>
      </c>
      <c r="R88" s="329">
        <v>0.49</v>
      </c>
      <c r="S88" s="1476">
        <v>-3.2</v>
      </c>
      <c r="T88" s="1427">
        <v>0.84099999999999997</v>
      </c>
      <c r="U88" s="309">
        <v>348580</v>
      </c>
      <c r="W88" s="399"/>
      <c r="X88" s="332">
        <v>101.7</v>
      </c>
      <c r="Y88" s="333">
        <v>292532</v>
      </c>
      <c r="Z88" s="334">
        <v>200442</v>
      </c>
      <c r="AB88" s="332">
        <v>103.3</v>
      </c>
      <c r="AC88" s="335">
        <v>34027.300000000003</v>
      </c>
      <c r="AD88" s="334">
        <v>195137</v>
      </c>
    </row>
    <row r="89" spans="1:30">
      <c r="A89" s="33"/>
      <c r="B89" s="34" t="s">
        <v>119</v>
      </c>
      <c r="C89" s="327">
        <v>108.8</v>
      </c>
      <c r="D89" s="328">
        <v>1327731</v>
      </c>
      <c r="E89" s="328">
        <v>1243915</v>
      </c>
      <c r="F89" s="327">
        <v>85</v>
      </c>
      <c r="G89" s="305">
        <v>972802.24200000009</v>
      </c>
      <c r="H89" s="329">
        <v>0.51</v>
      </c>
      <c r="I89" s="348">
        <v>-10</v>
      </c>
      <c r="J89" s="330">
        <v>0.82799999999999996</v>
      </c>
      <c r="K89" s="309">
        <v>362781</v>
      </c>
      <c r="M89" s="331">
        <v>108.8</v>
      </c>
      <c r="N89" s="328">
        <v>1289.03</v>
      </c>
      <c r="O89" s="327">
        <v>1263.23</v>
      </c>
      <c r="P89" s="327">
        <v>85</v>
      </c>
      <c r="Q89" s="362">
        <v>963184.4</v>
      </c>
      <c r="R89" s="329">
        <v>0.51</v>
      </c>
      <c r="S89" s="1476">
        <v>-10</v>
      </c>
      <c r="T89" s="1427">
        <v>0.86399999999999999</v>
      </c>
      <c r="U89" s="309">
        <v>357959</v>
      </c>
      <c r="W89" s="399"/>
      <c r="X89" s="332">
        <v>102.4</v>
      </c>
      <c r="Y89" s="333">
        <v>315503</v>
      </c>
      <c r="Z89" s="334">
        <v>227476</v>
      </c>
      <c r="AB89" s="332">
        <v>100</v>
      </c>
      <c r="AC89" s="335">
        <v>31460.799999999999</v>
      </c>
      <c r="AD89" s="334">
        <v>207283</v>
      </c>
    </row>
    <row r="90" spans="1:30">
      <c r="A90" s="33"/>
      <c r="B90" s="34" t="s">
        <v>120</v>
      </c>
      <c r="C90" s="327">
        <v>110.9</v>
      </c>
      <c r="D90" s="328">
        <v>1254962</v>
      </c>
      <c r="E90" s="328">
        <v>1472019</v>
      </c>
      <c r="F90" s="327">
        <v>87.5</v>
      </c>
      <c r="G90" s="305">
        <v>978855.35399999993</v>
      </c>
      <c r="H90" s="329">
        <v>0.5</v>
      </c>
      <c r="I90" s="348">
        <v>-4.7</v>
      </c>
      <c r="J90" s="330">
        <v>0.86399999999999999</v>
      </c>
      <c r="K90" s="309">
        <v>372311</v>
      </c>
      <c r="M90" s="331">
        <v>110.9</v>
      </c>
      <c r="N90" s="328">
        <v>1268.53</v>
      </c>
      <c r="O90" s="327">
        <v>1413.19</v>
      </c>
      <c r="P90" s="327">
        <v>87.5</v>
      </c>
      <c r="Q90" s="362">
        <v>947004.2</v>
      </c>
      <c r="R90" s="329">
        <v>0.5</v>
      </c>
      <c r="S90" s="1476">
        <v>-4.7</v>
      </c>
      <c r="T90" s="1427">
        <v>0.89200000000000002</v>
      </c>
      <c r="U90" s="309">
        <v>371675</v>
      </c>
      <c r="W90" s="399"/>
      <c r="X90" s="332">
        <v>102.9</v>
      </c>
      <c r="Y90" s="333">
        <v>317860</v>
      </c>
      <c r="Z90" s="334">
        <v>203972</v>
      </c>
      <c r="AB90" s="332">
        <v>99.5</v>
      </c>
      <c r="AC90" s="335">
        <v>33005.9</v>
      </c>
      <c r="AD90" s="334">
        <v>207366</v>
      </c>
    </row>
    <row r="91" spans="1:30">
      <c r="A91" s="49"/>
      <c r="B91" s="50" t="s">
        <v>121</v>
      </c>
      <c r="C91" s="349">
        <v>112.1</v>
      </c>
      <c r="D91" s="350">
        <v>1277390</v>
      </c>
      <c r="E91" s="350">
        <v>1347408</v>
      </c>
      <c r="F91" s="349">
        <v>90.2</v>
      </c>
      <c r="G91" s="317">
        <v>972506.88</v>
      </c>
      <c r="H91" s="351">
        <v>0.49</v>
      </c>
      <c r="I91" s="352">
        <v>-6.6</v>
      </c>
      <c r="J91" s="353">
        <v>0.88700000000000001</v>
      </c>
      <c r="K91" s="321">
        <v>425547</v>
      </c>
      <c r="M91" s="354">
        <v>112.1</v>
      </c>
      <c r="N91" s="350">
        <v>1283.1500000000001</v>
      </c>
      <c r="O91" s="349">
        <v>1342.41</v>
      </c>
      <c r="P91" s="349">
        <v>90.2</v>
      </c>
      <c r="Q91" s="1490">
        <v>972155</v>
      </c>
      <c r="R91" s="351">
        <v>0.49</v>
      </c>
      <c r="S91" s="1477">
        <v>-6.6</v>
      </c>
      <c r="T91" s="1428">
        <v>0.89100000000000001</v>
      </c>
      <c r="U91" s="321">
        <v>370667</v>
      </c>
      <c r="W91" s="399"/>
      <c r="X91" s="332">
        <v>107.4</v>
      </c>
      <c r="Y91" s="333">
        <v>540300</v>
      </c>
      <c r="Z91" s="334">
        <v>193858</v>
      </c>
      <c r="AB91" s="332">
        <v>103.9</v>
      </c>
      <c r="AC91" s="335">
        <v>33939.599999999999</v>
      </c>
      <c r="AD91" s="334">
        <v>215518</v>
      </c>
    </row>
    <row r="92" spans="1:30">
      <c r="A92" s="33" t="s">
        <v>130</v>
      </c>
      <c r="B92" s="34" t="s">
        <v>110</v>
      </c>
      <c r="C92" s="327">
        <v>111.5</v>
      </c>
      <c r="D92" s="328">
        <v>1203289</v>
      </c>
      <c r="E92" s="328">
        <v>1074325</v>
      </c>
      <c r="F92" s="327">
        <v>86.5</v>
      </c>
      <c r="G92" s="305">
        <v>869641.96100000013</v>
      </c>
      <c r="H92" s="329">
        <v>0.52</v>
      </c>
      <c r="I92" s="348">
        <v>16.399999999999999</v>
      </c>
      <c r="J92" s="330">
        <v>0.81299999999999994</v>
      </c>
      <c r="K92" s="309">
        <v>288941</v>
      </c>
      <c r="M92" s="331">
        <v>111.5</v>
      </c>
      <c r="N92" s="328">
        <v>1273.98</v>
      </c>
      <c r="O92" s="327">
        <v>1218.52</v>
      </c>
      <c r="P92" s="327">
        <v>86.5</v>
      </c>
      <c r="Q92" s="362">
        <v>960595.2</v>
      </c>
      <c r="R92" s="329">
        <v>0.52</v>
      </c>
      <c r="S92" s="1476">
        <v>16.399999999999999</v>
      </c>
      <c r="T92" s="1427">
        <v>0.876</v>
      </c>
      <c r="U92" s="309">
        <v>370103</v>
      </c>
      <c r="W92" s="399"/>
      <c r="X92" s="355">
        <v>101.8</v>
      </c>
      <c r="Y92" s="356">
        <v>304643</v>
      </c>
      <c r="Z92" s="357">
        <v>220181</v>
      </c>
      <c r="AB92" s="355">
        <v>106.4</v>
      </c>
      <c r="AC92" s="358">
        <v>33167.9</v>
      </c>
      <c r="AD92" s="357">
        <v>206236</v>
      </c>
    </row>
    <row r="93" spans="1:30">
      <c r="A93" s="33">
        <v>1996</v>
      </c>
      <c r="B93" s="34" t="s">
        <v>111</v>
      </c>
      <c r="C93" s="327">
        <v>116.4</v>
      </c>
      <c r="D93" s="328">
        <v>1229219</v>
      </c>
      <c r="E93" s="328">
        <v>1276661</v>
      </c>
      <c r="F93" s="327">
        <v>91.2</v>
      </c>
      <c r="G93" s="305">
        <v>960170.13199999987</v>
      </c>
      <c r="H93" s="329">
        <v>0.54</v>
      </c>
      <c r="I93" s="348">
        <v>16.3</v>
      </c>
      <c r="J93" s="330">
        <v>0.872</v>
      </c>
      <c r="K93" s="309">
        <v>359768</v>
      </c>
      <c r="M93" s="331">
        <v>116.4</v>
      </c>
      <c r="N93" s="328">
        <v>1287.6500000000001</v>
      </c>
      <c r="O93" s="327">
        <v>1521.96</v>
      </c>
      <c r="P93" s="327">
        <v>91.2</v>
      </c>
      <c r="Q93" s="362">
        <v>963585.2</v>
      </c>
      <c r="R93" s="329">
        <v>0.54</v>
      </c>
      <c r="S93" s="1476">
        <v>16.3</v>
      </c>
      <c r="T93" s="1427">
        <v>0.91200000000000003</v>
      </c>
      <c r="U93" s="309">
        <v>370871</v>
      </c>
      <c r="W93" s="399"/>
      <c r="X93" s="332">
        <v>113.9</v>
      </c>
      <c r="Y93" s="333">
        <v>248342</v>
      </c>
      <c r="Z93" s="334">
        <v>221588</v>
      </c>
      <c r="AB93" s="332">
        <v>110.3</v>
      </c>
      <c r="AC93" s="335">
        <v>33275.599999999999</v>
      </c>
      <c r="AD93" s="334">
        <v>248003</v>
      </c>
    </row>
    <row r="94" spans="1:30">
      <c r="A94" s="33"/>
      <c r="B94" s="34" t="s">
        <v>112</v>
      </c>
      <c r="C94" s="327">
        <v>115.4</v>
      </c>
      <c r="D94" s="328">
        <v>1264234</v>
      </c>
      <c r="E94" s="328">
        <v>1318335</v>
      </c>
      <c r="F94" s="327">
        <v>90.4</v>
      </c>
      <c r="G94" s="305">
        <v>949661.53200000001</v>
      </c>
      <c r="H94" s="329">
        <v>0.57999999999999996</v>
      </c>
      <c r="I94" s="348">
        <v>17.8</v>
      </c>
      <c r="J94" s="330">
        <v>1.0840000000000001</v>
      </c>
      <c r="K94" s="309">
        <v>399392</v>
      </c>
      <c r="M94" s="331">
        <v>115.4</v>
      </c>
      <c r="N94" s="328">
        <v>1255.28</v>
      </c>
      <c r="O94" s="327">
        <v>1416.16</v>
      </c>
      <c r="P94" s="327">
        <v>90.4</v>
      </c>
      <c r="Q94" s="362">
        <v>959071.8</v>
      </c>
      <c r="R94" s="329">
        <v>0.57999999999999996</v>
      </c>
      <c r="S94" s="1476">
        <v>17.8</v>
      </c>
      <c r="T94" s="1427">
        <v>0.90600000000000003</v>
      </c>
      <c r="U94" s="309">
        <v>359229</v>
      </c>
      <c r="W94" s="399"/>
      <c r="X94" s="332">
        <v>117.8</v>
      </c>
      <c r="Y94" s="333">
        <v>320971</v>
      </c>
      <c r="Z94" s="334">
        <v>196259</v>
      </c>
      <c r="AB94" s="332">
        <v>113.6</v>
      </c>
      <c r="AC94" s="335">
        <v>33581.300000000003</v>
      </c>
      <c r="AD94" s="334">
        <v>202169</v>
      </c>
    </row>
    <row r="95" spans="1:30">
      <c r="A95" s="33"/>
      <c r="B95" s="34" t="s">
        <v>113</v>
      </c>
      <c r="C95" s="327">
        <v>113.9</v>
      </c>
      <c r="D95" s="328">
        <v>1227826</v>
      </c>
      <c r="E95" s="328">
        <v>1407398</v>
      </c>
      <c r="F95" s="327">
        <v>90.5</v>
      </c>
      <c r="G95" s="305">
        <v>983762.46</v>
      </c>
      <c r="H95" s="329">
        <v>0.61</v>
      </c>
      <c r="I95" s="348">
        <v>3</v>
      </c>
      <c r="J95" s="330">
        <v>0.85099999999999998</v>
      </c>
      <c r="K95" s="309">
        <v>367099</v>
      </c>
      <c r="M95" s="331">
        <v>113.9</v>
      </c>
      <c r="N95" s="328">
        <v>1264.33</v>
      </c>
      <c r="O95" s="327">
        <v>1322.43</v>
      </c>
      <c r="P95" s="327">
        <v>90.5</v>
      </c>
      <c r="Q95" s="362">
        <v>940362.4</v>
      </c>
      <c r="R95" s="329">
        <v>0.61</v>
      </c>
      <c r="S95" s="1476">
        <v>3</v>
      </c>
      <c r="T95" s="1427">
        <v>0.91</v>
      </c>
      <c r="U95" s="309">
        <v>359479</v>
      </c>
      <c r="W95" s="399"/>
      <c r="X95" s="332">
        <v>117.8</v>
      </c>
      <c r="Y95" s="333">
        <v>307776</v>
      </c>
      <c r="Z95" s="334">
        <v>261360</v>
      </c>
      <c r="AB95" s="332">
        <v>111.1</v>
      </c>
      <c r="AC95" s="335">
        <v>33620.300000000003</v>
      </c>
      <c r="AD95" s="334">
        <v>241280</v>
      </c>
    </row>
    <row r="96" spans="1:30">
      <c r="A96" s="33"/>
      <c r="B96" s="34" t="s">
        <v>114</v>
      </c>
      <c r="C96" s="327">
        <v>113</v>
      </c>
      <c r="D96" s="328">
        <v>1266964</v>
      </c>
      <c r="E96" s="328">
        <v>1171942</v>
      </c>
      <c r="F96" s="327">
        <v>91.6</v>
      </c>
      <c r="G96" s="305">
        <v>926194.80799999996</v>
      </c>
      <c r="H96" s="329">
        <v>0.62</v>
      </c>
      <c r="I96" s="348">
        <v>5.9</v>
      </c>
      <c r="J96" s="330">
        <v>0.82599999999999996</v>
      </c>
      <c r="K96" s="309">
        <v>348108</v>
      </c>
      <c r="M96" s="331">
        <v>113</v>
      </c>
      <c r="N96" s="328">
        <v>1263.5</v>
      </c>
      <c r="O96" s="327">
        <v>1329.22</v>
      </c>
      <c r="P96" s="327">
        <v>91.6</v>
      </c>
      <c r="Q96" s="362">
        <v>945737.6</v>
      </c>
      <c r="R96" s="329">
        <v>0.62</v>
      </c>
      <c r="S96" s="1476">
        <v>5.9</v>
      </c>
      <c r="T96" s="1427">
        <v>0.92100000000000004</v>
      </c>
      <c r="U96" s="309">
        <v>368857</v>
      </c>
      <c r="W96" s="399"/>
      <c r="X96" s="332">
        <v>110.2</v>
      </c>
      <c r="Y96" s="333">
        <v>348497</v>
      </c>
      <c r="Z96" s="334">
        <v>236085</v>
      </c>
      <c r="AB96" s="332">
        <v>113.8</v>
      </c>
      <c r="AC96" s="335">
        <v>36209.300000000003</v>
      </c>
      <c r="AD96" s="334">
        <v>237815</v>
      </c>
    </row>
    <row r="97" spans="1:30">
      <c r="A97" s="33"/>
      <c r="B97" s="34" t="s">
        <v>115</v>
      </c>
      <c r="C97" s="327">
        <v>110.2</v>
      </c>
      <c r="D97" s="328">
        <v>1293697</v>
      </c>
      <c r="E97" s="328">
        <v>1474555</v>
      </c>
      <c r="F97" s="327">
        <v>84.9</v>
      </c>
      <c r="G97" s="305">
        <v>995932.68799999997</v>
      </c>
      <c r="H97" s="329">
        <v>0.63</v>
      </c>
      <c r="I97" s="348">
        <v>9.3000000000000007</v>
      </c>
      <c r="J97" s="330">
        <v>0.83699999999999997</v>
      </c>
      <c r="K97" s="309">
        <v>363735</v>
      </c>
      <c r="M97" s="331">
        <v>110.2</v>
      </c>
      <c r="N97" s="328">
        <v>1265.53</v>
      </c>
      <c r="O97" s="327">
        <v>1348.3</v>
      </c>
      <c r="P97" s="327">
        <v>84.9</v>
      </c>
      <c r="Q97" s="362">
        <v>950649</v>
      </c>
      <c r="R97" s="329">
        <v>0.63</v>
      </c>
      <c r="S97" s="1476">
        <v>9.3000000000000007</v>
      </c>
      <c r="T97" s="1427">
        <v>0.88</v>
      </c>
      <c r="U97" s="309">
        <v>368914</v>
      </c>
      <c r="W97" s="399"/>
      <c r="X97" s="332">
        <v>110.2</v>
      </c>
      <c r="Y97" s="333">
        <v>324670</v>
      </c>
      <c r="Z97" s="334">
        <v>211089</v>
      </c>
      <c r="AB97" s="332">
        <v>111.7</v>
      </c>
      <c r="AC97" s="335">
        <v>35280.5</v>
      </c>
      <c r="AD97" s="334">
        <v>236401</v>
      </c>
    </row>
    <row r="98" spans="1:30">
      <c r="A98" s="33"/>
      <c r="B98" s="34" t="s">
        <v>116</v>
      </c>
      <c r="C98" s="327">
        <v>116.9</v>
      </c>
      <c r="D98" s="328">
        <v>1331917</v>
      </c>
      <c r="E98" s="328">
        <v>1724696</v>
      </c>
      <c r="F98" s="327">
        <v>91.8</v>
      </c>
      <c r="G98" s="305">
        <v>990914.77500000002</v>
      </c>
      <c r="H98" s="329">
        <v>0.64</v>
      </c>
      <c r="I98" s="348">
        <v>1.1000000000000001</v>
      </c>
      <c r="J98" s="330">
        <v>0.89400000000000002</v>
      </c>
      <c r="K98" s="309">
        <v>386812</v>
      </c>
      <c r="M98" s="331">
        <v>116.9</v>
      </c>
      <c r="N98" s="328">
        <v>1259.1500000000001</v>
      </c>
      <c r="O98" s="327">
        <v>1458.39</v>
      </c>
      <c r="P98" s="327">
        <v>91.8</v>
      </c>
      <c r="Q98" s="362">
        <v>949486.8</v>
      </c>
      <c r="R98" s="329">
        <v>0.64</v>
      </c>
      <c r="S98" s="1476">
        <v>1.1000000000000001</v>
      </c>
      <c r="T98" s="1427">
        <v>0.93600000000000005</v>
      </c>
      <c r="U98" s="309">
        <v>377624</v>
      </c>
      <c r="W98" s="399"/>
      <c r="X98" s="332">
        <v>107.4</v>
      </c>
      <c r="Y98" s="333">
        <v>460966</v>
      </c>
      <c r="Z98" s="334">
        <v>241991</v>
      </c>
      <c r="AB98" s="332">
        <v>111.6</v>
      </c>
      <c r="AC98" s="335">
        <v>34267.9</v>
      </c>
      <c r="AD98" s="334">
        <v>230740</v>
      </c>
    </row>
    <row r="99" spans="1:30">
      <c r="A99" s="33"/>
      <c r="B99" s="34" t="s">
        <v>117</v>
      </c>
      <c r="C99" s="327">
        <v>113.8</v>
      </c>
      <c r="D99" s="328">
        <v>1273367</v>
      </c>
      <c r="E99" s="328">
        <v>1301907</v>
      </c>
      <c r="F99" s="327">
        <v>92.3</v>
      </c>
      <c r="G99" s="305">
        <v>895968.473</v>
      </c>
      <c r="H99" s="329">
        <v>0.62</v>
      </c>
      <c r="I99" s="348">
        <v>2.9</v>
      </c>
      <c r="J99" s="330">
        <v>0.81200000000000006</v>
      </c>
      <c r="K99" s="309">
        <v>357334</v>
      </c>
      <c r="M99" s="331">
        <v>113.8</v>
      </c>
      <c r="N99" s="328">
        <v>1251.1199999999999</v>
      </c>
      <c r="O99" s="327">
        <v>1334.8</v>
      </c>
      <c r="P99" s="327">
        <v>92.3</v>
      </c>
      <c r="Q99" s="362">
        <v>939881.9</v>
      </c>
      <c r="R99" s="329">
        <v>0.62</v>
      </c>
      <c r="S99" s="1476">
        <v>2.9</v>
      </c>
      <c r="T99" s="1427">
        <v>0.90500000000000003</v>
      </c>
      <c r="U99" s="309">
        <v>372230</v>
      </c>
      <c r="W99" s="399"/>
      <c r="X99" s="332">
        <v>102.9</v>
      </c>
      <c r="Y99" s="333">
        <v>288406</v>
      </c>
      <c r="Z99" s="334">
        <v>240842</v>
      </c>
      <c r="AB99" s="332">
        <v>110.4</v>
      </c>
      <c r="AC99" s="335">
        <v>34320.6</v>
      </c>
      <c r="AD99" s="334">
        <v>228443</v>
      </c>
    </row>
    <row r="100" spans="1:30">
      <c r="A100" s="33"/>
      <c r="B100" s="34" t="s">
        <v>118</v>
      </c>
      <c r="C100" s="327">
        <v>116.9</v>
      </c>
      <c r="D100" s="328">
        <v>1279646</v>
      </c>
      <c r="E100" s="328">
        <v>1462746</v>
      </c>
      <c r="F100" s="327">
        <v>96.1</v>
      </c>
      <c r="G100" s="305">
        <v>934564.24</v>
      </c>
      <c r="H100" s="329">
        <v>0.62</v>
      </c>
      <c r="I100" s="348">
        <v>3.3</v>
      </c>
      <c r="J100" s="330">
        <v>0.95499999999999996</v>
      </c>
      <c r="K100" s="309">
        <v>391318</v>
      </c>
      <c r="M100" s="331">
        <v>116.9</v>
      </c>
      <c r="N100" s="328">
        <v>1253.57</v>
      </c>
      <c r="O100" s="327">
        <v>1381.06</v>
      </c>
      <c r="P100" s="327">
        <v>96.1</v>
      </c>
      <c r="Q100" s="362">
        <v>940702.1</v>
      </c>
      <c r="R100" s="329">
        <v>0.62</v>
      </c>
      <c r="S100" s="1476">
        <v>3.3</v>
      </c>
      <c r="T100" s="1427">
        <v>0.93899999999999995</v>
      </c>
      <c r="U100" s="309">
        <v>380906</v>
      </c>
      <c r="W100" s="399"/>
      <c r="X100" s="332">
        <v>107.4</v>
      </c>
      <c r="Y100" s="333">
        <v>306749</v>
      </c>
      <c r="Z100" s="334">
        <v>240902</v>
      </c>
      <c r="AB100" s="332">
        <v>109.3</v>
      </c>
      <c r="AC100" s="335">
        <v>35432.300000000003</v>
      </c>
      <c r="AD100" s="334">
        <v>235952</v>
      </c>
    </row>
    <row r="101" spans="1:30">
      <c r="A101" s="33"/>
      <c r="B101" s="34" t="s">
        <v>119</v>
      </c>
      <c r="C101" s="327">
        <v>120.4</v>
      </c>
      <c r="D101" s="328">
        <v>1328100</v>
      </c>
      <c r="E101" s="328">
        <v>1468109</v>
      </c>
      <c r="F101" s="327">
        <v>100.5</v>
      </c>
      <c r="G101" s="305">
        <v>958048.45399999991</v>
      </c>
      <c r="H101" s="329">
        <v>0.62</v>
      </c>
      <c r="I101" s="348">
        <v>11.3</v>
      </c>
      <c r="J101" s="330">
        <v>0.92800000000000005</v>
      </c>
      <c r="K101" s="309">
        <v>400206</v>
      </c>
      <c r="M101" s="331">
        <v>120.4</v>
      </c>
      <c r="N101" s="328">
        <v>1281.6099999999999</v>
      </c>
      <c r="O101" s="327">
        <v>1453.69</v>
      </c>
      <c r="P101" s="327">
        <v>100.5</v>
      </c>
      <c r="Q101" s="362">
        <v>940964.1</v>
      </c>
      <c r="R101" s="329">
        <v>0.62</v>
      </c>
      <c r="S101" s="1476">
        <v>11.3</v>
      </c>
      <c r="T101" s="1427">
        <v>0.97099999999999997</v>
      </c>
      <c r="U101" s="309">
        <v>380215</v>
      </c>
      <c r="W101" s="399"/>
      <c r="X101" s="332">
        <v>115.9</v>
      </c>
      <c r="Y101" s="333">
        <v>346057</v>
      </c>
      <c r="Z101" s="334">
        <v>274353</v>
      </c>
      <c r="AB101" s="332">
        <v>113.4</v>
      </c>
      <c r="AC101" s="335">
        <v>35592.6</v>
      </c>
      <c r="AD101" s="334">
        <v>246598</v>
      </c>
    </row>
    <row r="102" spans="1:30">
      <c r="A102" s="33"/>
      <c r="B102" s="34" t="s">
        <v>120</v>
      </c>
      <c r="C102" s="327">
        <v>120.7</v>
      </c>
      <c r="D102" s="328">
        <v>1289562</v>
      </c>
      <c r="E102" s="328">
        <v>1341221</v>
      </c>
      <c r="F102" s="327">
        <v>100</v>
      </c>
      <c r="G102" s="305">
        <v>983930.04800000007</v>
      </c>
      <c r="H102" s="329">
        <v>0.63</v>
      </c>
      <c r="I102" s="348">
        <v>5.7</v>
      </c>
      <c r="J102" s="330">
        <v>0.93600000000000005</v>
      </c>
      <c r="K102" s="309">
        <v>404297</v>
      </c>
      <c r="M102" s="331">
        <v>120.7</v>
      </c>
      <c r="N102" s="328">
        <v>1299.28</v>
      </c>
      <c r="O102" s="327">
        <v>1333.71</v>
      </c>
      <c r="P102" s="327">
        <v>100</v>
      </c>
      <c r="Q102" s="362">
        <v>951451</v>
      </c>
      <c r="R102" s="329">
        <v>0.63</v>
      </c>
      <c r="S102" s="1476">
        <v>5.7</v>
      </c>
      <c r="T102" s="1427">
        <v>0.96599999999999997</v>
      </c>
      <c r="U102" s="309">
        <v>399731</v>
      </c>
      <c r="W102" s="399"/>
      <c r="X102" s="332">
        <v>115.9</v>
      </c>
      <c r="Y102" s="333">
        <v>342156</v>
      </c>
      <c r="Z102" s="334">
        <v>232380</v>
      </c>
      <c r="AB102" s="332">
        <v>111.7</v>
      </c>
      <c r="AC102" s="335">
        <v>35325</v>
      </c>
      <c r="AD102" s="334">
        <v>241761</v>
      </c>
    </row>
    <row r="103" spans="1:30">
      <c r="A103" s="33"/>
      <c r="B103" s="34" t="s">
        <v>121</v>
      </c>
      <c r="C103" s="327">
        <v>120.8</v>
      </c>
      <c r="D103" s="328">
        <v>1288150</v>
      </c>
      <c r="E103" s="328">
        <v>1288476</v>
      </c>
      <c r="F103" s="327">
        <v>103.2</v>
      </c>
      <c r="G103" s="305">
        <v>938038.95899999992</v>
      </c>
      <c r="H103" s="329">
        <v>0.63</v>
      </c>
      <c r="I103" s="348">
        <v>5.9</v>
      </c>
      <c r="J103" s="330">
        <v>0.96299999999999997</v>
      </c>
      <c r="K103" s="309">
        <v>466822</v>
      </c>
      <c r="M103" s="331">
        <v>120.8</v>
      </c>
      <c r="N103" s="328">
        <v>1299.18</v>
      </c>
      <c r="O103" s="327">
        <v>1249.57</v>
      </c>
      <c r="P103" s="327">
        <v>103.2</v>
      </c>
      <c r="Q103" s="362">
        <v>944894.7</v>
      </c>
      <c r="R103" s="329">
        <v>0.63</v>
      </c>
      <c r="S103" s="1476">
        <v>5.9</v>
      </c>
      <c r="T103" s="1427">
        <v>0.97099999999999997</v>
      </c>
      <c r="U103" s="309">
        <v>412963</v>
      </c>
      <c r="W103" s="399"/>
      <c r="X103" s="336">
        <v>113.1</v>
      </c>
      <c r="Y103" s="337">
        <v>557024</v>
      </c>
      <c r="Z103" s="338">
        <v>229291</v>
      </c>
      <c r="AB103" s="336">
        <v>109.5</v>
      </c>
      <c r="AC103" s="339">
        <v>35186.800000000003</v>
      </c>
      <c r="AD103" s="338">
        <v>243641</v>
      </c>
    </row>
    <row r="104" spans="1:30">
      <c r="A104" s="61" t="s">
        <v>131</v>
      </c>
      <c r="B104" s="62" t="s">
        <v>110</v>
      </c>
      <c r="C104" s="340">
        <v>126.9</v>
      </c>
      <c r="D104" s="341">
        <v>1229791</v>
      </c>
      <c r="E104" s="341">
        <v>1037116</v>
      </c>
      <c r="F104" s="340">
        <v>114.2</v>
      </c>
      <c r="G104" s="342">
        <v>858089.44</v>
      </c>
      <c r="H104" s="343">
        <v>0.63</v>
      </c>
      <c r="I104" s="344">
        <v>6.4</v>
      </c>
      <c r="J104" s="345">
        <v>0.93600000000000005</v>
      </c>
      <c r="K104" s="346">
        <v>322402</v>
      </c>
      <c r="M104" s="347">
        <v>126.9</v>
      </c>
      <c r="N104" s="341">
        <v>1298.74</v>
      </c>
      <c r="O104" s="340">
        <v>1232</v>
      </c>
      <c r="P104" s="340">
        <v>114.2</v>
      </c>
      <c r="Q104" s="1491">
        <v>935912.6</v>
      </c>
      <c r="R104" s="343">
        <v>0.63</v>
      </c>
      <c r="S104" s="1475">
        <v>6.4</v>
      </c>
      <c r="T104" s="1718">
        <v>1.0089999999999999</v>
      </c>
      <c r="U104" s="346">
        <v>408633</v>
      </c>
      <c r="W104" s="399"/>
      <c r="X104" s="332">
        <v>108.4</v>
      </c>
      <c r="Y104" s="333">
        <v>336464</v>
      </c>
      <c r="Z104" s="334">
        <v>277195</v>
      </c>
      <c r="AB104" s="332">
        <v>113.2</v>
      </c>
      <c r="AC104" s="335">
        <v>36239.300000000003</v>
      </c>
      <c r="AD104" s="334">
        <v>260721</v>
      </c>
    </row>
    <row r="105" spans="1:30">
      <c r="A105" s="33">
        <v>1997</v>
      </c>
      <c r="B105" s="34" t="s">
        <v>111</v>
      </c>
      <c r="C105" s="327">
        <v>123.6</v>
      </c>
      <c r="D105" s="328">
        <v>1197637</v>
      </c>
      <c r="E105" s="328">
        <v>1060491</v>
      </c>
      <c r="F105" s="327">
        <v>104.6</v>
      </c>
      <c r="G105" s="305">
        <v>937365.10800000012</v>
      </c>
      <c r="H105" s="329">
        <v>0.61</v>
      </c>
      <c r="I105" s="348">
        <v>4.8</v>
      </c>
      <c r="J105" s="330">
        <v>0.95099999999999996</v>
      </c>
      <c r="K105" s="309">
        <v>405165</v>
      </c>
      <c r="M105" s="331">
        <v>123.6</v>
      </c>
      <c r="N105" s="328">
        <v>1285.92</v>
      </c>
      <c r="O105" s="327">
        <v>1155.27</v>
      </c>
      <c r="P105" s="327">
        <v>104.6</v>
      </c>
      <c r="Q105" s="362">
        <v>952348.9</v>
      </c>
      <c r="R105" s="329">
        <v>0.61</v>
      </c>
      <c r="S105" s="1476">
        <v>4.8</v>
      </c>
      <c r="T105" s="1427">
        <v>0.99399999999999999</v>
      </c>
      <c r="U105" s="309">
        <v>433559</v>
      </c>
      <c r="W105" s="399"/>
      <c r="X105" s="332">
        <v>113.1</v>
      </c>
      <c r="Y105" s="333">
        <v>261836</v>
      </c>
      <c r="Z105" s="334">
        <v>224260</v>
      </c>
      <c r="AB105" s="332">
        <v>111.6</v>
      </c>
      <c r="AC105" s="335">
        <v>35610.6</v>
      </c>
      <c r="AD105" s="334">
        <v>254618</v>
      </c>
    </row>
    <row r="106" spans="1:30">
      <c r="A106" s="33"/>
      <c r="B106" s="34" t="s">
        <v>112</v>
      </c>
      <c r="C106" s="327">
        <v>120.8</v>
      </c>
      <c r="D106" s="328">
        <v>1285149</v>
      </c>
      <c r="E106" s="328">
        <v>1259770</v>
      </c>
      <c r="F106" s="327">
        <v>98.9</v>
      </c>
      <c r="G106" s="305">
        <v>903638.26500000001</v>
      </c>
      <c r="H106" s="329">
        <v>0.6</v>
      </c>
      <c r="I106" s="348">
        <v>28.5</v>
      </c>
      <c r="J106" s="330">
        <v>1.1599999999999999</v>
      </c>
      <c r="K106" s="309">
        <v>454769</v>
      </c>
      <c r="M106" s="331">
        <v>120.8</v>
      </c>
      <c r="N106" s="328">
        <v>1290.47</v>
      </c>
      <c r="O106" s="327">
        <v>1266.07</v>
      </c>
      <c r="P106" s="327">
        <v>98.9</v>
      </c>
      <c r="Q106" s="362">
        <v>913334.4</v>
      </c>
      <c r="R106" s="329">
        <v>0.6</v>
      </c>
      <c r="S106" s="1476">
        <v>28.5</v>
      </c>
      <c r="T106" s="1427">
        <v>0.96199999999999997</v>
      </c>
      <c r="U106" s="309">
        <v>415980</v>
      </c>
      <c r="W106" s="399"/>
      <c r="X106" s="332">
        <v>113.9</v>
      </c>
      <c r="Y106" s="333">
        <v>468840</v>
      </c>
      <c r="Z106" s="334">
        <v>255156</v>
      </c>
      <c r="AB106" s="332">
        <v>109.3</v>
      </c>
      <c r="AC106" s="335">
        <v>47145.7</v>
      </c>
      <c r="AD106" s="334">
        <v>261207</v>
      </c>
    </row>
    <row r="107" spans="1:30">
      <c r="A107" s="39"/>
      <c r="B107" s="34" t="s">
        <v>113</v>
      </c>
      <c r="C107" s="327">
        <v>120.4</v>
      </c>
      <c r="D107" s="328">
        <v>1277507</v>
      </c>
      <c r="E107" s="328">
        <v>1216452</v>
      </c>
      <c r="F107" s="327">
        <v>99.9</v>
      </c>
      <c r="G107" s="305">
        <v>976111.95</v>
      </c>
      <c r="H107" s="329">
        <v>0.6</v>
      </c>
      <c r="I107" s="348">
        <v>1.1000000000000001</v>
      </c>
      <c r="J107" s="330">
        <v>0.91900000000000004</v>
      </c>
      <c r="K107" s="309">
        <v>463793</v>
      </c>
      <c r="M107" s="331">
        <v>120.4</v>
      </c>
      <c r="N107" s="328">
        <v>1307.8699999999999</v>
      </c>
      <c r="O107" s="327">
        <v>1149.17</v>
      </c>
      <c r="P107" s="327">
        <v>99.9</v>
      </c>
      <c r="Q107" s="362">
        <v>933432.6</v>
      </c>
      <c r="R107" s="329">
        <v>0.6</v>
      </c>
      <c r="S107" s="1476">
        <v>1.1000000000000001</v>
      </c>
      <c r="T107" s="1427">
        <v>0.98599999999999999</v>
      </c>
      <c r="U107" s="309">
        <v>451268</v>
      </c>
      <c r="W107" s="399"/>
      <c r="X107" s="332">
        <v>118.8</v>
      </c>
      <c r="Y107" s="333">
        <v>304197</v>
      </c>
      <c r="Z107" s="334">
        <v>275106</v>
      </c>
      <c r="AB107" s="332">
        <v>112</v>
      </c>
      <c r="AC107" s="335">
        <v>33778.300000000003</v>
      </c>
      <c r="AD107" s="334">
        <v>258023</v>
      </c>
    </row>
    <row r="108" spans="1:30">
      <c r="A108" s="33"/>
      <c r="B108" s="34" t="s">
        <v>114</v>
      </c>
      <c r="C108" s="327">
        <v>125.9</v>
      </c>
      <c r="D108" s="328">
        <v>1297236</v>
      </c>
      <c r="E108" s="328">
        <v>992564</v>
      </c>
      <c r="F108" s="327">
        <v>113</v>
      </c>
      <c r="G108" s="305">
        <v>930863.07399999991</v>
      </c>
      <c r="H108" s="329">
        <v>0.6</v>
      </c>
      <c r="I108" s="348">
        <v>1.9</v>
      </c>
      <c r="J108" s="330">
        <v>0.94499999999999995</v>
      </c>
      <c r="K108" s="309">
        <v>420625</v>
      </c>
      <c r="M108" s="331">
        <v>125.9</v>
      </c>
      <c r="N108" s="328">
        <v>1295.1600000000001</v>
      </c>
      <c r="O108" s="327">
        <v>1126.3599999999999</v>
      </c>
      <c r="P108" s="327">
        <v>113</v>
      </c>
      <c r="Q108" s="362">
        <v>949277.9</v>
      </c>
      <c r="R108" s="329">
        <v>0.6</v>
      </c>
      <c r="S108" s="1476">
        <v>1.9</v>
      </c>
      <c r="T108" s="1427">
        <v>1.056</v>
      </c>
      <c r="U108" s="309">
        <v>445529</v>
      </c>
      <c r="W108" s="399"/>
      <c r="X108" s="332">
        <v>109.3</v>
      </c>
      <c r="Y108" s="333">
        <v>332085</v>
      </c>
      <c r="Z108" s="334">
        <v>240847</v>
      </c>
      <c r="AB108" s="332">
        <v>112.8</v>
      </c>
      <c r="AC108" s="335">
        <v>34289.599999999999</v>
      </c>
      <c r="AD108" s="334">
        <v>248814</v>
      </c>
    </row>
    <row r="109" spans="1:30">
      <c r="A109" s="33"/>
      <c r="B109" s="34" t="s">
        <v>115</v>
      </c>
      <c r="C109" s="327">
        <v>122.7</v>
      </c>
      <c r="D109" s="328">
        <v>1320815</v>
      </c>
      <c r="E109" s="328">
        <v>1298110</v>
      </c>
      <c r="F109" s="327">
        <v>106.9</v>
      </c>
      <c r="G109" s="305">
        <v>983040.68099999998</v>
      </c>
      <c r="H109" s="329">
        <v>0.6</v>
      </c>
      <c r="I109" s="348">
        <v>1.9</v>
      </c>
      <c r="J109" s="330">
        <v>0.95199999999999996</v>
      </c>
      <c r="K109" s="309">
        <v>418561</v>
      </c>
      <c r="M109" s="331">
        <v>122.7</v>
      </c>
      <c r="N109" s="328">
        <v>1291.44</v>
      </c>
      <c r="O109" s="327">
        <v>1187.28</v>
      </c>
      <c r="P109" s="327">
        <v>106.9</v>
      </c>
      <c r="Q109" s="362">
        <v>938355.8</v>
      </c>
      <c r="R109" s="329">
        <v>0.6</v>
      </c>
      <c r="S109" s="1476">
        <v>1.9</v>
      </c>
      <c r="T109" s="1427">
        <v>1.008</v>
      </c>
      <c r="U109" s="309">
        <v>426295</v>
      </c>
      <c r="W109" s="399"/>
      <c r="X109" s="332">
        <v>111.2</v>
      </c>
      <c r="Y109" s="333">
        <v>318812</v>
      </c>
      <c r="Z109" s="334">
        <v>225377</v>
      </c>
      <c r="AB109" s="332">
        <v>113</v>
      </c>
      <c r="AC109" s="335">
        <v>34599.9</v>
      </c>
      <c r="AD109" s="334">
        <v>239307</v>
      </c>
    </row>
    <row r="110" spans="1:30">
      <c r="A110" s="33"/>
      <c r="B110" s="34" t="s">
        <v>116</v>
      </c>
      <c r="C110" s="327">
        <v>123.5</v>
      </c>
      <c r="D110" s="328">
        <v>1356396</v>
      </c>
      <c r="E110" s="328">
        <v>1148439</v>
      </c>
      <c r="F110" s="327">
        <v>104.8</v>
      </c>
      <c r="G110" s="305">
        <v>986852.11900000006</v>
      </c>
      <c r="H110" s="329">
        <v>0.59</v>
      </c>
      <c r="I110" s="348">
        <v>5.4</v>
      </c>
      <c r="J110" s="330">
        <v>0.96099999999999997</v>
      </c>
      <c r="K110" s="309">
        <v>434222</v>
      </c>
      <c r="M110" s="331">
        <v>123.5</v>
      </c>
      <c r="N110" s="328">
        <v>1283.4000000000001</v>
      </c>
      <c r="O110" s="327">
        <v>988.55</v>
      </c>
      <c r="P110" s="327">
        <v>104.8</v>
      </c>
      <c r="Q110" s="362">
        <v>944866.1</v>
      </c>
      <c r="R110" s="329">
        <v>0.59</v>
      </c>
      <c r="S110" s="1476">
        <v>5.4</v>
      </c>
      <c r="T110" s="1427">
        <v>1.008</v>
      </c>
      <c r="U110" s="309">
        <v>420824</v>
      </c>
      <c r="W110" s="399"/>
      <c r="X110" s="332">
        <v>112.1</v>
      </c>
      <c r="Y110" s="333">
        <v>457275</v>
      </c>
      <c r="Z110" s="334">
        <v>256856</v>
      </c>
      <c r="AB110" s="332">
        <v>116.7</v>
      </c>
      <c r="AC110" s="335">
        <v>34785.9</v>
      </c>
      <c r="AD110" s="334">
        <v>247870</v>
      </c>
    </row>
    <row r="111" spans="1:30">
      <c r="A111" s="33"/>
      <c r="B111" s="34" t="s">
        <v>117</v>
      </c>
      <c r="C111" s="327">
        <v>123.8</v>
      </c>
      <c r="D111" s="328">
        <v>1309139</v>
      </c>
      <c r="E111" s="328">
        <v>1063638</v>
      </c>
      <c r="F111" s="327">
        <v>112.5</v>
      </c>
      <c r="G111" s="305">
        <v>886049.96400000004</v>
      </c>
      <c r="H111" s="329">
        <v>0.56999999999999995</v>
      </c>
      <c r="I111" s="348">
        <v>9.9</v>
      </c>
      <c r="J111" s="330">
        <v>0.879</v>
      </c>
      <c r="K111" s="309">
        <v>398362</v>
      </c>
      <c r="M111" s="331">
        <v>123.8</v>
      </c>
      <c r="N111" s="328">
        <v>1287.48</v>
      </c>
      <c r="O111" s="327">
        <v>1108.56</v>
      </c>
      <c r="P111" s="327">
        <v>112.5</v>
      </c>
      <c r="Q111" s="362">
        <v>938816.1</v>
      </c>
      <c r="R111" s="329">
        <v>0.56999999999999995</v>
      </c>
      <c r="S111" s="1476">
        <v>9.9</v>
      </c>
      <c r="T111" s="1427">
        <v>0.97699999999999998</v>
      </c>
      <c r="U111" s="309">
        <v>420162</v>
      </c>
      <c r="W111" s="399"/>
      <c r="X111" s="332">
        <v>102.9</v>
      </c>
      <c r="Y111" s="333">
        <v>295990</v>
      </c>
      <c r="Z111" s="334">
        <v>247841</v>
      </c>
      <c r="AB111" s="332">
        <v>110.2</v>
      </c>
      <c r="AC111" s="335">
        <v>35100.699999999997</v>
      </c>
      <c r="AD111" s="334">
        <v>245285</v>
      </c>
    </row>
    <row r="112" spans="1:30">
      <c r="A112" s="33"/>
      <c r="B112" s="34" t="s">
        <v>118</v>
      </c>
      <c r="C112" s="327">
        <v>138.6</v>
      </c>
      <c r="D112" s="328">
        <v>1340218</v>
      </c>
      <c r="E112" s="328">
        <v>1085926</v>
      </c>
      <c r="F112" s="327">
        <v>131.80000000000001</v>
      </c>
      <c r="G112" s="305">
        <v>926071.05500000005</v>
      </c>
      <c r="H112" s="329">
        <v>0.56000000000000005</v>
      </c>
      <c r="I112" s="348">
        <v>3.7</v>
      </c>
      <c r="J112" s="330">
        <v>1.1259999999999999</v>
      </c>
      <c r="K112" s="309">
        <v>443271</v>
      </c>
      <c r="M112" s="331">
        <v>138.6</v>
      </c>
      <c r="N112" s="328">
        <v>1303.0899999999999</v>
      </c>
      <c r="O112" s="327">
        <v>1034.98</v>
      </c>
      <c r="P112" s="327">
        <v>131.80000000000001</v>
      </c>
      <c r="Q112" s="362">
        <v>930644.1</v>
      </c>
      <c r="R112" s="329">
        <v>0.56000000000000005</v>
      </c>
      <c r="S112" s="1476">
        <v>3.7</v>
      </c>
      <c r="T112" s="1427">
        <v>1.105</v>
      </c>
      <c r="U112" s="309">
        <v>423808</v>
      </c>
      <c r="W112" s="399"/>
      <c r="X112" s="332">
        <v>112.1</v>
      </c>
      <c r="Y112" s="333">
        <v>291308</v>
      </c>
      <c r="Z112" s="334">
        <v>250619</v>
      </c>
      <c r="AB112" s="332">
        <v>114.5</v>
      </c>
      <c r="AC112" s="335">
        <v>34405.5</v>
      </c>
      <c r="AD112" s="334">
        <v>236304</v>
      </c>
    </row>
    <row r="113" spans="1:30">
      <c r="A113" s="33"/>
      <c r="B113" s="34" t="s">
        <v>119</v>
      </c>
      <c r="C113" s="327">
        <v>125.9</v>
      </c>
      <c r="D113" s="328">
        <v>1309471</v>
      </c>
      <c r="E113" s="328">
        <v>943196</v>
      </c>
      <c r="F113" s="327">
        <v>116</v>
      </c>
      <c r="G113" s="305">
        <v>955732.90799999994</v>
      </c>
      <c r="H113" s="329">
        <v>0.54</v>
      </c>
      <c r="I113" s="348">
        <v>2.1</v>
      </c>
      <c r="J113" s="330">
        <v>0.96499999999999997</v>
      </c>
      <c r="K113" s="309">
        <v>465598</v>
      </c>
      <c r="M113" s="331">
        <v>125.9</v>
      </c>
      <c r="N113" s="328">
        <v>1259.92</v>
      </c>
      <c r="O113" s="327">
        <v>961.83</v>
      </c>
      <c r="P113" s="327">
        <v>116</v>
      </c>
      <c r="Q113" s="362">
        <v>934257</v>
      </c>
      <c r="R113" s="329">
        <v>0.54</v>
      </c>
      <c r="S113" s="1476">
        <v>2.1</v>
      </c>
      <c r="T113" s="1427">
        <v>1.0089999999999999</v>
      </c>
      <c r="U113" s="309">
        <v>436240</v>
      </c>
      <c r="W113" s="399"/>
      <c r="X113" s="332">
        <v>116.8</v>
      </c>
      <c r="Y113" s="333">
        <v>339990</v>
      </c>
      <c r="Z113" s="334">
        <v>262710</v>
      </c>
      <c r="AB113" s="332">
        <v>114.4</v>
      </c>
      <c r="AC113" s="335">
        <v>35206.800000000003</v>
      </c>
      <c r="AD113" s="334">
        <v>236675</v>
      </c>
    </row>
    <row r="114" spans="1:30">
      <c r="A114" s="33"/>
      <c r="B114" s="34" t="s">
        <v>120</v>
      </c>
      <c r="C114" s="327">
        <v>124.1</v>
      </c>
      <c r="D114" s="328">
        <v>1242313</v>
      </c>
      <c r="E114" s="328">
        <v>1046099</v>
      </c>
      <c r="F114" s="327">
        <v>115.5</v>
      </c>
      <c r="G114" s="305">
        <v>954280.31199999992</v>
      </c>
      <c r="H114" s="329">
        <v>0.53</v>
      </c>
      <c r="I114" s="348">
        <v>3.5</v>
      </c>
      <c r="J114" s="330">
        <v>0.95399999999999996</v>
      </c>
      <c r="K114" s="309">
        <v>430510</v>
      </c>
      <c r="M114" s="331">
        <v>124.1</v>
      </c>
      <c r="N114" s="328">
        <v>1262.53</v>
      </c>
      <c r="O114" s="327">
        <v>1000.08</v>
      </c>
      <c r="P114" s="327">
        <v>115.5</v>
      </c>
      <c r="Q114" s="362">
        <v>931715</v>
      </c>
      <c r="R114" s="329">
        <v>0.53</v>
      </c>
      <c r="S114" s="1476">
        <v>3.5</v>
      </c>
      <c r="T114" s="1427">
        <v>0.98399999999999999</v>
      </c>
      <c r="U114" s="309">
        <v>437048</v>
      </c>
      <c r="W114" s="399"/>
      <c r="X114" s="332">
        <v>120.5</v>
      </c>
      <c r="Y114" s="333">
        <v>339122</v>
      </c>
      <c r="Z114" s="334">
        <v>219360</v>
      </c>
      <c r="AB114" s="332">
        <v>115.3</v>
      </c>
      <c r="AC114" s="335">
        <v>34861</v>
      </c>
      <c r="AD114" s="334">
        <v>240052</v>
      </c>
    </row>
    <row r="115" spans="1:30">
      <c r="A115" s="49"/>
      <c r="B115" s="50" t="s">
        <v>121</v>
      </c>
      <c r="C115" s="349">
        <v>123</v>
      </c>
      <c r="D115" s="350">
        <v>1262209</v>
      </c>
      <c r="E115" s="350">
        <v>966451</v>
      </c>
      <c r="F115" s="349">
        <v>110.6</v>
      </c>
      <c r="G115" s="317">
        <v>919676.06800000009</v>
      </c>
      <c r="H115" s="351">
        <v>0.51</v>
      </c>
      <c r="I115" s="352">
        <v>1</v>
      </c>
      <c r="J115" s="353">
        <v>0.97399999999999998</v>
      </c>
      <c r="K115" s="321">
        <v>515696</v>
      </c>
      <c r="M115" s="354">
        <v>123</v>
      </c>
      <c r="N115" s="350">
        <v>1266.48</v>
      </c>
      <c r="O115" s="349">
        <v>890.09</v>
      </c>
      <c r="P115" s="349">
        <v>110.6</v>
      </c>
      <c r="Q115" s="1490">
        <v>921050.5</v>
      </c>
      <c r="R115" s="351">
        <v>0.51</v>
      </c>
      <c r="S115" s="1477">
        <v>1</v>
      </c>
      <c r="T115" s="1428">
        <v>0.98699999999999999</v>
      </c>
      <c r="U115" s="321">
        <v>449791</v>
      </c>
      <c r="W115" s="399"/>
      <c r="X115" s="332">
        <v>115.9</v>
      </c>
      <c r="Y115" s="333">
        <v>545155</v>
      </c>
      <c r="Z115" s="334">
        <v>248623</v>
      </c>
      <c r="AB115" s="332">
        <v>112</v>
      </c>
      <c r="AC115" s="335">
        <v>35138.300000000003</v>
      </c>
      <c r="AD115" s="334">
        <v>253387</v>
      </c>
    </row>
    <row r="116" spans="1:30">
      <c r="A116" s="33" t="s">
        <v>132</v>
      </c>
      <c r="B116" s="34" t="s">
        <v>110</v>
      </c>
      <c r="C116" s="327">
        <v>124.1</v>
      </c>
      <c r="D116" s="328">
        <v>1215177</v>
      </c>
      <c r="E116" s="328">
        <v>758377</v>
      </c>
      <c r="F116" s="327">
        <v>118.2</v>
      </c>
      <c r="G116" s="305">
        <v>846362.33399999992</v>
      </c>
      <c r="H116" s="329">
        <v>0.48</v>
      </c>
      <c r="I116" s="348">
        <v>4</v>
      </c>
      <c r="J116" s="330">
        <v>0.91300000000000003</v>
      </c>
      <c r="K116" s="309">
        <v>334319</v>
      </c>
      <c r="M116" s="331">
        <v>124.1</v>
      </c>
      <c r="N116" s="328">
        <v>1287.21</v>
      </c>
      <c r="O116" s="327">
        <v>906.55</v>
      </c>
      <c r="P116" s="327">
        <v>118.2</v>
      </c>
      <c r="Q116" s="362">
        <v>919617.5</v>
      </c>
      <c r="R116" s="329">
        <v>0.48</v>
      </c>
      <c r="S116" s="1476">
        <v>4</v>
      </c>
      <c r="T116" s="1427">
        <v>0.98599999999999999</v>
      </c>
      <c r="U116" s="309">
        <v>426898</v>
      </c>
      <c r="W116" s="399"/>
      <c r="X116" s="355">
        <v>104.6</v>
      </c>
      <c r="Y116" s="356">
        <v>338230</v>
      </c>
      <c r="Z116" s="357">
        <v>273111</v>
      </c>
      <c r="AB116" s="355">
        <v>108.9</v>
      </c>
      <c r="AC116" s="358">
        <v>35260.699999999997</v>
      </c>
      <c r="AD116" s="357">
        <v>265290</v>
      </c>
    </row>
    <row r="117" spans="1:30">
      <c r="A117" s="33">
        <v>1998</v>
      </c>
      <c r="B117" s="34" t="s">
        <v>111</v>
      </c>
      <c r="C117" s="327">
        <v>120.8</v>
      </c>
      <c r="D117" s="328">
        <v>1159884</v>
      </c>
      <c r="E117" s="328">
        <v>801342</v>
      </c>
      <c r="F117" s="327">
        <v>113.7</v>
      </c>
      <c r="G117" s="305">
        <v>912038.946</v>
      </c>
      <c r="H117" s="329">
        <v>0.45</v>
      </c>
      <c r="I117" s="348">
        <v>2.4</v>
      </c>
      <c r="J117" s="330">
        <v>0.92800000000000005</v>
      </c>
      <c r="K117" s="309">
        <v>384863</v>
      </c>
      <c r="M117" s="331">
        <v>120.8</v>
      </c>
      <c r="N117" s="328">
        <v>1248.3399999999999</v>
      </c>
      <c r="O117" s="327">
        <v>875.34</v>
      </c>
      <c r="P117" s="327">
        <v>113.7</v>
      </c>
      <c r="Q117" s="362">
        <v>926530.5</v>
      </c>
      <c r="R117" s="329">
        <v>0.45</v>
      </c>
      <c r="S117" s="1476">
        <v>2.4</v>
      </c>
      <c r="T117" s="1427">
        <v>0.96799999999999997</v>
      </c>
      <c r="U117" s="309">
        <v>413645</v>
      </c>
      <c r="W117" s="399"/>
      <c r="X117" s="332">
        <v>109.3</v>
      </c>
      <c r="Y117" s="333">
        <v>270396</v>
      </c>
      <c r="Z117" s="334">
        <v>202646</v>
      </c>
      <c r="AB117" s="332">
        <v>108.7</v>
      </c>
      <c r="AC117" s="335">
        <v>35753.9</v>
      </c>
      <c r="AD117" s="334">
        <v>231112</v>
      </c>
    </row>
    <row r="118" spans="1:30">
      <c r="A118" s="33"/>
      <c r="B118" s="34" t="s">
        <v>112</v>
      </c>
      <c r="C118" s="327">
        <v>120.2</v>
      </c>
      <c r="D118" s="328">
        <v>1220867</v>
      </c>
      <c r="E118" s="328">
        <v>738091</v>
      </c>
      <c r="F118" s="327">
        <v>113.1</v>
      </c>
      <c r="G118" s="305">
        <v>918188.85600000015</v>
      </c>
      <c r="H118" s="329">
        <v>0.43</v>
      </c>
      <c r="I118" s="348">
        <v>-12.4</v>
      </c>
      <c r="J118" s="330">
        <v>1.173</v>
      </c>
      <c r="K118" s="309">
        <v>469185</v>
      </c>
      <c r="M118" s="331">
        <v>120.2</v>
      </c>
      <c r="N118" s="328">
        <v>1224.3699999999999</v>
      </c>
      <c r="O118" s="327">
        <v>775.66</v>
      </c>
      <c r="P118" s="327">
        <v>113.1</v>
      </c>
      <c r="Q118" s="362">
        <v>928464.8</v>
      </c>
      <c r="R118" s="329">
        <v>0.43</v>
      </c>
      <c r="S118" s="1476">
        <v>-12.4</v>
      </c>
      <c r="T118" s="1427">
        <v>0.96399999999999997</v>
      </c>
      <c r="U118" s="309">
        <v>427703</v>
      </c>
      <c r="W118" s="399"/>
      <c r="X118" s="332">
        <v>112.1</v>
      </c>
      <c r="Y118" s="333">
        <v>353388</v>
      </c>
      <c r="Z118" s="334">
        <v>227977</v>
      </c>
      <c r="AB118" s="332">
        <v>107.7</v>
      </c>
      <c r="AC118" s="335">
        <v>35362.9</v>
      </c>
      <c r="AD118" s="334">
        <v>224789</v>
      </c>
    </row>
    <row r="119" spans="1:30">
      <c r="A119" s="33"/>
      <c r="B119" s="34" t="s">
        <v>113</v>
      </c>
      <c r="C119" s="327">
        <v>121.6</v>
      </c>
      <c r="D119" s="328">
        <v>1195598</v>
      </c>
      <c r="E119" s="328">
        <v>798141</v>
      </c>
      <c r="F119" s="327">
        <v>125.9</v>
      </c>
      <c r="G119" s="305">
        <v>972534.23599999992</v>
      </c>
      <c r="H119" s="329">
        <v>0.42</v>
      </c>
      <c r="I119" s="348">
        <v>9.1999999999999993</v>
      </c>
      <c r="J119" s="330">
        <v>0.89</v>
      </c>
      <c r="K119" s="309">
        <v>432187</v>
      </c>
      <c r="M119" s="331">
        <v>121.6</v>
      </c>
      <c r="N119" s="328">
        <v>1229.8599999999999</v>
      </c>
      <c r="O119" s="327">
        <v>744.18</v>
      </c>
      <c r="P119" s="327">
        <v>125.9</v>
      </c>
      <c r="Q119" s="362">
        <v>924704.1</v>
      </c>
      <c r="R119" s="329">
        <v>0.42</v>
      </c>
      <c r="S119" s="1476">
        <v>9.1999999999999993</v>
      </c>
      <c r="T119" s="1427">
        <v>0.95699999999999996</v>
      </c>
      <c r="U119" s="309">
        <v>423297</v>
      </c>
      <c r="W119" s="399"/>
      <c r="X119" s="332">
        <v>111.2</v>
      </c>
      <c r="Y119" s="333">
        <v>325484</v>
      </c>
      <c r="Z119" s="334">
        <v>241967</v>
      </c>
      <c r="AB119" s="332">
        <v>105.1</v>
      </c>
      <c r="AC119" s="335">
        <v>35496.9</v>
      </c>
      <c r="AD119" s="334">
        <v>224544</v>
      </c>
    </row>
    <row r="120" spans="1:30">
      <c r="A120" s="33"/>
      <c r="B120" s="34" t="s">
        <v>114</v>
      </c>
      <c r="C120" s="327">
        <v>114.6</v>
      </c>
      <c r="D120" s="328">
        <v>1269014</v>
      </c>
      <c r="E120" s="328">
        <v>636605</v>
      </c>
      <c r="F120" s="327">
        <v>110.1</v>
      </c>
      <c r="G120" s="305">
        <v>894737.88</v>
      </c>
      <c r="H120" s="329">
        <v>0.41</v>
      </c>
      <c r="I120" s="348">
        <v>5.8</v>
      </c>
      <c r="J120" s="330">
        <v>0.82699999999999996</v>
      </c>
      <c r="K120" s="309">
        <v>413263</v>
      </c>
      <c r="M120" s="331">
        <v>114.6</v>
      </c>
      <c r="N120" s="328">
        <v>1265.47</v>
      </c>
      <c r="O120" s="327">
        <v>738.8</v>
      </c>
      <c r="P120" s="327">
        <v>110.1</v>
      </c>
      <c r="Q120" s="362">
        <v>919147.6</v>
      </c>
      <c r="R120" s="329">
        <v>0.41</v>
      </c>
      <c r="S120" s="1476">
        <v>5.8</v>
      </c>
      <c r="T120" s="1427">
        <v>0.92700000000000005</v>
      </c>
      <c r="U120" s="309">
        <v>443005</v>
      </c>
      <c r="W120" s="399"/>
      <c r="X120" s="332">
        <v>96.3</v>
      </c>
      <c r="Y120" s="333">
        <v>328337</v>
      </c>
      <c r="Z120" s="334">
        <v>206858</v>
      </c>
      <c r="AB120" s="332">
        <v>99.4</v>
      </c>
      <c r="AC120" s="335">
        <v>34187</v>
      </c>
      <c r="AD120" s="334">
        <v>222684</v>
      </c>
    </row>
    <row r="121" spans="1:30">
      <c r="A121" s="33"/>
      <c r="B121" s="34" t="s">
        <v>115</v>
      </c>
      <c r="C121" s="327">
        <v>123.6</v>
      </c>
      <c r="D121" s="328">
        <v>1281458</v>
      </c>
      <c r="E121" s="328">
        <v>828615</v>
      </c>
      <c r="F121" s="327">
        <v>132.19999999999999</v>
      </c>
      <c r="G121" s="305">
        <v>962608.93400000001</v>
      </c>
      <c r="H121" s="329">
        <v>0.39</v>
      </c>
      <c r="I121" s="348">
        <v>-0.3</v>
      </c>
      <c r="J121" s="330">
        <v>0.94899999999999995</v>
      </c>
      <c r="K121" s="309">
        <v>412921</v>
      </c>
      <c r="M121" s="331">
        <v>123.6</v>
      </c>
      <c r="N121" s="328">
        <v>1245.18</v>
      </c>
      <c r="O121" s="327">
        <v>754.38</v>
      </c>
      <c r="P121" s="327">
        <v>132.19999999999999</v>
      </c>
      <c r="Q121" s="362">
        <v>917333.7</v>
      </c>
      <c r="R121" s="329">
        <v>0.39</v>
      </c>
      <c r="S121" s="1476">
        <v>-0.3</v>
      </c>
      <c r="T121" s="1427">
        <v>1.008</v>
      </c>
      <c r="U121" s="309">
        <v>410773</v>
      </c>
      <c r="W121" s="399"/>
      <c r="X121" s="332">
        <v>99.1</v>
      </c>
      <c r="Y121" s="333">
        <v>302403</v>
      </c>
      <c r="Z121" s="334">
        <v>224388</v>
      </c>
      <c r="AB121" s="332">
        <v>100.6</v>
      </c>
      <c r="AC121" s="335">
        <v>33285.800000000003</v>
      </c>
      <c r="AD121" s="334">
        <v>228956</v>
      </c>
    </row>
    <row r="122" spans="1:30">
      <c r="A122" s="33"/>
      <c r="B122" s="34" t="s">
        <v>116</v>
      </c>
      <c r="C122" s="327">
        <v>116.7</v>
      </c>
      <c r="D122" s="328">
        <v>1301836</v>
      </c>
      <c r="E122" s="328">
        <v>827637</v>
      </c>
      <c r="F122" s="327">
        <v>115.4</v>
      </c>
      <c r="G122" s="305">
        <v>953295.78799999994</v>
      </c>
      <c r="H122" s="329">
        <v>0.37</v>
      </c>
      <c r="I122" s="348">
        <v>0.5</v>
      </c>
      <c r="J122" s="330">
        <v>0.88800000000000001</v>
      </c>
      <c r="K122" s="309">
        <v>444814</v>
      </c>
      <c r="M122" s="331">
        <v>116.7</v>
      </c>
      <c r="N122" s="328">
        <v>1228.96</v>
      </c>
      <c r="O122" s="327">
        <v>729.58</v>
      </c>
      <c r="P122" s="327">
        <v>115.4</v>
      </c>
      <c r="Q122" s="362">
        <v>909814.9</v>
      </c>
      <c r="R122" s="329">
        <v>0.37</v>
      </c>
      <c r="S122" s="1476">
        <v>0.5</v>
      </c>
      <c r="T122" s="1427">
        <v>0.93400000000000005</v>
      </c>
      <c r="U122" s="309">
        <v>426202</v>
      </c>
      <c r="W122" s="399"/>
      <c r="X122" s="332">
        <v>95.3</v>
      </c>
      <c r="Y122" s="333">
        <v>448779</v>
      </c>
      <c r="Z122" s="334">
        <v>236426</v>
      </c>
      <c r="AB122" s="332">
        <v>99.4</v>
      </c>
      <c r="AC122" s="335">
        <v>34573.599999999999</v>
      </c>
      <c r="AD122" s="334">
        <v>224580</v>
      </c>
    </row>
    <row r="123" spans="1:30">
      <c r="A123" s="33"/>
      <c r="B123" s="34" t="s">
        <v>117</v>
      </c>
      <c r="C123" s="327">
        <v>117.3</v>
      </c>
      <c r="D123" s="328">
        <v>1231147</v>
      </c>
      <c r="E123" s="328">
        <v>659504</v>
      </c>
      <c r="F123" s="327">
        <v>116.1</v>
      </c>
      <c r="G123" s="305">
        <v>857488.35600000015</v>
      </c>
      <c r="H123" s="329">
        <v>0.37</v>
      </c>
      <c r="I123" s="348">
        <v>-0.7</v>
      </c>
      <c r="J123" s="330">
        <v>0.86699999999999999</v>
      </c>
      <c r="K123" s="309">
        <v>394571</v>
      </c>
      <c r="M123" s="331">
        <v>117.3</v>
      </c>
      <c r="N123" s="328">
        <v>1219.6400000000001</v>
      </c>
      <c r="O123" s="327">
        <v>643.91999999999996</v>
      </c>
      <c r="P123" s="327">
        <v>116.1</v>
      </c>
      <c r="Q123" s="362">
        <v>909563.4</v>
      </c>
      <c r="R123" s="329">
        <v>0.37</v>
      </c>
      <c r="S123" s="1476">
        <v>-0.7</v>
      </c>
      <c r="T123" s="1427">
        <v>0.96299999999999997</v>
      </c>
      <c r="U123" s="309">
        <v>420074</v>
      </c>
      <c r="W123" s="399"/>
      <c r="X123" s="332">
        <v>86.9</v>
      </c>
      <c r="Y123" s="333">
        <v>290666</v>
      </c>
      <c r="Z123" s="334">
        <v>228602</v>
      </c>
      <c r="AB123" s="332">
        <v>92.7</v>
      </c>
      <c r="AC123" s="335">
        <v>33849.699999999997</v>
      </c>
      <c r="AD123" s="334">
        <v>224930</v>
      </c>
    </row>
    <row r="124" spans="1:30">
      <c r="A124" s="33"/>
      <c r="B124" s="34" t="s">
        <v>118</v>
      </c>
      <c r="C124" s="327">
        <v>112</v>
      </c>
      <c r="D124" s="328">
        <v>1284970</v>
      </c>
      <c r="E124" s="328">
        <v>740445</v>
      </c>
      <c r="F124" s="327">
        <v>97.2</v>
      </c>
      <c r="G124" s="305">
        <v>898776.79400000011</v>
      </c>
      <c r="H124" s="329">
        <v>0.36</v>
      </c>
      <c r="I124" s="348">
        <v>-1.1000000000000001</v>
      </c>
      <c r="J124" s="330">
        <v>0.94299999999999995</v>
      </c>
      <c r="K124" s="309">
        <v>474398</v>
      </c>
      <c r="M124" s="331">
        <v>112</v>
      </c>
      <c r="N124" s="328">
        <v>1239.7</v>
      </c>
      <c r="O124" s="327">
        <v>706.47</v>
      </c>
      <c r="P124" s="327">
        <v>97.2</v>
      </c>
      <c r="Q124" s="362">
        <v>904799.6</v>
      </c>
      <c r="R124" s="329">
        <v>0.36</v>
      </c>
      <c r="S124" s="1476">
        <v>-1.1000000000000001</v>
      </c>
      <c r="T124" s="1427">
        <v>0.92300000000000004</v>
      </c>
      <c r="U124" s="309">
        <v>448444</v>
      </c>
      <c r="W124" s="399"/>
      <c r="X124" s="332">
        <v>95.3</v>
      </c>
      <c r="Y124" s="333">
        <v>276267</v>
      </c>
      <c r="Z124" s="334">
        <v>227156</v>
      </c>
      <c r="AB124" s="332">
        <v>97.3</v>
      </c>
      <c r="AC124" s="335">
        <v>33745.699999999997</v>
      </c>
      <c r="AD124" s="334">
        <v>220218</v>
      </c>
    </row>
    <row r="125" spans="1:30">
      <c r="A125" s="33"/>
      <c r="B125" s="34" t="s">
        <v>119</v>
      </c>
      <c r="C125" s="327">
        <v>115.4</v>
      </c>
      <c r="D125" s="328">
        <v>1259273</v>
      </c>
      <c r="E125" s="328">
        <v>692987</v>
      </c>
      <c r="F125" s="327">
        <v>115</v>
      </c>
      <c r="G125" s="305">
        <v>931545.23700000008</v>
      </c>
      <c r="H125" s="329">
        <v>0.35</v>
      </c>
      <c r="I125" s="348">
        <v>-1.4</v>
      </c>
      <c r="J125" s="330">
        <v>0.91400000000000003</v>
      </c>
      <c r="K125" s="309">
        <v>437712</v>
      </c>
      <c r="M125" s="331">
        <v>115.4</v>
      </c>
      <c r="N125" s="328">
        <v>1216.5</v>
      </c>
      <c r="O125" s="327">
        <v>704.98</v>
      </c>
      <c r="P125" s="327">
        <v>115</v>
      </c>
      <c r="Q125" s="362">
        <v>913792.3</v>
      </c>
      <c r="R125" s="329">
        <v>0.35</v>
      </c>
      <c r="S125" s="1476">
        <v>-1.4</v>
      </c>
      <c r="T125" s="1427">
        <v>0.95599999999999996</v>
      </c>
      <c r="U125" s="309">
        <v>409577</v>
      </c>
      <c r="W125" s="399"/>
      <c r="X125" s="332">
        <v>98.1</v>
      </c>
      <c r="Y125" s="333">
        <v>321899</v>
      </c>
      <c r="Z125" s="334">
        <v>220481</v>
      </c>
      <c r="AB125" s="332">
        <v>96.2</v>
      </c>
      <c r="AC125" s="335">
        <v>33013.800000000003</v>
      </c>
      <c r="AD125" s="334">
        <v>207752</v>
      </c>
    </row>
    <row r="126" spans="1:30">
      <c r="A126" s="33"/>
      <c r="B126" s="34" t="s">
        <v>120</v>
      </c>
      <c r="C126" s="327">
        <v>115.4</v>
      </c>
      <c r="D126" s="328">
        <v>1169378</v>
      </c>
      <c r="E126" s="328">
        <v>665815</v>
      </c>
      <c r="F126" s="327">
        <v>111.5</v>
      </c>
      <c r="G126" s="305">
        <v>922739.13900000008</v>
      </c>
      <c r="H126" s="329">
        <v>0.35</v>
      </c>
      <c r="I126" s="348">
        <v>1.4</v>
      </c>
      <c r="J126" s="330">
        <v>0.91600000000000004</v>
      </c>
      <c r="K126" s="309">
        <v>351077</v>
      </c>
      <c r="M126" s="331">
        <v>115.4</v>
      </c>
      <c r="N126" s="328">
        <v>1191.68</v>
      </c>
      <c r="O126" s="327">
        <v>640.04999999999995</v>
      </c>
      <c r="P126" s="327">
        <v>111.5</v>
      </c>
      <c r="Q126" s="362">
        <v>899460</v>
      </c>
      <c r="R126" s="329">
        <v>0.35</v>
      </c>
      <c r="S126" s="1476">
        <v>1.4</v>
      </c>
      <c r="T126" s="1427">
        <v>0.94499999999999995</v>
      </c>
      <c r="U126" s="309">
        <v>361961</v>
      </c>
      <c r="W126" s="399"/>
      <c r="X126" s="332">
        <v>99.1</v>
      </c>
      <c r="Y126" s="333">
        <v>331797</v>
      </c>
      <c r="Z126" s="334">
        <v>193232</v>
      </c>
      <c r="AB126" s="332">
        <v>94</v>
      </c>
      <c r="AC126" s="335">
        <v>33567.4</v>
      </c>
      <c r="AD126" s="334">
        <v>199278</v>
      </c>
    </row>
    <row r="127" spans="1:30">
      <c r="A127" s="33"/>
      <c r="B127" s="34" t="s">
        <v>121</v>
      </c>
      <c r="C127" s="327">
        <v>114.6</v>
      </c>
      <c r="D127" s="328">
        <v>1155843</v>
      </c>
      <c r="E127" s="328">
        <v>729795</v>
      </c>
      <c r="F127" s="327">
        <v>112.8</v>
      </c>
      <c r="G127" s="305">
        <v>896270.1</v>
      </c>
      <c r="H127" s="329">
        <v>0.35</v>
      </c>
      <c r="I127" s="348">
        <v>-1.8</v>
      </c>
      <c r="J127" s="330">
        <v>0.92400000000000004</v>
      </c>
      <c r="K127" s="309">
        <v>435229</v>
      </c>
      <c r="M127" s="331">
        <v>114.6</v>
      </c>
      <c r="N127" s="328">
        <v>1161.29</v>
      </c>
      <c r="O127" s="327">
        <v>687.08</v>
      </c>
      <c r="P127" s="327">
        <v>112.8</v>
      </c>
      <c r="Q127" s="362">
        <v>895982.7</v>
      </c>
      <c r="R127" s="329">
        <v>0.35</v>
      </c>
      <c r="S127" s="1476">
        <v>-1.8</v>
      </c>
      <c r="T127" s="1427">
        <v>0.93700000000000006</v>
      </c>
      <c r="U127" s="309">
        <v>385064</v>
      </c>
      <c r="W127" s="399"/>
      <c r="X127" s="336">
        <v>100</v>
      </c>
      <c r="Y127" s="337">
        <v>509128</v>
      </c>
      <c r="Z127" s="338">
        <v>194834</v>
      </c>
      <c r="AB127" s="336">
        <v>96.2</v>
      </c>
      <c r="AC127" s="339">
        <v>33546.1</v>
      </c>
      <c r="AD127" s="338">
        <v>199803</v>
      </c>
    </row>
    <row r="128" spans="1:30">
      <c r="A128" s="61" t="s">
        <v>133</v>
      </c>
      <c r="B128" s="62" t="s">
        <v>110</v>
      </c>
      <c r="C128" s="340">
        <v>117.3</v>
      </c>
      <c r="D128" s="341">
        <v>3467177</v>
      </c>
      <c r="E128" s="341">
        <v>543921</v>
      </c>
      <c r="F128" s="340">
        <v>117.2</v>
      </c>
      <c r="G128" s="342">
        <v>1010896.1460000001</v>
      </c>
      <c r="H128" s="343">
        <v>0.36</v>
      </c>
      <c r="I128" s="344">
        <v>-3.7</v>
      </c>
      <c r="J128" s="345">
        <v>0.86499999999999999</v>
      </c>
      <c r="K128" s="346">
        <v>304572</v>
      </c>
      <c r="M128" s="347">
        <v>117.3</v>
      </c>
      <c r="N128" s="341">
        <v>3690.59</v>
      </c>
      <c r="O128" s="340">
        <v>658.45</v>
      </c>
      <c r="P128" s="340">
        <v>117.2</v>
      </c>
      <c r="Q128" s="1491">
        <v>1103738.2</v>
      </c>
      <c r="R128" s="343">
        <v>0.36</v>
      </c>
      <c r="S128" s="1475">
        <v>-3.7</v>
      </c>
      <c r="T128" s="1718">
        <v>0.93799999999999994</v>
      </c>
      <c r="U128" s="346">
        <v>394261</v>
      </c>
      <c r="W128" s="399"/>
      <c r="X128" s="332">
        <v>94.7</v>
      </c>
      <c r="Y128" s="333">
        <v>327774</v>
      </c>
      <c r="Z128" s="334">
        <v>192083</v>
      </c>
      <c r="AB128" s="332">
        <v>98.5</v>
      </c>
      <c r="AC128" s="335">
        <v>33592.400000000001</v>
      </c>
      <c r="AD128" s="334">
        <v>195945</v>
      </c>
    </row>
    <row r="129" spans="1:30">
      <c r="A129" s="33">
        <v>1999</v>
      </c>
      <c r="B129" s="34" t="s">
        <v>111</v>
      </c>
      <c r="C129" s="327">
        <v>113.1</v>
      </c>
      <c r="D129" s="328">
        <v>3433636</v>
      </c>
      <c r="E129" s="328">
        <v>668233</v>
      </c>
      <c r="F129" s="327">
        <v>107.3</v>
      </c>
      <c r="G129" s="305">
        <v>1057864.227</v>
      </c>
      <c r="H129" s="329">
        <v>0.35</v>
      </c>
      <c r="I129" s="348">
        <v>-2.6</v>
      </c>
      <c r="J129" s="330">
        <v>0.89200000000000002</v>
      </c>
      <c r="K129" s="309">
        <v>332218</v>
      </c>
      <c r="M129" s="331">
        <v>113.1</v>
      </c>
      <c r="N129" s="328">
        <v>3718.2</v>
      </c>
      <c r="O129" s="327">
        <v>720.3</v>
      </c>
      <c r="P129" s="327">
        <v>107.3</v>
      </c>
      <c r="Q129" s="362">
        <v>1074252.5</v>
      </c>
      <c r="R129" s="329">
        <v>0.35</v>
      </c>
      <c r="S129" s="1476">
        <v>-2.6</v>
      </c>
      <c r="T129" s="1427">
        <v>0.92800000000000005</v>
      </c>
      <c r="U129" s="309">
        <v>356916</v>
      </c>
      <c r="W129" s="399"/>
      <c r="X129" s="332">
        <v>97.6</v>
      </c>
      <c r="Y129" s="333">
        <v>259903</v>
      </c>
      <c r="Z129" s="334">
        <v>179805</v>
      </c>
      <c r="AB129" s="332">
        <v>98</v>
      </c>
      <c r="AC129" s="335">
        <v>33792.1</v>
      </c>
      <c r="AD129" s="334">
        <v>205659</v>
      </c>
    </row>
    <row r="130" spans="1:30">
      <c r="A130" s="33"/>
      <c r="B130" s="34" t="s">
        <v>112</v>
      </c>
      <c r="C130" s="327">
        <v>117.8</v>
      </c>
      <c r="D130" s="328">
        <v>3681301</v>
      </c>
      <c r="E130" s="328">
        <v>726441</v>
      </c>
      <c r="F130" s="327">
        <v>119.2</v>
      </c>
      <c r="G130" s="305">
        <v>1081206.0929999999</v>
      </c>
      <c r="H130" s="329">
        <v>0.35</v>
      </c>
      <c r="I130" s="348">
        <v>-8.1999999999999993</v>
      </c>
      <c r="J130" s="330">
        <v>1.18</v>
      </c>
      <c r="K130" s="309">
        <v>432295</v>
      </c>
      <c r="M130" s="331">
        <v>117.8</v>
      </c>
      <c r="N130" s="328">
        <v>3715.03</v>
      </c>
      <c r="O130" s="327">
        <v>731.88</v>
      </c>
      <c r="P130" s="327">
        <v>119.2</v>
      </c>
      <c r="Q130" s="362">
        <v>1083534.1000000001</v>
      </c>
      <c r="R130" s="329">
        <v>0.35</v>
      </c>
      <c r="S130" s="1476">
        <v>-8.1999999999999993</v>
      </c>
      <c r="T130" s="1427">
        <v>0.96299999999999997</v>
      </c>
      <c r="U130" s="309">
        <v>380181</v>
      </c>
      <c r="W130" s="399"/>
      <c r="X130" s="332">
        <v>103.2</v>
      </c>
      <c r="Y130" s="333">
        <v>328866</v>
      </c>
      <c r="Z130" s="334">
        <v>200147</v>
      </c>
      <c r="AB130" s="332">
        <v>99.4</v>
      </c>
      <c r="AC130" s="335">
        <v>33024.199999999997</v>
      </c>
      <c r="AD130" s="334">
        <v>189898</v>
      </c>
    </row>
    <row r="131" spans="1:30">
      <c r="A131" s="33"/>
      <c r="B131" s="34" t="s">
        <v>113</v>
      </c>
      <c r="C131" s="327">
        <v>113.9</v>
      </c>
      <c r="D131" s="328">
        <v>3539930</v>
      </c>
      <c r="E131" s="328">
        <v>662138</v>
      </c>
      <c r="F131" s="327">
        <v>110.1</v>
      </c>
      <c r="G131" s="305">
        <v>1145894.7510000002</v>
      </c>
      <c r="H131" s="329">
        <v>0.32</v>
      </c>
      <c r="I131" s="348">
        <v>-5.3</v>
      </c>
      <c r="J131" s="330">
        <v>0.86199999999999999</v>
      </c>
      <c r="K131" s="309">
        <v>375019</v>
      </c>
      <c r="M131" s="331">
        <v>113.9</v>
      </c>
      <c r="N131" s="328">
        <v>3710.48</v>
      </c>
      <c r="O131" s="327">
        <v>673.93</v>
      </c>
      <c r="P131" s="327">
        <v>110.1</v>
      </c>
      <c r="Q131" s="362">
        <v>1086787.2</v>
      </c>
      <c r="R131" s="329">
        <v>0.32</v>
      </c>
      <c r="S131" s="1476">
        <v>-5.3</v>
      </c>
      <c r="T131" s="1427">
        <v>0.92700000000000005</v>
      </c>
      <c r="U131" s="309">
        <v>368132</v>
      </c>
      <c r="W131" s="399"/>
      <c r="X131" s="332">
        <v>110.1</v>
      </c>
      <c r="Y131" s="333">
        <v>307180</v>
      </c>
      <c r="Z131" s="334">
        <v>212753</v>
      </c>
      <c r="AB131" s="332">
        <v>104.6</v>
      </c>
      <c r="AC131" s="335">
        <v>33120.699999999997</v>
      </c>
      <c r="AD131" s="334">
        <v>193842</v>
      </c>
    </row>
    <row r="132" spans="1:30">
      <c r="A132" s="39"/>
      <c r="B132" s="34" t="s">
        <v>114</v>
      </c>
      <c r="C132" s="327">
        <v>116.4</v>
      </c>
      <c r="D132" s="328">
        <v>3569767</v>
      </c>
      <c r="E132" s="328">
        <v>713220</v>
      </c>
      <c r="F132" s="327">
        <v>115.6</v>
      </c>
      <c r="G132" s="305">
        <v>1054860.915</v>
      </c>
      <c r="H132" s="329">
        <v>0.33</v>
      </c>
      <c r="I132" s="348">
        <v>-3.5</v>
      </c>
      <c r="J132" s="330">
        <v>0.83499999999999996</v>
      </c>
      <c r="K132" s="309">
        <v>314079</v>
      </c>
      <c r="M132" s="331">
        <v>116.4</v>
      </c>
      <c r="N132" s="328">
        <v>3611.24</v>
      </c>
      <c r="O132" s="327">
        <v>771.69</v>
      </c>
      <c r="P132" s="327">
        <v>115.6</v>
      </c>
      <c r="Q132" s="362">
        <v>1085358.3999999999</v>
      </c>
      <c r="R132" s="329">
        <v>0.33</v>
      </c>
      <c r="S132" s="1476">
        <v>-3.5</v>
      </c>
      <c r="T132" s="1427">
        <v>0.93600000000000005</v>
      </c>
      <c r="U132" s="309">
        <v>341220</v>
      </c>
      <c r="W132" s="399"/>
      <c r="X132" s="332">
        <v>96.2</v>
      </c>
      <c r="Y132" s="333">
        <v>323459</v>
      </c>
      <c r="Z132" s="334">
        <v>184252</v>
      </c>
      <c r="AB132" s="332">
        <v>99.2</v>
      </c>
      <c r="AC132" s="335">
        <v>33181.300000000003</v>
      </c>
      <c r="AD132" s="334">
        <v>196178</v>
      </c>
    </row>
    <row r="133" spans="1:30">
      <c r="A133" s="33"/>
      <c r="B133" s="34" t="s">
        <v>115</v>
      </c>
      <c r="C133" s="327">
        <v>113.1</v>
      </c>
      <c r="D133" s="328">
        <v>3869397</v>
      </c>
      <c r="E133" s="328">
        <v>769825</v>
      </c>
      <c r="F133" s="327">
        <v>106.5</v>
      </c>
      <c r="G133" s="305">
        <v>1142903.5119999999</v>
      </c>
      <c r="H133" s="329">
        <v>0.34</v>
      </c>
      <c r="I133" s="348">
        <v>-3.6</v>
      </c>
      <c r="J133" s="330">
        <v>0.874</v>
      </c>
      <c r="K133" s="309">
        <v>388486</v>
      </c>
      <c r="M133" s="331">
        <v>113.1</v>
      </c>
      <c r="N133" s="328">
        <v>3718.38</v>
      </c>
      <c r="O133" s="327">
        <v>690.22</v>
      </c>
      <c r="P133" s="327">
        <v>106.5</v>
      </c>
      <c r="Q133" s="362">
        <v>1092581.8999999999</v>
      </c>
      <c r="R133" s="329">
        <v>0.34</v>
      </c>
      <c r="S133" s="1476">
        <v>-3.6</v>
      </c>
      <c r="T133" s="1427">
        <v>0.92800000000000005</v>
      </c>
      <c r="U133" s="309">
        <v>379655</v>
      </c>
      <c r="W133" s="399"/>
      <c r="X133" s="332">
        <v>96</v>
      </c>
      <c r="Y133" s="333">
        <v>297597</v>
      </c>
      <c r="Z133" s="334">
        <v>187543</v>
      </c>
      <c r="AB133" s="332">
        <v>97.4</v>
      </c>
      <c r="AC133" s="335">
        <v>33373</v>
      </c>
      <c r="AD133" s="334">
        <v>195248</v>
      </c>
    </row>
    <row r="134" spans="1:30">
      <c r="A134" s="33"/>
      <c r="B134" s="34" t="s">
        <v>116</v>
      </c>
      <c r="C134" s="327">
        <v>117.4</v>
      </c>
      <c r="D134" s="328">
        <v>3987766</v>
      </c>
      <c r="E134" s="328">
        <v>655811</v>
      </c>
      <c r="F134" s="327">
        <v>115.5</v>
      </c>
      <c r="G134" s="305">
        <v>1131594.2220000001</v>
      </c>
      <c r="H134" s="329">
        <v>0.35</v>
      </c>
      <c r="I134" s="348">
        <v>-4.7</v>
      </c>
      <c r="J134" s="330">
        <v>0.90100000000000002</v>
      </c>
      <c r="K134" s="309">
        <v>392776</v>
      </c>
      <c r="M134" s="331">
        <v>117.4</v>
      </c>
      <c r="N134" s="328">
        <v>3663.07</v>
      </c>
      <c r="O134" s="327">
        <v>582.47</v>
      </c>
      <c r="P134" s="327">
        <v>115.5</v>
      </c>
      <c r="Q134" s="362">
        <v>1084177.1000000001</v>
      </c>
      <c r="R134" s="329">
        <v>0.35</v>
      </c>
      <c r="S134" s="1476">
        <v>-4.7</v>
      </c>
      <c r="T134" s="1427">
        <v>0.95</v>
      </c>
      <c r="U134" s="309">
        <v>377678</v>
      </c>
      <c r="W134" s="399"/>
      <c r="X134" s="332">
        <v>92.6</v>
      </c>
      <c r="Y134" s="333">
        <v>434401</v>
      </c>
      <c r="Z134" s="334">
        <v>193809</v>
      </c>
      <c r="AB134" s="332">
        <v>96.8</v>
      </c>
      <c r="AC134" s="335">
        <v>33753.300000000003</v>
      </c>
      <c r="AD134" s="334">
        <v>188476</v>
      </c>
    </row>
    <row r="135" spans="1:30">
      <c r="A135" s="33"/>
      <c r="B135" s="34" t="s">
        <v>117</v>
      </c>
      <c r="C135" s="327">
        <v>116.8</v>
      </c>
      <c r="D135" s="328">
        <v>3842748</v>
      </c>
      <c r="E135" s="328">
        <v>687661</v>
      </c>
      <c r="F135" s="327">
        <v>114.2</v>
      </c>
      <c r="G135" s="305">
        <v>1048038.6539999999</v>
      </c>
      <c r="H135" s="329">
        <v>0.34</v>
      </c>
      <c r="I135" s="348">
        <v>-4.7</v>
      </c>
      <c r="J135" s="330">
        <v>0.86399999999999999</v>
      </c>
      <c r="K135" s="309">
        <v>344768</v>
      </c>
      <c r="M135" s="331">
        <v>116.8</v>
      </c>
      <c r="N135" s="328">
        <v>3668.28</v>
      </c>
      <c r="O135" s="327">
        <v>704.67</v>
      </c>
      <c r="P135" s="327">
        <v>114.2</v>
      </c>
      <c r="Q135" s="362">
        <v>1111199.8999999999</v>
      </c>
      <c r="R135" s="329">
        <v>0.34</v>
      </c>
      <c r="S135" s="1476">
        <v>-4.7</v>
      </c>
      <c r="T135" s="1427">
        <v>0.96099999999999997</v>
      </c>
      <c r="U135" s="309">
        <v>364091</v>
      </c>
      <c r="W135" s="399"/>
      <c r="X135" s="332">
        <v>95.5</v>
      </c>
      <c r="Y135" s="333">
        <v>284471</v>
      </c>
      <c r="Z135" s="334">
        <v>200006</v>
      </c>
      <c r="AB135" s="332">
        <v>101.4</v>
      </c>
      <c r="AC135" s="335">
        <v>33490.1</v>
      </c>
      <c r="AD135" s="334">
        <v>191112</v>
      </c>
    </row>
    <row r="136" spans="1:30">
      <c r="A136" s="33"/>
      <c r="B136" s="34" t="s">
        <v>118</v>
      </c>
      <c r="C136" s="327">
        <v>119.1</v>
      </c>
      <c r="D136" s="328">
        <v>4027578</v>
      </c>
      <c r="E136" s="328">
        <v>703306</v>
      </c>
      <c r="F136" s="327">
        <v>116.4</v>
      </c>
      <c r="G136" s="305">
        <v>1096725.75</v>
      </c>
      <c r="H136" s="329">
        <v>0.36</v>
      </c>
      <c r="I136" s="348">
        <v>-0.4</v>
      </c>
      <c r="J136" s="330">
        <v>0.999</v>
      </c>
      <c r="K136" s="309">
        <v>394095</v>
      </c>
      <c r="M136" s="331">
        <v>119.1</v>
      </c>
      <c r="N136" s="328">
        <v>3851.17</v>
      </c>
      <c r="O136" s="327">
        <v>658.3</v>
      </c>
      <c r="P136" s="327">
        <v>116.4</v>
      </c>
      <c r="Q136" s="362">
        <v>1099109.6000000001</v>
      </c>
      <c r="R136" s="329">
        <v>0.36</v>
      </c>
      <c r="S136" s="1476">
        <v>-0.4</v>
      </c>
      <c r="T136" s="1427">
        <v>0.97899999999999998</v>
      </c>
      <c r="U136" s="309">
        <v>376682</v>
      </c>
      <c r="W136" s="399"/>
      <c r="X136" s="332">
        <v>94.5</v>
      </c>
      <c r="Y136" s="333">
        <v>273253</v>
      </c>
      <c r="Z136" s="334">
        <v>197758</v>
      </c>
      <c r="AB136" s="332">
        <v>96.3</v>
      </c>
      <c r="AC136" s="335">
        <v>33221.4</v>
      </c>
      <c r="AD136" s="334">
        <v>192077</v>
      </c>
    </row>
    <row r="137" spans="1:30">
      <c r="A137" s="33"/>
      <c r="B137" s="34" t="s">
        <v>119</v>
      </c>
      <c r="C137" s="327">
        <v>115.9</v>
      </c>
      <c r="D137" s="328">
        <v>3849675</v>
      </c>
      <c r="E137" s="328">
        <v>663719</v>
      </c>
      <c r="F137" s="327">
        <v>110.7</v>
      </c>
      <c r="G137" s="305">
        <v>1080995.412</v>
      </c>
      <c r="H137" s="329">
        <v>0.37</v>
      </c>
      <c r="I137" s="348">
        <v>2.1</v>
      </c>
      <c r="J137" s="330">
        <v>0.88300000000000001</v>
      </c>
      <c r="K137" s="309">
        <v>356084</v>
      </c>
      <c r="M137" s="331">
        <v>115.9</v>
      </c>
      <c r="N137" s="328">
        <v>3746.17</v>
      </c>
      <c r="O137" s="327">
        <v>686.31</v>
      </c>
      <c r="P137" s="327">
        <v>110.7</v>
      </c>
      <c r="Q137" s="362">
        <v>1073425.1000000001</v>
      </c>
      <c r="R137" s="329">
        <v>0.37</v>
      </c>
      <c r="S137" s="1476">
        <v>2.1</v>
      </c>
      <c r="T137" s="1427">
        <v>0.92300000000000004</v>
      </c>
      <c r="U137" s="309">
        <v>335630</v>
      </c>
      <c r="W137" s="399"/>
      <c r="X137" s="332">
        <v>99.8</v>
      </c>
      <c r="Y137" s="333">
        <v>327111</v>
      </c>
      <c r="Z137" s="334">
        <v>194898</v>
      </c>
      <c r="AB137" s="332">
        <v>98.2</v>
      </c>
      <c r="AC137" s="335">
        <v>33553.599999999999</v>
      </c>
      <c r="AD137" s="334">
        <v>195229</v>
      </c>
    </row>
    <row r="138" spans="1:30">
      <c r="A138" s="33"/>
      <c r="B138" s="34" t="s">
        <v>120</v>
      </c>
      <c r="C138" s="327">
        <v>115.8</v>
      </c>
      <c r="D138" s="328">
        <v>3640709</v>
      </c>
      <c r="E138" s="328">
        <v>737487</v>
      </c>
      <c r="F138" s="327">
        <v>109.8</v>
      </c>
      <c r="G138" s="305">
        <v>1097092.3500000001</v>
      </c>
      <c r="H138" s="329">
        <v>0.38</v>
      </c>
      <c r="I138" s="348">
        <v>-8</v>
      </c>
      <c r="J138" s="330">
        <v>0.91700000000000004</v>
      </c>
      <c r="K138" s="309">
        <v>363354</v>
      </c>
      <c r="M138" s="331">
        <v>115.8</v>
      </c>
      <c r="N138" s="328">
        <v>3740.93</v>
      </c>
      <c r="O138" s="327">
        <v>716.15</v>
      </c>
      <c r="P138" s="327">
        <v>109.8</v>
      </c>
      <c r="Q138" s="362">
        <v>1063704.3999999999</v>
      </c>
      <c r="R138" s="329">
        <v>0.38</v>
      </c>
      <c r="S138" s="1476">
        <v>-8</v>
      </c>
      <c r="T138" s="1427">
        <v>0.94699999999999995</v>
      </c>
      <c r="U138" s="309">
        <v>371102</v>
      </c>
      <c r="W138" s="399"/>
      <c r="X138" s="332">
        <v>102.8</v>
      </c>
      <c r="Y138" s="333">
        <v>329669</v>
      </c>
      <c r="Z138" s="334">
        <v>203071</v>
      </c>
      <c r="AB138" s="332">
        <v>96.9</v>
      </c>
      <c r="AC138" s="335">
        <v>33160.400000000001</v>
      </c>
      <c r="AD138" s="334">
        <v>198611</v>
      </c>
    </row>
    <row r="139" spans="1:30">
      <c r="A139" s="49"/>
      <c r="B139" s="50" t="s">
        <v>121</v>
      </c>
      <c r="C139" s="349">
        <v>116.5</v>
      </c>
      <c r="D139" s="350">
        <v>3638655</v>
      </c>
      <c r="E139" s="350">
        <v>725288</v>
      </c>
      <c r="F139" s="349">
        <v>106.1</v>
      </c>
      <c r="G139" s="317">
        <v>1090037.7379999999</v>
      </c>
      <c r="H139" s="351">
        <v>0.38</v>
      </c>
      <c r="I139" s="352">
        <v>-5.9</v>
      </c>
      <c r="J139" s="353">
        <v>0.92800000000000005</v>
      </c>
      <c r="K139" s="321">
        <v>408656</v>
      </c>
      <c r="M139" s="354">
        <v>116.5</v>
      </c>
      <c r="N139" s="350">
        <v>3740.02</v>
      </c>
      <c r="O139" s="349">
        <v>700.71</v>
      </c>
      <c r="P139" s="349">
        <v>106.1</v>
      </c>
      <c r="Q139" s="1490">
        <v>1081902.6000000001</v>
      </c>
      <c r="R139" s="351">
        <v>0.38</v>
      </c>
      <c r="S139" s="1477">
        <v>-5.9</v>
      </c>
      <c r="T139" s="1428">
        <v>0.94099999999999995</v>
      </c>
      <c r="U139" s="321">
        <v>367129</v>
      </c>
      <c r="W139" s="399"/>
      <c r="X139" s="332">
        <v>103.3</v>
      </c>
      <c r="Y139" s="333">
        <v>507051</v>
      </c>
      <c r="Z139" s="334">
        <v>192360</v>
      </c>
      <c r="AB139" s="332">
        <v>98.8</v>
      </c>
      <c r="AC139" s="335">
        <v>33733.5</v>
      </c>
      <c r="AD139" s="334">
        <v>193681</v>
      </c>
    </row>
    <row r="140" spans="1:30">
      <c r="A140" s="33" t="s">
        <v>134</v>
      </c>
      <c r="B140" s="34" t="s">
        <v>110</v>
      </c>
      <c r="C140" s="327">
        <v>115.4</v>
      </c>
      <c r="D140" s="328">
        <v>3471468</v>
      </c>
      <c r="E140" s="328">
        <v>675002</v>
      </c>
      <c r="F140" s="327">
        <v>109.3</v>
      </c>
      <c r="G140" s="305">
        <v>1008314.875</v>
      </c>
      <c r="H140" s="329">
        <v>0.39</v>
      </c>
      <c r="I140" s="348">
        <v>-5.5</v>
      </c>
      <c r="J140" s="330">
        <v>0.873</v>
      </c>
      <c r="K140" s="309">
        <v>277866</v>
      </c>
      <c r="M140" s="331">
        <v>115.4</v>
      </c>
      <c r="N140" s="328">
        <v>3693.62</v>
      </c>
      <c r="O140" s="327">
        <v>750.66</v>
      </c>
      <c r="P140" s="327">
        <v>109.3</v>
      </c>
      <c r="Q140" s="362">
        <v>1099694.3999999999</v>
      </c>
      <c r="R140" s="329">
        <v>0.39</v>
      </c>
      <c r="S140" s="1476">
        <v>-5.5</v>
      </c>
      <c r="T140" s="1427">
        <v>0.94899999999999995</v>
      </c>
      <c r="U140" s="309">
        <v>362163</v>
      </c>
      <c r="W140" s="399"/>
      <c r="X140" s="355">
        <v>89.5</v>
      </c>
      <c r="Y140" s="356">
        <v>332937</v>
      </c>
      <c r="Z140" s="357">
        <v>189349</v>
      </c>
      <c r="AB140" s="355">
        <v>92.8</v>
      </c>
      <c r="AC140" s="358">
        <v>32986.9</v>
      </c>
      <c r="AD140" s="357">
        <v>192595</v>
      </c>
    </row>
    <row r="141" spans="1:30">
      <c r="A141" s="33">
        <v>2000</v>
      </c>
      <c r="B141" s="34" t="s">
        <v>111</v>
      </c>
      <c r="C141" s="327">
        <v>121.1</v>
      </c>
      <c r="D141" s="328">
        <v>3585686</v>
      </c>
      <c r="E141" s="328">
        <v>647689</v>
      </c>
      <c r="F141" s="327">
        <v>119</v>
      </c>
      <c r="G141" s="305">
        <v>1086087.7949999999</v>
      </c>
      <c r="H141" s="329">
        <v>0.4</v>
      </c>
      <c r="I141" s="348">
        <v>-0.4</v>
      </c>
      <c r="J141" s="330">
        <v>0.98399999999999999</v>
      </c>
      <c r="K141" s="309">
        <v>360695</v>
      </c>
      <c r="M141" s="331">
        <v>121.1</v>
      </c>
      <c r="N141" s="328">
        <v>3773.18</v>
      </c>
      <c r="O141" s="327">
        <v>779.85</v>
      </c>
      <c r="P141" s="327">
        <v>119</v>
      </c>
      <c r="Q141" s="362">
        <v>1095574.3</v>
      </c>
      <c r="R141" s="329">
        <v>0.4</v>
      </c>
      <c r="S141" s="1476">
        <v>-0.4</v>
      </c>
      <c r="T141" s="1427">
        <v>1.0229999999999999</v>
      </c>
      <c r="U141" s="309">
        <v>372311</v>
      </c>
      <c r="W141" s="399"/>
      <c r="X141" s="332">
        <v>94.3</v>
      </c>
      <c r="Y141" s="333">
        <v>266154</v>
      </c>
      <c r="Z141" s="334">
        <v>176158</v>
      </c>
      <c r="AB141" s="332">
        <v>94.2</v>
      </c>
      <c r="AC141" s="335">
        <v>33371.800000000003</v>
      </c>
      <c r="AD141" s="334">
        <v>201291</v>
      </c>
    </row>
    <row r="142" spans="1:30">
      <c r="A142" s="33"/>
      <c r="B142" s="34" t="s">
        <v>112</v>
      </c>
      <c r="C142" s="327">
        <v>117.3</v>
      </c>
      <c r="D142" s="328">
        <v>3768702</v>
      </c>
      <c r="E142" s="328">
        <v>702066</v>
      </c>
      <c r="F142" s="327">
        <v>110.7</v>
      </c>
      <c r="G142" s="305">
        <v>1119686.1880000001</v>
      </c>
      <c r="H142" s="329">
        <v>0.41</v>
      </c>
      <c r="I142" s="348">
        <v>-1.6</v>
      </c>
      <c r="J142" s="330">
        <v>1.194</v>
      </c>
      <c r="K142" s="309">
        <v>436039</v>
      </c>
      <c r="M142" s="331">
        <v>117.3</v>
      </c>
      <c r="N142" s="328">
        <v>3803.89</v>
      </c>
      <c r="O142" s="327">
        <v>749.28</v>
      </c>
      <c r="P142" s="327">
        <v>110.7</v>
      </c>
      <c r="Q142" s="362">
        <v>1111790.3999999999</v>
      </c>
      <c r="R142" s="329">
        <v>0.41</v>
      </c>
      <c r="S142" s="1476">
        <v>-1.6</v>
      </c>
      <c r="T142" s="1427">
        <v>0.97099999999999997</v>
      </c>
      <c r="U142" s="309">
        <v>377272</v>
      </c>
      <c r="W142" s="399"/>
      <c r="X142" s="332">
        <v>99.1</v>
      </c>
      <c r="Y142" s="333">
        <v>331326</v>
      </c>
      <c r="Z142" s="334">
        <v>215390</v>
      </c>
      <c r="AB142" s="332">
        <v>95.9</v>
      </c>
      <c r="AC142" s="335">
        <v>33502.800000000003</v>
      </c>
      <c r="AD142" s="334">
        <v>203616</v>
      </c>
    </row>
    <row r="143" spans="1:30">
      <c r="A143" s="33"/>
      <c r="B143" s="34" t="s">
        <v>113</v>
      </c>
      <c r="C143" s="327">
        <v>123</v>
      </c>
      <c r="D143" s="328">
        <v>3580679</v>
      </c>
      <c r="E143" s="328">
        <v>826142</v>
      </c>
      <c r="F143" s="327">
        <v>123.1</v>
      </c>
      <c r="G143" s="305">
        <v>1158167.871</v>
      </c>
      <c r="H143" s="329">
        <v>0.41</v>
      </c>
      <c r="I143" s="348">
        <v>-2.2000000000000002</v>
      </c>
      <c r="J143" s="330">
        <v>0.93</v>
      </c>
      <c r="K143" s="309">
        <v>357936</v>
      </c>
      <c r="M143" s="331">
        <v>123</v>
      </c>
      <c r="N143" s="328">
        <v>3747.24</v>
      </c>
      <c r="O143" s="327">
        <v>799.98</v>
      </c>
      <c r="P143" s="327">
        <v>123.1</v>
      </c>
      <c r="Q143" s="362">
        <v>1115674.8999999999</v>
      </c>
      <c r="R143" s="329">
        <v>0.41</v>
      </c>
      <c r="S143" s="1476">
        <v>-2.2000000000000002</v>
      </c>
      <c r="T143" s="1427">
        <v>1.002</v>
      </c>
      <c r="U143" s="309">
        <v>357788</v>
      </c>
      <c r="W143" s="399"/>
      <c r="X143" s="332">
        <v>100.7</v>
      </c>
      <c r="Y143" s="333">
        <v>311558</v>
      </c>
      <c r="Z143" s="334">
        <v>200205</v>
      </c>
      <c r="AB143" s="332">
        <v>96.3</v>
      </c>
      <c r="AC143" s="335">
        <v>33220.800000000003</v>
      </c>
      <c r="AD143" s="334">
        <v>199681</v>
      </c>
    </row>
    <row r="144" spans="1:30">
      <c r="A144" s="33"/>
      <c r="B144" s="34" t="s">
        <v>114</v>
      </c>
      <c r="C144" s="327">
        <v>118.5</v>
      </c>
      <c r="D144" s="328">
        <v>3738413</v>
      </c>
      <c r="E144" s="328">
        <v>685430</v>
      </c>
      <c r="F144" s="327">
        <v>113.2</v>
      </c>
      <c r="G144" s="305">
        <v>1056436.5</v>
      </c>
      <c r="H144" s="329">
        <v>0.42</v>
      </c>
      <c r="I144" s="348">
        <v>-5.0999999999999996</v>
      </c>
      <c r="J144" s="330">
        <v>0.87</v>
      </c>
      <c r="K144" s="309">
        <v>346506</v>
      </c>
      <c r="M144" s="331">
        <v>118.5</v>
      </c>
      <c r="N144" s="328">
        <v>3780.55</v>
      </c>
      <c r="O144" s="327">
        <v>742.71</v>
      </c>
      <c r="P144" s="327">
        <v>113.2</v>
      </c>
      <c r="Q144" s="362">
        <v>1080677.8999999999</v>
      </c>
      <c r="R144" s="329">
        <v>0.42</v>
      </c>
      <c r="S144" s="1476">
        <v>-5.0999999999999996</v>
      </c>
      <c r="T144" s="1427">
        <v>0.97299999999999998</v>
      </c>
      <c r="U144" s="309">
        <v>367031</v>
      </c>
      <c r="W144" s="399"/>
      <c r="X144" s="332">
        <v>94.2</v>
      </c>
      <c r="Y144" s="333">
        <v>319298</v>
      </c>
      <c r="Z144" s="334">
        <v>197017</v>
      </c>
      <c r="AB144" s="332">
        <v>97</v>
      </c>
      <c r="AC144" s="335">
        <v>33320</v>
      </c>
      <c r="AD144" s="334">
        <v>194846</v>
      </c>
    </row>
    <row r="145" spans="1:30">
      <c r="A145" s="33"/>
      <c r="B145" s="34" t="s">
        <v>115</v>
      </c>
      <c r="C145" s="327">
        <v>118.8</v>
      </c>
      <c r="D145" s="328">
        <v>3947119</v>
      </c>
      <c r="E145" s="328">
        <v>738753</v>
      </c>
      <c r="F145" s="327">
        <v>110.8</v>
      </c>
      <c r="G145" s="305">
        <v>1167109.8660000002</v>
      </c>
      <c r="H145" s="329">
        <v>0.43</v>
      </c>
      <c r="I145" s="348">
        <v>-2.6</v>
      </c>
      <c r="J145" s="330">
        <v>0.92900000000000005</v>
      </c>
      <c r="K145" s="309">
        <v>396350</v>
      </c>
      <c r="M145" s="331">
        <v>118.8</v>
      </c>
      <c r="N145" s="328">
        <v>3794.9</v>
      </c>
      <c r="O145" s="327">
        <v>687.52</v>
      </c>
      <c r="P145" s="327">
        <v>110.8</v>
      </c>
      <c r="Q145" s="362">
        <v>1108575</v>
      </c>
      <c r="R145" s="329">
        <v>0.43</v>
      </c>
      <c r="S145" s="1476">
        <v>-2.6</v>
      </c>
      <c r="T145" s="1427">
        <v>0.98399999999999999</v>
      </c>
      <c r="U145" s="309">
        <v>388390</v>
      </c>
      <c r="W145" s="399"/>
      <c r="X145" s="332">
        <v>96.8</v>
      </c>
      <c r="Y145" s="333">
        <v>299379</v>
      </c>
      <c r="Z145" s="334">
        <v>195312</v>
      </c>
      <c r="AB145" s="332">
        <v>98</v>
      </c>
      <c r="AC145" s="335">
        <v>32710.5</v>
      </c>
      <c r="AD145" s="334">
        <v>198730</v>
      </c>
    </row>
    <row r="146" spans="1:30">
      <c r="A146" s="39"/>
      <c r="B146" s="34" t="s">
        <v>116</v>
      </c>
      <c r="C146" s="327">
        <v>117.4</v>
      </c>
      <c r="D146" s="328">
        <v>4128225</v>
      </c>
      <c r="E146" s="328">
        <v>842532</v>
      </c>
      <c r="F146" s="327">
        <v>105.4</v>
      </c>
      <c r="G146" s="305">
        <v>1142633.3999999999</v>
      </c>
      <c r="H146" s="329">
        <v>0.44</v>
      </c>
      <c r="I146" s="348">
        <v>-4.9000000000000004</v>
      </c>
      <c r="J146" s="330">
        <v>0.9</v>
      </c>
      <c r="K146" s="309">
        <v>377904</v>
      </c>
      <c r="M146" s="331">
        <v>117.4</v>
      </c>
      <c r="N146" s="328">
        <v>3791.27</v>
      </c>
      <c r="O146" s="327">
        <v>722.8</v>
      </c>
      <c r="P146" s="327">
        <v>105.4</v>
      </c>
      <c r="Q146" s="362">
        <v>1111347.8999999999</v>
      </c>
      <c r="R146" s="329">
        <v>0.44</v>
      </c>
      <c r="S146" s="1476">
        <v>-4.9000000000000004</v>
      </c>
      <c r="T146" s="1427">
        <v>0.94899999999999995</v>
      </c>
      <c r="U146" s="309">
        <v>374077</v>
      </c>
      <c r="W146" s="399"/>
      <c r="X146" s="332">
        <v>94.2</v>
      </c>
      <c r="Y146" s="333">
        <v>409773</v>
      </c>
      <c r="Z146" s="334">
        <v>189237</v>
      </c>
      <c r="AB146" s="332">
        <v>98.8</v>
      </c>
      <c r="AC146" s="335">
        <v>32197.9</v>
      </c>
      <c r="AD146" s="334">
        <v>190197</v>
      </c>
    </row>
    <row r="147" spans="1:30">
      <c r="A147" s="33"/>
      <c r="B147" s="34" t="s">
        <v>117</v>
      </c>
      <c r="C147" s="327">
        <v>118.5</v>
      </c>
      <c r="D147" s="328">
        <v>3988813</v>
      </c>
      <c r="E147" s="328">
        <v>688933</v>
      </c>
      <c r="F147" s="327">
        <v>110.7</v>
      </c>
      <c r="G147" s="305">
        <v>1057352.774</v>
      </c>
      <c r="H147" s="329">
        <v>0.45</v>
      </c>
      <c r="I147" s="348">
        <v>-6.1</v>
      </c>
      <c r="J147" s="330">
        <v>0.89400000000000002</v>
      </c>
      <c r="K147" s="309">
        <v>386330</v>
      </c>
      <c r="M147" s="331">
        <v>118.5</v>
      </c>
      <c r="N147" s="328">
        <v>3809.74</v>
      </c>
      <c r="O147" s="327">
        <v>688.54</v>
      </c>
      <c r="P147" s="327">
        <v>110.7</v>
      </c>
      <c r="Q147" s="362">
        <v>1105717.6000000001</v>
      </c>
      <c r="R147" s="329">
        <v>0.45</v>
      </c>
      <c r="S147" s="1476">
        <v>-6.1</v>
      </c>
      <c r="T147" s="1427">
        <v>0.999</v>
      </c>
      <c r="U147" s="309">
        <v>394247</v>
      </c>
      <c r="W147" s="399"/>
      <c r="X147" s="332">
        <v>94.1</v>
      </c>
      <c r="Y147" s="333">
        <v>270522</v>
      </c>
      <c r="Z147" s="334">
        <v>217209</v>
      </c>
      <c r="AB147" s="332">
        <v>99.2</v>
      </c>
      <c r="AC147" s="335">
        <v>32720.400000000001</v>
      </c>
      <c r="AD147" s="334">
        <v>204454</v>
      </c>
    </row>
    <row r="148" spans="1:30">
      <c r="A148" s="33"/>
      <c r="B148" s="34" t="s">
        <v>118</v>
      </c>
      <c r="C148" s="327">
        <v>120.3</v>
      </c>
      <c r="D148" s="328">
        <v>3988054</v>
      </c>
      <c r="E148" s="328">
        <v>634397</v>
      </c>
      <c r="F148" s="327">
        <v>110.6</v>
      </c>
      <c r="G148" s="305">
        <v>1110755.547</v>
      </c>
      <c r="H148" s="329">
        <v>0.46</v>
      </c>
      <c r="I148" s="348">
        <v>-7.5</v>
      </c>
      <c r="J148" s="330">
        <v>1.028</v>
      </c>
      <c r="K148" s="309">
        <v>397633</v>
      </c>
      <c r="M148" s="331">
        <v>120.3</v>
      </c>
      <c r="N148" s="328">
        <v>3811.28</v>
      </c>
      <c r="O148" s="327">
        <v>627.51</v>
      </c>
      <c r="P148" s="327">
        <v>110.6</v>
      </c>
      <c r="Q148" s="362">
        <v>1113987.5</v>
      </c>
      <c r="R148" s="329">
        <v>0.46</v>
      </c>
      <c r="S148" s="1476">
        <v>-7.5</v>
      </c>
      <c r="T148" s="1427">
        <v>1.012</v>
      </c>
      <c r="U148" s="309">
        <v>381359</v>
      </c>
      <c r="W148" s="399"/>
      <c r="X148" s="332">
        <v>98.9</v>
      </c>
      <c r="Y148" s="333">
        <v>269251</v>
      </c>
      <c r="Z148" s="334">
        <v>208950</v>
      </c>
      <c r="AB148" s="332">
        <v>100.3</v>
      </c>
      <c r="AC148" s="335">
        <v>32244.9</v>
      </c>
      <c r="AD148" s="334">
        <v>209088</v>
      </c>
    </row>
    <row r="149" spans="1:30">
      <c r="A149" s="33"/>
      <c r="B149" s="34" t="s">
        <v>119</v>
      </c>
      <c r="C149" s="327">
        <v>118.4</v>
      </c>
      <c r="D149" s="328">
        <v>3899732</v>
      </c>
      <c r="E149" s="328">
        <v>635967</v>
      </c>
      <c r="F149" s="327">
        <v>109.6</v>
      </c>
      <c r="G149" s="305">
        <v>1127657.6189999999</v>
      </c>
      <c r="H149" s="329">
        <v>0.46</v>
      </c>
      <c r="I149" s="348">
        <v>-4.5999999999999996</v>
      </c>
      <c r="J149" s="330">
        <v>0.93600000000000005</v>
      </c>
      <c r="K149" s="309">
        <v>392123</v>
      </c>
      <c r="M149" s="331">
        <v>118.4</v>
      </c>
      <c r="N149" s="328">
        <v>3797.11</v>
      </c>
      <c r="O149" s="327">
        <v>641.35</v>
      </c>
      <c r="P149" s="327">
        <v>109.6</v>
      </c>
      <c r="Q149" s="362">
        <v>1129567.1000000001</v>
      </c>
      <c r="R149" s="329">
        <v>0.46</v>
      </c>
      <c r="S149" s="1476">
        <v>-4.5999999999999996</v>
      </c>
      <c r="T149" s="1427">
        <v>0.97899999999999998</v>
      </c>
      <c r="U149" s="309">
        <v>372188</v>
      </c>
      <c r="W149" s="399"/>
      <c r="X149" s="332">
        <v>100.5</v>
      </c>
      <c r="Y149" s="333">
        <v>322498</v>
      </c>
      <c r="Z149" s="334">
        <v>207921</v>
      </c>
      <c r="AB149" s="332">
        <v>99.4</v>
      </c>
      <c r="AC149" s="335">
        <v>32779.9</v>
      </c>
      <c r="AD149" s="334">
        <v>202574</v>
      </c>
    </row>
    <row r="150" spans="1:30">
      <c r="A150" s="33"/>
      <c r="B150" s="34" t="s">
        <v>120</v>
      </c>
      <c r="C150" s="327">
        <v>120.2</v>
      </c>
      <c r="D150" s="328">
        <v>3699763</v>
      </c>
      <c r="E150" s="328">
        <v>635117</v>
      </c>
      <c r="F150" s="327">
        <v>111.4</v>
      </c>
      <c r="G150" s="305">
        <v>1163525.1499999999</v>
      </c>
      <c r="H150" s="329">
        <v>0.46</v>
      </c>
      <c r="I150" s="348">
        <v>-3.5</v>
      </c>
      <c r="J150" s="330">
        <v>0.96399999999999997</v>
      </c>
      <c r="K150" s="309">
        <v>367587</v>
      </c>
      <c r="M150" s="331">
        <v>120.2</v>
      </c>
      <c r="N150" s="328">
        <v>3803.68</v>
      </c>
      <c r="O150" s="327">
        <v>603.33000000000004</v>
      </c>
      <c r="P150" s="327">
        <v>111.4</v>
      </c>
      <c r="Q150" s="362">
        <v>1119786.8</v>
      </c>
      <c r="R150" s="329">
        <v>0.46</v>
      </c>
      <c r="S150" s="1476">
        <v>-3.5</v>
      </c>
      <c r="T150" s="1427">
        <v>0.99199999999999999</v>
      </c>
      <c r="U150" s="309">
        <v>375570</v>
      </c>
      <c r="W150" s="399"/>
      <c r="X150" s="332">
        <v>109.3</v>
      </c>
      <c r="Y150" s="333">
        <v>320652</v>
      </c>
      <c r="Z150" s="334">
        <v>205852</v>
      </c>
      <c r="AB150" s="332">
        <v>102.6</v>
      </c>
      <c r="AC150" s="335">
        <v>32155.3</v>
      </c>
      <c r="AD150" s="334">
        <v>202297</v>
      </c>
    </row>
    <row r="151" spans="1:30">
      <c r="A151" s="33"/>
      <c r="B151" s="34" t="s">
        <v>121</v>
      </c>
      <c r="C151" s="327">
        <v>119.8</v>
      </c>
      <c r="D151" s="328">
        <v>3713726</v>
      </c>
      <c r="E151" s="328">
        <v>621439</v>
      </c>
      <c r="F151" s="327">
        <v>107.8</v>
      </c>
      <c r="G151" s="305">
        <v>1129585.8419999999</v>
      </c>
      <c r="H151" s="329">
        <v>0.48</v>
      </c>
      <c r="I151" s="348">
        <v>-5.5</v>
      </c>
      <c r="J151" s="330">
        <v>0.97299999999999998</v>
      </c>
      <c r="K151" s="309">
        <v>390517</v>
      </c>
      <c r="M151" s="331">
        <v>119.8</v>
      </c>
      <c r="N151" s="328">
        <v>3820.07</v>
      </c>
      <c r="O151" s="327">
        <v>609.86</v>
      </c>
      <c r="P151" s="327">
        <v>107.8</v>
      </c>
      <c r="Q151" s="362">
        <v>1131599</v>
      </c>
      <c r="R151" s="329">
        <v>0.48</v>
      </c>
      <c r="S151" s="1476">
        <v>-5.5</v>
      </c>
      <c r="T151" s="1427">
        <v>0.98299999999999998</v>
      </c>
      <c r="U151" s="309">
        <v>364868</v>
      </c>
      <c r="W151" s="399"/>
      <c r="X151" s="336">
        <v>107</v>
      </c>
      <c r="Y151" s="337">
        <v>488322</v>
      </c>
      <c r="Z151" s="338">
        <v>200174</v>
      </c>
      <c r="AB151" s="336">
        <v>101.7</v>
      </c>
      <c r="AC151" s="339">
        <v>32654.3</v>
      </c>
      <c r="AD151" s="338">
        <v>215586</v>
      </c>
    </row>
    <row r="152" spans="1:30">
      <c r="A152" s="208" t="s">
        <v>135</v>
      </c>
      <c r="B152" s="62" t="s">
        <v>110</v>
      </c>
      <c r="C152" s="340">
        <v>116.9</v>
      </c>
      <c r="D152" s="341">
        <v>3587370</v>
      </c>
      <c r="E152" s="341">
        <v>601200</v>
      </c>
      <c r="F152" s="340">
        <v>106</v>
      </c>
      <c r="G152" s="342">
        <v>1024086.51</v>
      </c>
      <c r="H152" s="343">
        <v>0.49</v>
      </c>
      <c r="I152" s="344">
        <v>-0.2</v>
      </c>
      <c r="J152" s="345">
        <v>0.88200000000000001</v>
      </c>
      <c r="K152" s="346">
        <v>291576</v>
      </c>
      <c r="M152" s="347">
        <v>116.9</v>
      </c>
      <c r="N152" s="341">
        <v>3810.72</v>
      </c>
      <c r="O152" s="340">
        <v>659.94</v>
      </c>
      <c r="P152" s="340">
        <v>106</v>
      </c>
      <c r="Q152" s="1491">
        <v>1108445.8999999999</v>
      </c>
      <c r="R152" s="343">
        <v>0.49</v>
      </c>
      <c r="S152" s="1475">
        <v>-0.2</v>
      </c>
      <c r="T152" s="1718">
        <v>0.96299999999999997</v>
      </c>
      <c r="U152" s="346">
        <v>366455</v>
      </c>
      <c r="W152" s="399"/>
      <c r="X152" s="332">
        <v>97.4</v>
      </c>
      <c r="Y152" s="333">
        <v>320947</v>
      </c>
      <c r="Z152" s="334">
        <v>210920</v>
      </c>
      <c r="AB152" s="332">
        <v>100.9</v>
      </c>
      <c r="AC152" s="335">
        <v>31872</v>
      </c>
      <c r="AD152" s="334">
        <v>200496</v>
      </c>
    </row>
    <row r="153" spans="1:30">
      <c r="A153" s="33">
        <v>2001</v>
      </c>
      <c r="B153" s="34" t="s">
        <v>111</v>
      </c>
      <c r="C153" s="327">
        <v>115.9</v>
      </c>
      <c r="D153" s="328">
        <v>3447946</v>
      </c>
      <c r="E153" s="328">
        <v>515229</v>
      </c>
      <c r="F153" s="327">
        <v>102.4</v>
      </c>
      <c r="G153" s="305">
        <v>1098699.4029999999</v>
      </c>
      <c r="H153" s="329">
        <v>0.48</v>
      </c>
      <c r="I153" s="348">
        <v>-7.3</v>
      </c>
      <c r="J153" s="330">
        <v>0.93</v>
      </c>
      <c r="K153" s="309">
        <v>367269</v>
      </c>
      <c r="M153" s="331">
        <v>115.9</v>
      </c>
      <c r="N153" s="328">
        <v>3743.49</v>
      </c>
      <c r="O153" s="327">
        <v>542.36</v>
      </c>
      <c r="P153" s="327">
        <v>102.4</v>
      </c>
      <c r="Q153" s="362">
        <v>1116386.3</v>
      </c>
      <c r="R153" s="329">
        <v>0.48</v>
      </c>
      <c r="S153" s="1476">
        <v>-7.3</v>
      </c>
      <c r="T153" s="1427">
        <v>0.96699999999999997</v>
      </c>
      <c r="U153" s="309">
        <v>387645</v>
      </c>
      <c r="W153" s="399"/>
      <c r="X153" s="332">
        <v>102.8</v>
      </c>
      <c r="Y153" s="333">
        <v>242525</v>
      </c>
      <c r="Z153" s="334">
        <v>174552</v>
      </c>
      <c r="AB153" s="332">
        <v>104.9</v>
      </c>
      <c r="AC153" s="335">
        <v>31296.9</v>
      </c>
      <c r="AD153" s="334">
        <v>201996</v>
      </c>
    </row>
    <row r="154" spans="1:30">
      <c r="A154" s="33"/>
      <c r="B154" s="34" t="s">
        <v>112</v>
      </c>
      <c r="C154" s="327">
        <v>114.1</v>
      </c>
      <c r="D154" s="328">
        <v>3666480</v>
      </c>
      <c r="E154" s="328">
        <v>603600</v>
      </c>
      <c r="F154" s="327">
        <v>101.5</v>
      </c>
      <c r="G154" s="305">
        <v>1070931.75</v>
      </c>
      <c r="H154" s="329">
        <v>0.47</v>
      </c>
      <c r="I154" s="348">
        <v>-4.8</v>
      </c>
      <c r="J154" s="330">
        <v>1.169</v>
      </c>
      <c r="K154" s="309">
        <v>424185</v>
      </c>
      <c r="M154" s="331">
        <v>114.1</v>
      </c>
      <c r="N154" s="328">
        <v>3701.19</v>
      </c>
      <c r="O154" s="327">
        <v>659.66</v>
      </c>
      <c r="P154" s="327">
        <v>101.5</v>
      </c>
      <c r="Q154" s="362">
        <v>1064162.1000000001</v>
      </c>
      <c r="R154" s="329">
        <v>0.47</v>
      </c>
      <c r="S154" s="1476">
        <v>-4.8</v>
      </c>
      <c r="T154" s="1427">
        <v>0.95299999999999996</v>
      </c>
      <c r="U154" s="309">
        <v>368531</v>
      </c>
      <c r="W154" s="399"/>
      <c r="X154" s="332">
        <v>99.6</v>
      </c>
      <c r="Y154" s="333">
        <v>313958</v>
      </c>
      <c r="Z154" s="334">
        <v>223791</v>
      </c>
      <c r="AB154" s="332">
        <v>96.9</v>
      </c>
      <c r="AC154" s="335">
        <v>31188.2</v>
      </c>
      <c r="AD154" s="334">
        <v>216328</v>
      </c>
    </row>
    <row r="155" spans="1:30">
      <c r="A155" s="33"/>
      <c r="B155" s="34" t="s">
        <v>113</v>
      </c>
      <c r="C155" s="327">
        <v>113.8</v>
      </c>
      <c r="D155" s="328">
        <v>3535581</v>
      </c>
      <c r="E155" s="328">
        <v>595196</v>
      </c>
      <c r="F155" s="327">
        <v>101.2</v>
      </c>
      <c r="G155" s="305">
        <v>1125514.2689999999</v>
      </c>
      <c r="H155" s="329">
        <v>0.47</v>
      </c>
      <c r="I155" s="348">
        <v>-5.4</v>
      </c>
      <c r="J155" s="330">
        <v>0.86699999999999999</v>
      </c>
      <c r="K155" s="309">
        <v>373065</v>
      </c>
      <c r="M155" s="331">
        <v>113.8</v>
      </c>
      <c r="N155" s="328">
        <v>3694.05</v>
      </c>
      <c r="O155" s="327">
        <v>583.83000000000004</v>
      </c>
      <c r="P155" s="327">
        <v>101.2</v>
      </c>
      <c r="Q155" s="362">
        <v>1085596.7</v>
      </c>
      <c r="R155" s="329">
        <v>0.47</v>
      </c>
      <c r="S155" s="1476">
        <v>-5.4</v>
      </c>
      <c r="T155" s="1427">
        <v>0.93400000000000005</v>
      </c>
      <c r="U155" s="309">
        <v>374344</v>
      </c>
      <c r="W155" s="399"/>
      <c r="X155" s="332">
        <v>104.5</v>
      </c>
      <c r="Y155" s="333">
        <v>298860</v>
      </c>
      <c r="Z155" s="334">
        <v>215925</v>
      </c>
      <c r="AB155" s="332">
        <v>100.4</v>
      </c>
      <c r="AC155" s="335">
        <v>31571.8</v>
      </c>
      <c r="AD155" s="334">
        <v>205393</v>
      </c>
    </row>
    <row r="156" spans="1:30">
      <c r="A156" s="33"/>
      <c r="B156" s="34" t="s">
        <v>114</v>
      </c>
      <c r="C156" s="327">
        <v>111.9</v>
      </c>
      <c r="D156" s="328">
        <v>3640916</v>
      </c>
      <c r="E156" s="328">
        <v>589421</v>
      </c>
      <c r="F156" s="327">
        <v>98.5</v>
      </c>
      <c r="G156" s="305">
        <v>1063284.365</v>
      </c>
      <c r="H156" s="329">
        <v>0.47</v>
      </c>
      <c r="I156" s="348">
        <v>-6.4</v>
      </c>
      <c r="J156" s="330">
        <v>0.83699999999999997</v>
      </c>
      <c r="K156" s="309">
        <v>345550</v>
      </c>
      <c r="M156" s="331">
        <v>111.9</v>
      </c>
      <c r="N156" s="328">
        <v>3679.01</v>
      </c>
      <c r="O156" s="327">
        <v>648.59</v>
      </c>
      <c r="P156" s="327">
        <v>98.5</v>
      </c>
      <c r="Q156" s="362">
        <v>1085132.3</v>
      </c>
      <c r="R156" s="329">
        <v>0.47</v>
      </c>
      <c r="S156" s="1476">
        <v>-6.4</v>
      </c>
      <c r="T156" s="1427">
        <v>0.93400000000000005</v>
      </c>
      <c r="U156" s="309">
        <v>366029</v>
      </c>
      <c r="W156" s="399"/>
      <c r="X156" s="332">
        <v>98.7</v>
      </c>
      <c r="Y156" s="333">
        <v>300400</v>
      </c>
      <c r="Z156" s="334">
        <v>204393</v>
      </c>
      <c r="AB156" s="332">
        <v>101.5</v>
      </c>
      <c r="AC156" s="335">
        <v>31810</v>
      </c>
      <c r="AD156" s="334">
        <v>203544</v>
      </c>
    </row>
    <row r="157" spans="1:30">
      <c r="A157" s="33"/>
      <c r="B157" s="34" t="s">
        <v>115</v>
      </c>
      <c r="C157" s="327">
        <v>112.5</v>
      </c>
      <c r="D157" s="328">
        <v>3799364</v>
      </c>
      <c r="E157" s="328">
        <v>666628</v>
      </c>
      <c r="F157" s="327">
        <v>99.5</v>
      </c>
      <c r="G157" s="305">
        <v>1117807.5359999998</v>
      </c>
      <c r="H157" s="329">
        <v>0.47</v>
      </c>
      <c r="I157" s="348">
        <v>-3.4</v>
      </c>
      <c r="J157" s="330">
        <v>0.88</v>
      </c>
      <c r="K157" s="309">
        <v>363414</v>
      </c>
      <c r="M157" s="331">
        <v>112.5</v>
      </c>
      <c r="N157" s="328">
        <v>3654.56</v>
      </c>
      <c r="O157" s="327">
        <v>596.16</v>
      </c>
      <c r="P157" s="327">
        <v>99.5</v>
      </c>
      <c r="Q157" s="362">
        <v>1067939.5</v>
      </c>
      <c r="R157" s="329">
        <v>0.47</v>
      </c>
      <c r="S157" s="1476">
        <v>-3.4</v>
      </c>
      <c r="T157" s="1427">
        <v>0.92800000000000005</v>
      </c>
      <c r="U157" s="309">
        <v>353987</v>
      </c>
      <c r="W157" s="399"/>
      <c r="X157" s="332">
        <v>101.2</v>
      </c>
      <c r="Y157" s="333">
        <v>298243</v>
      </c>
      <c r="Z157" s="334">
        <v>190203</v>
      </c>
      <c r="AB157" s="332">
        <v>102.3</v>
      </c>
      <c r="AC157" s="335">
        <v>31879.8</v>
      </c>
      <c r="AD157" s="334">
        <v>200603</v>
      </c>
    </row>
    <row r="158" spans="1:30">
      <c r="A158" s="33"/>
      <c r="B158" s="34" t="s">
        <v>116</v>
      </c>
      <c r="C158" s="327">
        <v>110.3</v>
      </c>
      <c r="D158" s="328">
        <v>4022577</v>
      </c>
      <c r="E158" s="328">
        <v>732400</v>
      </c>
      <c r="F158" s="327">
        <v>98.6</v>
      </c>
      <c r="G158" s="305">
        <v>1084682.0819999999</v>
      </c>
      <c r="H158" s="329">
        <v>0.46</v>
      </c>
      <c r="I158" s="348">
        <v>-3.3</v>
      </c>
      <c r="J158" s="330">
        <v>0.86099999999999999</v>
      </c>
      <c r="K158" s="309">
        <v>360986</v>
      </c>
      <c r="M158" s="331">
        <v>110.3</v>
      </c>
      <c r="N158" s="328">
        <v>3689.42</v>
      </c>
      <c r="O158" s="327">
        <v>670.53</v>
      </c>
      <c r="P158" s="327">
        <v>98.6</v>
      </c>
      <c r="Q158" s="362">
        <v>1057922.3999999999</v>
      </c>
      <c r="R158" s="329">
        <v>0.46</v>
      </c>
      <c r="S158" s="1476">
        <v>-3.3</v>
      </c>
      <c r="T158" s="1427">
        <v>0.90700000000000003</v>
      </c>
      <c r="U158" s="309">
        <v>357959</v>
      </c>
      <c r="W158" s="399"/>
      <c r="X158" s="332">
        <v>93.9</v>
      </c>
      <c r="Y158" s="333">
        <v>389839</v>
      </c>
      <c r="Z158" s="334">
        <v>211198</v>
      </c>
      <c r="AB158" s="332">
        <v>98.4</v>
      </c>
      <c r="AC158" s="335">
        <v>31773.3</v>
      </c>
      <c r="AD158" s="334">
        <v>204648</v>
      </c>
    </row>
    <row r="159" spans="1:30">
      <c r="A159" s="33"/>
      <c r="B159" s="34" t="s">
        <v>117</v>
      </c>
      <c r="C159" s="327">
        <v>102.3</v>
      </c>
      <c r="D159" s="328">
        <v>3789458</v>
      </c>
      <c r="E159" s="328">
        <v>528267</v>
      </c>
      <c r="F159" s="327">
        <v>86.1</v>
      </c>
      <c r="G159" s="305">
        <v>1028425.4639999999</v>
      </c>
      <c r="H159" s="329">
        <v>0.46</v>
      </c>
      <c r="I159" s="348">
        <v>-2.8</v>
      </c>
      <c r="J159" s="330">
        <v>0.77500000000000002</v>
      </c>
      <c r="K159" s="309">
        <v>350759</v>
      </c>
      <c r="M159" s="331">
        <v>102.3</v>
      </c>
      <c r="N159" s="328">
        <v>3621.46</v>
      </c>
      <c r="O159" s="327">
        <v>539.71</v>
      </c>
      <c r="P159" s="327">
        <v>86.1</v>
      </c>
      <c r="Q159" s="362">
        <v>1064067.1000000001</v>
      </c>
      <c r="R159" s="329">
        <v>0.46</v>
      </c>
      <c r="S159" s="1476">
        <v>-2.8</v>
      </c>
      <c r="T159" s="1427">
        <v>0.872</v>
      </c>
      <c r="U159" s="309">
        <v>354231</v>
      </c>
      <c r="W159" s="399"/>
      <c r="X159" s="332">
        <v>93.8</v>
      </c>
      <c r="Y159" s="333">
        <v>263715</v>
      </c>
      <c r="Z159" s="334">
        <v>212246</v>
      </c>
      <c r="AB159" s="332">
        <v>98.5</v>
      </c>
      <c r="AC159" s="335">
        <v>31855.3</v>
      </c>
      <c r="AD159" s="334">
        <v>199421</v>
      </c>
    </row>
    <row r="160" spans="1:30">
      <c r="A160" s="33"/>
      <c r="B160" s="34" t="s">
        <v>118</v>
      </c>
      <c r="C160" s="327">
        <v>104</v>
      </c>
      <c r="D160" s="328">
        <v>3676061</v>
      </c>
      <c r="E160" s="328">
        <v>677350</v>
      </c>
      <c r="F160" s="327">
        <v>89.6</v>
      </c>
      <c r="G160" s="305">
        <v>1033984.41</v>
      </c>
      <c r="H160" s="329">
        <v>0.45</v>
      </c>
      <c r="I160" s="348">
        <v>-0.1</v>
      </c>
      <c r="J160" s="330">
        <v>0.89</v>
      </c>
      <c r="K160" s="309">
        <v>355589</v>
      </c>
      <c r="M160" s="331">
        <v>104</v>
      </c>
      <c r="N160" s="328">
        <v>3511.98</v>
      </c>
      <c r="O160" s="327">
        <v>648.88</v>
      </c>
      <c r="P160" s="327">
        <v>89.6</v>
      </c>
      <c r="Q160" s="362">
        <v>1048265.5</v>
      </c>
      <c r="R160" s="329">
        <v>0.45</v>
      </c>
      <c r="S160" s="1476">
        <v>-0.1</v>
      </c>
      <c r="T160" s="1427">
        <v>0.88300000000000001</v>
      </c>
      <c r="U160" s="309">
        <v>352037</v>
      </c>
      <c r="W160" s="399"/>
      <c r="X160" s="332">
        <v>94.7</v>
      </c>
      <c r="Y160" s="333">
        <v>274794</v>
      </c>
      <c r="Z160" s="334">
        <v>184932</v>
      </c>
      <c r="AB160" s="332">
        <v>95.8</v>
      </c>
      <c r="AC160" s="335">
        <v>32449.8</v>
      </c>
      <c r="AD160" s="334">
        <v>196584</v>
      </c>
    </row>
    <row r="161" spans="1:30">
      <c r="A161" s="33"/>
      <c r="B161" s="34" t="s">
        <v>119</v>
      </c>
      <c r="C161" s="327">
        <v>106.6</v>
      </c>
      <c r="D161" s="328">
        <v>3646726</v>
      </c>
      <c r="E161" s="328">
        <v>610815</v>
      </c>
      <c r="F161" s="327">
        <v>90.5</v>
      </c>
      <c r="G161" s="305">
        <v>1046200.53</v>
      </c>
      <c r="H161" s="329">
        <v>0.42</v>
      </c>
      <c r="I161" s="348">
        <v>-10</v>
      </c>
      <c r="J161" s="330">
        <v>0.86299999999999999</v>
      </c>
      <c r="K161" s="309">
        <v>401436</v>
      </c>
      <c r="M161" s="331">
        <v>106.6</v>
      </c>
      <c r="N161" s="328">
        <v>3554.99</v>
      </c>
      <c r="O161" s="327">
        <v>591.21</v>
      </c>
      <c r="P161" s="327">
        <v>90.5</v>
      </c>
      <c r="Q161" s="362">
        <v>1042106</v>
      </c>
      <c r="R161" s="329">
        <v>0.42</v>
      </c>
      <c r="S161" s="1476">
        <v>-10</v>
      </c>
      <c r="T161" s="1427">
        <v>0.90100000000000002</v>
      </c>
      <c r="U161" s="309">
        <v>370540</v>
      </c>
      <c r="W161" s="399"/>
      <c r="X161" s="332">
        <v>94.7</v>
      </c>
      <c r="Y161" s="333">
        <v>312944</v>
      </c>
      <c r="Z161" s="334">
        <v>206701</v>
      </c>
      <c r="AB161" s="332">
        <v>93.9</v>
      </c>
      <c r="AC161" s="335">
        <v>32143.7</v>
      </c>
      <c r="AD161" s="334">
        <v>195294</v>
      </c>
    </row>
    <row r="162" spans="1:30">
      <c r="A162" s="33"/>
      <c r="B162" s="34" t="s">
        <v>120</v>
      </c>
      <c r="C162" s="327">
        <v>105.4</v>
      </c>
      <c r="D162" s="328">
        <v>3444710</v>
      </c>
      <c r="E162" s="328">
        <v>621661</v>
      </c>
      <c r="F162" s="327">
        <v>90.9</v>
      </c>
      <c r="G162" s="305">
        <v>1100019.835</v>
      </c>
      <c r="H162" s="329">
        <v>0.41</v>
      </c>
      <c r="I162" s="348">
        <v>-1.3</v>
      </c>
      <c r="J162" s="330">
        <v>0.873</v>
      </c>
      <c r="K162" s="309">
        <v>338809</v>
      </c>
      <c r="M162" s="331">
        <v>105.4</v>
      </c>
      <c r="N162" s="328">
        <v>3545.84</v>
      </c>
      <c r="O162" s="327">
        <v>636.25</v>
      </c>
      <c r="P162" s="327">
        <v>90.9</v>
      </c>
      <c r="Q162" s="362">
        <v>1054913.8</v>
      </c>
      <c r="R162" s="329">
        <v>0.41</v>
      </c>
      <c r="S162" s="1476">
        <v>-1.3</v>
      </c>
      <c r="T162" s="1427">
        <v>0.89200000000000002</v>
      </c>
      <c r="U162" s="309">
        <v>348617</v>
      </c>
      <c r="W162" s="399"/>
      <c r="X162" s="332">
        <v>97.9</v>
      </c>
      <c r="Y162" s="333">
        <v>333972</v>
      </c>
      <c r="Z162" s="334">
        <v>209637</v>
      </c>
      <c r="AB162" s="332">
        <v>91.7</v>
      </c>
      <c r="AC162" s="335">
        <v>32686.400000000001</v>
      </c>
      <c r="AD162" s="334">
        <v>200695</v>
      </c>
    </row>
    <row r="163" spans="1:30">
      <c r="A163" s="55"/>
      <c r="B163" s="50" t="s">
        <v>121</v>
      </c>
      <c r="C163" s="349">
        <v>103.8</v>
      </c>
      <c r="D163" s="350">
        <v>3427251</v>
      </c>
      <c r="E163" s="350">
        <v>899426</v>
      </c>
      <c r="F163" s="349">
        <v>86.4</v>
      </c>
      <c r="G163" s="317">
        <v>1042082.43</v>
      </c>
      <c r="H163" s="351">
        <v>0.4</v>
      </c>
      <c r="I163" s="352">
        <v>-5.5</v>
      </c>
      <c r="J163" s="353">
        <v>0.84299999999999997</v>
      </c>
      <c r="K163" s="321">
        <v>378024</v>
      </c>
      <c r="M163" s="354">
        <v>103.8</v>
      </c>
      <c r="N163" s="350">
        <v>3529.71</v>
      </c>
      <c r="O163" s="349">
        <v>822.19</v>
      </c>
      <c r="P163" s="349">
        <v>86.4</v>
      </c>
      <c r="Q163" s="1490">
        <v>1044674.8</v>
      </c>
      <c r="R163" s="351">
        <v>0.4</v>
      </c>
      <c r="S163" s="1477">
        <v>-5.5</v>
      </c>
      <c r="T163" s="1428">
        <v>0.84599999999999997</v>
      </c>
      <c r="U163" s="321">
        <v>361772</v>
      </c>
      <c r="W163" s="399"/>
      <c r="X163" s="332">
        <v>93</v>
      </c>
      <c r="Y163" s="333">
        <v>473147</v>
      </c>
      <c r="Z163" s="334">
        <v>181823</v>
      </c>
      <c r="AB163" s="332">
        <v>88</v>
      </c>
      <c r="AC163" s="335">
        <v>31875.1</v>
      </c>
      <c r="AD163" s="334">
        <v>193742</v>
      </c>
    </row>
    <row r="164" spans="1:30">
      <c r="A164" s="209" t="s">
        <v>136</v>
      </c>
      <c r="B164" s="34" t="s">
        <v>110</v>
      </c>
      <c r="C164" s="327">
        <v>105.1</v>
      </c>
      <c r="D164" s="328">
        <v>3315628</v>
      </c>
      <c r="E164" s="328">
        <v>515620</v>
      </c>
      <c r="F164" s="327">
        <v>88</v>
      </c>
      <c r="G164" s="305">
        <v>918855.81599999999</v>
      </c>
      <c r="H164" s="329">
        <v>0.4</v>
      </c>
      <c r="I164" s="348">
        <v>-3.6</v>
      </c>
      <c r="J164" s="330">
        <v>0.84299999999999997</v>
      </c>
      <c r="K164" s="309">
        <v>302907</v>
      </c>
      <c r="M164" s="331">
        <v>105.1</v>
      </c>
      <c r="N164" s="328">
        <v>3512.42</v>
      </c>
      <c r="O164" s="327">
        <v>577.4</v>
      </c>
      <c r="P164" s="327">
        <v>88</v>
      </c>
      <c r="Q164" s="362">
        <v>991120.2</v>
      </c>
      <c r="R164" s="329">
        <v>0.4</v>
      </c>
      <c r="S164" s="1476">
        <v>-3.6</v>
      </c>
      <c r="T164" s="1427">
        <v>0.92200000000000004</v>
      </c>
      <c r="U164" s="309">
        <v>375865</v>
      </c>
      <c r="W164" s="399"/>
      <c r="X164" s="355">
        <v>86.2</v>
      </c>
      <c r="Y164" s="356">
        <v>333011</v>
      </c>
      <c r="Z164" s="357">
        <v>209656</v>
      </c>
      <c r="AB164" s="355">
        <v>89.4</v>
      </c>
      <c r="AC164" s="358">
        <v>32956</v>
      </c>
      <c r="AD164" s="357">
        <v>200641</v>
      </c>
    </row>
    <row r="165" spans="1:30">
      <c r="A165" s="33">
        <v>2002</v>
      </c>
      <c r="B165" s="34" t="s">
        <v>111</v>
      </c>
      <c r="C165" s="327">
        <v>106.1</v>
      </c>
      <c r="D165" s="328">
        <v>3258641</v>
      </c>
      <c r="E165" s="328">
        <v>581101</v>
      </c>
      <c r="F165" s="327">
        <v>87.1</v>
      </c>
      <c r="G165" s="305">
        <v>966732.84</v>
      </c>
      <c r="H165" s="329">
        <v>0.4</v>
      </c>
      <c r="I165" s="348">
        <v>-5.7</v>
      </c>
      <c r="J165" s="330">
        <v>0.90400000000000003</v>
      </c>
      <c r="K165" s="309">
        <v>364197</v>
      </c>
      <c r="M165" s="331">
        <v>106.1</v>
      </c>
      <c r="N165" s="328">
        <v>3546.99</v>
      </c>
      <c r="O165" s="327">
        <v>599.62</v>
      </c>
      <c r="P165" s="327">
        <v>87.1</v>
      </c>
      <c r="Q165" s="362">
        <v>983033.9</v>
      </c>
      <c r="R165" s="329">
        <v>0.4</v>
      </c>
      <c r="S165" s="1476">
        <v>-5.7</v>
      </c>
      <c r="T165" s="1427">
        <v>0.94299999999999995</v>
      </c>
      <c r="U165" s="309">
        <v>380260</v>
      </c>
      <c r="W165" s="399"/>
      <c r="X165" s="332">
        <v>83.1</v>
      </c>
      <c r="Y165" s="333">
        <v>241829</v>
      </c>
      <c r="Z165" s="334">
        <v>181442</v>
      </c>
      <c r="AB165" s="332">
        <v>85</v>
      </c>
      <c r="AC165" s="335">
        <v>31040</v>
      </c>
      <c r="AD165" s="334">
        <v>211794</v>
      </c>
    </row>
    <row r="166" spans="1:30">
      <c r="A166" s="33"/>
      <c r="B166" s="34" t="s">
        <v>112</v>
      </c>
      <c r="C166" s="327">
        <v>108.8</v>
      </c>
      <c r="D166" s="328">
        <v>3483150</v>
      </c>
      <c r="E166" s="328">
        <v>506131</v>
      </c>
      <c r="F166" s="327">
        <v>94.7</v>
      </c>
      <c r="G166" s="305">
        <v>947197.57199999993</v>
      </c>
      <c r="H166" s="329">
        <v>0.4</v>
      </c>
      <c r="I166" s="348">
        <v>-3.2</v>
      </c>
      <c r="J166" s="330">
        <v>1.1970000000000001</v>
      </c>
      <c r="K166" s="309">
        <v>431187</v>
      </c>
      <c r="M166" s="331">
        <v>108.8</v>
      </c>
      <c r="N166" s="328">
        <v>3515.98</v>
      </c>
      <c r="O166" s="327">
        <v>574.65</v>
      </c>
      <c r="P166" s="327">
        <v>94.7</v>
      </c>
      <c r="Q166" s="362">
        <v>951174.6</v>
      </c>
      <c r="R166" s="329">
        <v>0.4</v>
      </c>
      <c r="S166" s="1476">
        <v>-3.2</v>
      </c>
      <c r="T166" s="1427">
        <v>0.98099999999999998</v>
      </c>
      <c r="U166" s="309">
        <v>381631</v>
      </c>
      <c r="W166" s="399"/>
      <c r="X166" s="332">
        <v>86.6</v>
      </c>
      <c r="Y166" s="333">
        <v>333023</v>
      </c>
      <c r="Z166" s="334">
        <v>199945</v>
      </c>
      <c r="AB166" s="332">
        <v>84.9</v>
      </c>
      <c r="AC166" s="335">
        <v>32855</v>
      </c>
      <c r="AD166" s="334">
        <v>201709</v>
      </c>
    </row>
    <row r="167" spans="1:30">
      <c r="A167" s="33"/>
      <c r="B167" s="34" t="s">
        <v>113</v>
      </c>
      <c r="C167" s="327">
        <v>107.4</v>
      </c>
      <c r="D167" s="328">
        <v>3415446</v>
      </c>
      <c r="E167" s="328">
        <v>603004</v>
      </c>
      <c r="F167" s="327">
        <v>87.3</v>
      </c>
      <c r="G167" s="305">
        <v>1010180.8620000001</v>
      </c>
      <c r="H167" s="329">
        <v>0.4</v>
      </c>
      <c r="I167" s="348">
        <v>-3.7</v>
      </c>
      <c r="J167" s="330">
        <v>0.88200000000000001</v>
      </c>
      <c r="K167" s="309">
        <v>425124</v>
      </c>
      <c r="M167" s="331">
        <v>107.4</v>
      </c>
      <c r="N167" s="328">
        <v>3558.61</v>
      </c>
      <c r="O167" s="327">
        <v>595.02</v>
      </c>
      <c r="P167" s="327">
        <v>87.3</v>
      </c>
      <c r="Q167" s="362">
        <v>973128.7</v>
      </c>
      <c r="R167" s="329">
        <v>0.4</v>
      </c>
      <c r="S167" s="1476">
        <v>-3.7</v>
      </c>
      <c r="T167" s="1427">
        <v>0.94899999999999995</v>
      </c>
      <c r="U167" s="309">
        <v>415456</v>
      </c>
      <c r="W167" s="399"/>
      <c r="X167" s="332">
        <v>87.6</v>
      </c>
      <c r="Y167" s="333">
        <v>304308</v>
      </c>
      <c r="Z167" s="334">
        <v>215828</v>
      </c>
      <c r="AB167" s="332">
        <v>84.4</v>
      </c>
      <c r="AC167" s="335">
        <v>32273.4</v>
      </c>
      <c r="AD167" s="334">
        <v>197993</v>
      </c>
    </row>
    <row r="168" spans="1:30">
      <c r="A168" s="33"/>
      <c r="B168" s="34" t="s">
        <v>114</v>
      </c>
      <c r="C168" s="327">
        <v>108</v>
      </c>
      <c r="D168" s="328">
        <v>3533097</v>
      </c>
      <c r="E168" s="328">
        <v>518253</v>
      </c>
      <c r="F168" s="327">
        <v>90</v>
      </c>
      <c r="G168" s="305">
        <v>956187.13199999998</v>
      </c>
      <c r="H168" s="329">
        <v>0.41</v>
      </c>
      <c r="I168" s="348">
        <v>-3.4</v>
      </c>
      <c r="J168" s="330">
        <v>0.88400000000000001</v>
      </c>
      <c r="K168" s="309">
        <v>364897</v>
      </c>
      <c r="M168" s="331">
        <v>108</v>
      </c>
      <c r="N168" s="328">
        <v>3570.86</v>
      </c>
      <c r="O168" s="327">
        <v>584.80999999999995</v>
      </c>
      <c r="P168" s="327">
        <v>90</v>
      </c>
      <c r="Q168" s="362">
        <v>970512.1</v>
      </c>
      <c r="R168" s="329">
        <v>0.41</v>
      </c>
      <c r="S168" s="1476">
        <v>-3.4</v>
      </c>
      <c r="T168" s="1427">
        <v>0.98299999999999998</v>
      </c>
      <c r="U168" s="309">
        <v>383757</v>
      </c>
      <c r="W168" s="399"/>
      <c r="X168" s="332">
        <v>82.9</v>
      </c>
      <c r="Y168" s="333">
        <v>305010</v>
      </c>
      <c r="Z168" s="334">
        <v>207195</v>
      </c>
      <c r="AB168" s="332">
        <v>85.1</v>
      </c>
      <c r="AC168" s="335">
        <v>32407.9</v>
      </c>
      <c r="AD168" s="334">
        <v>202492</v>
      </c>
    </row>
    <row r="169" spans="1:30">
      <c r="A169" s="33"/>
      <c r="B169" s="34" t="s">
        <v>115</v>
      </c>
      <c r="C169" s="327">
        <v>110.2</v>
      </c>
      <c r="D169" s="328">
        <v>3688842</v>
      </c>
      <c r="E169" s="328">
        <v>686413</v>
      </c>
      <c r="F169" s="327">
        <v>94.6</v>
      </c>
      <c r="G169" s="305">
        <v>998681.60700000008</v>
      </c>
      <c r="H169" s="329">
        <v>0.41</v>
      </c>
      <c r="I169" s="348">
        <v>-1.4</v>
      </c>
      <c r="J169" s="330">
        <v>0.92800000000000005</v>
      </c>
      <c r="K169" s="309">
        <v>382066</v>
      </c>
      <c r="M169" s="331">
        <v>110.2</v>
      </c>
      <c r="N169" s="328">
        <v>3546.71</v>
      </c>
      <c r="O169" s="327">
        <v>589.44000000000005</v>
      </c>
      <c r="P169" s="327">
        <v>94.6</v>
      </c>
      <c r="Q169" s="362">
        <v>964774</v>
      </c>
      <c r="R169" s="329">
        <v>0.41</v>
      </c>
      <c r="S169" s="1476">
        <v>-1.4</v>
      </c>
      <c r="T169" s="1427">
        <v>0.97</v>
      </c>
      <c r="U169" s="309">
        <v>382908</v>
      </c>
      <c r="W169" s="399"/>
      <c r="X169" s="332">
        <v>83.1</v>
      </c>
      <c r="Y169" s="333">
        <v>315814</v>
      </c>
      <c r="Z169" s="334">
        <v>179314</v>
      </c>
      <c r="AB169" s="332">
        <v>83.9</v>
      </c>
      <c r="AC169" s="335">
        <v>33156.1</v>
      </c>
      <c r="AD169" s="334">
        <v>198992</v>
      </c>
    </row>
    <row r="170" spans="1:30">
      <c r="A170" s="33"/>
      <c r="B170" s="34" t="s">
        <v>116</v>
      </c>
      <c r="C170" s="327">
        <v>112.4</v>
      </c>
      <c r="D170" s="328">
        <v>4035226</v>
      </c>
      <c r="E170" s="328">
        <v>506407</v>
      </c>
      <c r="F170" s="327">
        <v>96.4</v>
      </c>
      <c r="G170" s="305">
        <v>1004994.7359999999</v>
      </c>
      <c r="H170" s="329">
        <v>0.42</v>
      </c>
      <c r="I170" s="348">
        <v>-9.4</v>
      </c>
      <c r="J170" s="330">
        <v>0.96399999999999997</v>
      </c>
      <c r="K170" s="309">
        <v>402718</v>
      </c>
      <c r="M170" s="331">
        <v>112.4</v>
      </c>
      <c r="N170" s="328">
        <v>3698.06</v>
      </c>
      <c r="O170" s="327">
        <v>452.52</v>
      </c>
      <c r="P170" s="327">
        <v>96.4</v>
      </c>
      <c r="Q170" s="362">
        <v>972896.1</v>
      </c>
      <c r="R170" s="329">
        <v>0.42</v>
      </c>
      <c r="S170" s="1476">
        <v>-9.4</v>
      </c>
      <c r="T170" s="1427">
        <v>1.014</v>
      </c>
      <c r="U170" s="309">
        <v>390192</v>
      </c>
      <c r="W170" s="399"/>
      <c r="X170" s="332">
        <v>80.8</v>
      </c>
      <c r="Y170" s="333">
        <v>375479</v>
      </c>
      <c r="Z170" s="334">
        <v>215319</v>
      </c>
      <c r="AB170" s="332">
        <v>84.5</v>
      </c>
      <c r="AC170" s="335">
        <v>31495.5</v>
      </c>
      <c r="AD170" s="334">
        <v>201170</v>
      </c>
    </row>
    <row r="171" spans="1:30">
      <c r="A171" s="33"/>
      <c r="B171" s="34" t="s">
        <v>117</v>
      </c>
      <c r="C171" s="327">
        <v>112.5</v>
      </c>
      <c r="D171" s="328">
        <v>3785406</v>
      </c>
      <c r="E171" s="328">
        <v>570012</v>
      </c>
      <c r="F171" s="327">
        <v>98.8</v>
      </c>
      <c r="G171" s="305">
        <v>938851.34700000007</v>
      </c>
      <c r="H171" s="329">
        <v>0.42</v>
      </c>
      <c r="I171" s="348">
        <v>-3.4</v>
      </c>
      <c r="J171" s="330">
        <v>0.9</v>
      </c>
      <c r="K171" s="309">
        <v>358744</v>
      </c>
      <c r="M171" s="331">
        <v>112.5</v>
      </c>
      <c r="N171" s="328">
        <v>3620.56</v>
      </c>
      <c r="O171" s="327">
        <v>577.79999999999995</v>
      </c>
      <c r="P171" s="327">
        <v>98.8</v>
      </c>
      <c r="Q171" s="362">
        <v>966619.2</v>
      </c>
      <c r="R171" s="329">
        <v>0.42</v>
      </c>
      <c r="S171" s="1476">
        <v>-3.4</v>
      </c>
      <c r="T171" s="1427">
        <v>1.0209999999999999</v>
      </c>
      <c r="U171" s="309">
        <v>364869</v>
      </c>
      <c r="W171" s="399"/>
      <c r="X171" s="332">
        <v>81</v>
      </c>
      <c r="Y171" s="333">
        <v>264094</v>
      </c>
      <c r="Z171" s="334">
        <v>202856</v>
      </c>
      <c r="AB171" s="332">
        <v>84.7</v>
      </c>
      <c r="AC171" s="335">
        <v>31468.5</v>
      </c>
      <c r="AD171" s="334">
        <v>197190</v>
      </c>
    </row>
    <row r="172" spans="1:30">
      <c r="A172" s="33"/>
      <c r="B172" s="34" t="s">
        <v>118</v>
      </c>
      <c r="C172" s="327">
        <v>108.1</v>
      </c>
      <c r="D172" s="328">
        <v>3755852</v>
      </c>
      <c r="E172" s="328">
        <v>611975</v>
      </c>
      <c r="F172" s="327">
        <v>90.5</v>
      </c>
      <c r="G172" s="305">
        <v>954147.19699999993</v>
      </c>
      <c r="H172" s="329">
        <v>0.43</v>
      </c>
      <c r="I172" s="348">
        <v>-6.4</v>
      </c>
      <c r="J172" s="330">
        <v>0.97299999999999998</v>
      </c>
      <c r="K172" s="309">
        <v>382272</v>
      </c>
      <c r="M172" s="331">
        <v>108.1</v>
      </c>
      <c r="N172" s="328">
        <v>3585.91</v>
      </c>
      <c r="O172" s="327">
        <v>589.17999999999995</v>
      </c>
      <c r="P172" s="327">
        <v>90.5</v>
      </c>
      <c r="Q172" s="362">
        <v>966123.8</v>
      </c>
      <c r="R172" s="329">
        <v>0.43</v>
      </c>
      <c r="S172" s="1476">
        <v>-6.4</v>
      </c>
      <c r="T172" s="1427">
        <v>0.97299999999999998</v>
      </c>
      <c r="U172" s="309">
        <v>381678</v>
      </c>
      <c r="W172" s="399"/>
      <c r="X172" s="332">
        <v>86.2</v>
      </c>
      <c r="Y172" s="333">
        <v>277662</v>
      </c>
      <c r="Z172" s="334">
        <v>191239</v>
      </c>
      <c r="AB172" s="332">
        <v>87.1</v>
      </c>
      <c r="AC172" s="335">
        <v>32304.3</v>
      </c>
      <c r="AD172" s="334">
        <v>195613</v>
      </c>
    </row>
    <row r="173" spans="1:30">
      <c r="A173" s="33"/>
      <c r="B173" s="34" t="s">
        <v>119</v>
      </c>
      <c r="C173" s="327">
        <v>117</v>
      </c>
      <c r="D173" s="328">
        <v>3691152</v>
      </c>
      <c r="E173" s="328">
        <v>581509</v>
      </c>
      <c r="F173" s="327">
        <v>103.1</v>
      </c>
      <c r="G173" s="305">
        <v>965696.06699999992</v>
      </c>
      <c r="H173" s="329">
        <v>0.45</v>
      </c>
      <c r="I173" s="348">
        <v>-4.4000000000000004</v>
      </c>
      <c r="J173" s="330">
        <v>1.01</v>
      </c>
      <c r="K173" s="309">
        <v>437158</v>
      </c>
      <c r="M173" s="331">
        <v>117</v>
      </c>
      <c r="N173" s="328">
        <v>3604.73</v>
      </c>
      <c r="O173" s="327">
        <v>578.48</v>
      </c>
      <c r="P173" s="327">
        <v>103.1</v>
      </c>
      <c r="Q173" s="362">
        <v>960690.8</v>
      </c>
      <c r="R173" s="329">
        <v>0.45</v>
      </c>
      <c r="S173" s="1476">
        <v>-4.4000000000000004</v>
      </c>
      <c r="T173" s="1427">
        <v>1.052</v>
      </c>
      <c r="U173" s="309">
        <v>403134</v>
      </c>
      <c r="W173" s="399"/>
      <c r="X173" s="332">
        <v>86.4</v>
      </c>
      <c r="Y173" s="333">
        <v>301540</v>
      </c>
      <c r="Z173" s="334">
        <v>207078</v>
      </c>
      <c r="AB173" s="332">
        <v>85.6</v>
      </c>
      <c r="AC173" s="335">
        <v>31418.5</v>
      </c>
      <c r="AD173" s="334">
        <v>198136</v>
      </c>
    </row>
    <row r="174" spans="1:30">
      <c r="A174" s="33"/>
      <c r="B174" s="34" t="s">
        <v>120</v>
      </c>
      <c r="C174" s="327">
        <v>114.9</v>
      </c>
      <c r="D174" s="328">
        <v>3487651</v>
      </c>
      <c r="E174" s="328">
        <v>689049</v>
      </c>
      <c r="F174" s="327">
        <v>100.6</v>
      </c>
      <c r="G174" s="305">
        <v>997868.65799999994</v>
      </c>
      <c r="H174" s="329">
        <v>0.44</v>
      </c>
      <c r="I174" s="348">
        <v>-3</v>
      </c>
      <c r="J174" s="330">
        <v>0.999</v>
      </c>
      <c r="K174" s="309">
        <v>391614</v>
      </c>
      <c r="M174" s="331">
        <v>114.9</v>
      </c>
      <c r="N174" s="328">
        <v>3595.81</v>
      </c>
      <c r="O174" s="327">
        <v>677.48</v>
      </c>
      <c r="P174" s="327">
        <v>100.6</v>
      </c>
      <c r="Q174" s="362">
        <v>961510.5</v>
      </c>
      <c r="R174" s="329">
        <v>0.44</v>
      </c>
      <c r="S174" s="1476">
        <v>-3</v>
      </c>
      <c r="T174" s="1427">
        <v>1.0149999999999999</v>
      </c>
      <c r="U174" s="309">
        <v>402864</v>
      </c>
      <c r="W174" s="399"/>
      <c r="X174" s="332">
        <v>95.6</v>
      </c>
      <c r="Y174" s="333">
        <v>330267</v>
      </c>
      <c r="Z174" s="334">
        <v>213322</v>
      </c>
      <c r="AB174" s="332">
        <v>89.8</v>
      </c>
      <c r="AC174" s="335">
        <v>31711.8</v>
      </c>
      <c r="AD174" s="334">
        <v>210906</v>
      </c>
    </row>
    <row r="175" spans="1:30">
      <c r="A175" s="33"/>
      <c r="B175" s="34" t="s">
        <v>121</v>
      </c>
      <c r="C175" s="327">
        <v>118.3</v>
      </c>
      <c r="D175" s="328">
        <v>3469518</v>
      </c>
      <c r="E175" s="328">
        <v>590148</v>
      </c>
      <c r="F175" s="327">
        <v>108</v>
      </c>
      <c r="G175" s="305">
        <v>945816.91500000004</v>
      </c>
      <c r="H175" s="329">
        <v>0.44</v>
      </c>
      <c r="I175" s="348">
        <v>-7.9</v>
      </c>
      <c r="J175" s="330">
        <v>1.073</v>
      </c>
      <c r="K175" s="309">
        <v>414244</v>
      </c>
      <c r="M175" s="331">
        <v>118.3</v>
      </c>
      <c r="N175" s="328">
        <v>3575.09</v>
      </c>
      <c r="O175" s="327">
        <v>565.66</v>
      </c>
      <c r="P175" s="327">
        <v>108</v>
      </c>
      <c r="Q175" s="362">
        <v>950297.1</v>
      </c>
      <c r="R175" s="329">
        <v>0.44</v>
      </c>
      <c r="S175" s="1476">
        <v>-7.9</v>
      </c>
      <c r="T175" s="1427">
        <v>1.071</v>
      </c>
      <c r="U175" s="309">
        <v>396903</v>
      </c>
      <c r="W175" s="399"/>
      <c r="X175" s="336">
        <v>95.8</v>
      </c>
      <c r="Y175" s="337">
        <v>440421</v>
      </c>
      <c r="Z175" s="338">
        <v>206053</v>
      </c>
      <c r="AB175" s="336">
        <v>90.5</v>
      </c>
      <c r="AC175" s="339">
        <v>30635.1</v>
      </c>
      <c r="AD175" s="338">
        <v>211073</v>
      </c>
    </row>
    <row r="176" spans="1:30">
      <c r="A176" s="208" t="s">
        <v>137</v>
      </c>
      <c r="B176" s="62" t="s">
        <v>110</v>
      </c>
      <c r="C176" s="340">
        <v>120.1</v>
      </c>
      <c r="D176" s="341">
        <v>3393570</v>
      </c>
      <c r="E176" s="341">
        <v>465817</v>
      </c>
      <c r="F176" s="340">
        <v>109.6</v>
      </c>
      <c r="G176" s="342">
        <v>872704.35200000007</v>
      </c>
      <c r="H176" s="343">
        <v>0.46</v>
      </c>
      <c r="I176" s="344">
        <v>-4.5</v>
      </c>
      <c r="J176" s="345">
        <v>1.008</v>
      </c>
      <c r="K176" s="346">
        <v>324648</v>
      </c>
      <c r="M176" s="347">
        <v>120.1</v>
      </c>
      <c r="N176" s="341">
        <v>3584.56</v>
      </c>
      <c r="O176" s="340">
        <v>540.72</v>
      </c>
      <c r="P176" s="340">
        <v>109.6</v>
      </c>
      <c r="Q176" s="1491">
        <v>934471.8</v>
      </c>
      <c r="R176" s="343">
        <v>0.46</v>
      </c>
      <c r="S176" s="1475">
        <v>-4.5</v>
      </c>
      <c r="T176" s="1718">
        <v>1.103</v>
      </c>
      <c r="U176" s="346">
        <v>396519</v>
      </c>
      <c r="W176" s="399"/>
      <c r="X176" s="332">
        <v>87.8</v>
      </c>
      <c r="Y176" s="333">
        <v>321705</v>
      </c>
      <c r="Z176" s="334">
        <v>219878</v>
      </c>
      <c r="AB176" s="332">
        <v>91.4</v>
      </c>
      <c r="AC176" s="335">
        <v>31356.400000000001</v>
      </c>
      <c r="AD176" s="334">
        <v>206905</v>
      </c>
    </row>
    <row r="177" spans="1:30">
      <c r="A177" s="33">
        <v>2003</v>
      </c>
      <c r="B177" s="34" t="s">
        <v>111</v>
      </c>
      <c r="C177" s="327">
        <v>119.4</v>
      </c>
      <c r="D177" s="328">
        <v>3272489</v>
      </c>
      <c r="E177" s="328">
        <v>561786</v>
      </c>
      <c r="F177" s="327">
        <v>109.6</v>
      </c>
      <c r="G177" s="305">
        <v>922588.8</v>
      </c>
      <c r="H177" s="329">
        <v>0.47</v>
      </c>
      <c r="I177" s="348">
        <v>-1.5</v>
      </c>
      <c r="J177" s="330">
        <v>1.042</v>
      </c>
      <c r="K177" s="309">
        <v>380666</v>
      </c>
      <c r="M177" s="331">
        <v>119.4</v>
      </c>
      <c r="N177" s="328">
        <v>3568.26</v>
      </c>
      <c r="O177" s="327">
        <v>565.96</v>
      </c>
      <c r="P177" s="327">
        <v>109.6</v>
      </c>
      <c r="Q177" s="362">
        <v>939142.4</v>
      </c>
      <c r="R177" s="329">
        <v>0.47</v>
      </c>
      <c r="S177" s="1476">
        <v>-1.5</v>
      </c>
      <c r="T177" s="1427">
        <v>1.091</v>
      </c>
      <c r="U177" s="309">
        <v>394769</v>
      </c>
      <c r="W177" s="399"/>
      <c r="X177" s="332">
        <v>88.8</v>
      </c>
      <c r="Y177" s="333">
        <v>245450</v>
      </c>
      <c r="Z177" s="334">
        <v>169927</v>
      </c>
      <c r="AB177" s="332">
        <v>90.9</v>
      </c>
      <c r="AC177" s="335">
        <v>31283</v>
      </c>
      <c r="AD177" s="334">
        <v>199099</v>
      </c>
    </row>
    <row r="178" spans="1:30">
      <c r="A178" s="33"/>
      <c r="B178" s="34" t="s">
        <v>112</v>
      </c>
      <c r="C178" s="327">
        <v>121.1</v>
      </c>
      <c r="D178" s="328">
        <v>3550992</v>
      </c>
      <c r="E178" s="328">
        <v>531326</v>
      </c>
      <c r="F178" s="327">
        <v>110.2</v>
      </c>
      <c r="G178" s="305">
        <v>901472.22</v>
      </c>
      <c r="H178" s="329">
        <v>0.48</v>
      </c>
      <c r="I178" s="348">
        <v>-4</v>
      </c>
      <c r="J178" s="330">
        <v>1.3180000000000001</v>
      </c>
      <c r="K178" s="309">
        <v>439259</v>
      </c>
      <c r="M178" s="331">
        <v>121.1</v>
      </c>
      <c r="N178" s="328">
        <v>3583.07</v>
      </c>
      <c r="O178" s="327">
        <v>569.61</v>
      </c>
      <c r="P178" s="327">
        <v>110.2</v>
      </c>
      <c r="Q178" s="362">
        <v>908202.8</v>
      </c>
      <c r="R178" s="329">
        <v>0.48</v>
      </c>
      <c r="S178" s="1476">
        <v>-4</v>
      </c>
      <c r="T178" s="1427">
        <v>1.0900000000000001</v>
      </c>
      <c r="U178" s="309">
        <v>395872</v>
      </c>
      <c r="W178" s="399"/>
      <c r="X178" s="332">
        <v>95.7</v>
      </c>
      <c r="Y178" s="333">
        <v>321920</v>
      </c>
      <c r="Z178" s="334">
        <v>197916</v>
      </c>
      <c r="AB178" s="332">
        <v>94.3</v>
      </c>
      <c r="AC178" s="335">
        <v>31132.3</v>
      </c>
      <c r="AD178" s="334">
        <v>198541</v>
      </c>
    </row>
    <row r="179" spans="1:30">
      <c r="A179" s="33"/>
      <c r="B179" s="34" t="s">
        <v>113</v>
      </c>
      <c r="C179" s="327">
        <v>116.8</v>
      </c>
      <c r="D179" s="328">
        <v>3465136</v>
      </c>
      <c r="E179" s="328">
        <v>621201</v>
      </c>
      <c r="F179" s="327">
        <v>103.2</v>
      </c>
      <c r="G179" s="305">
        <v>965550.19499999995</v>
      </c>
      <c r="H179" s="329">
        <v>0.48</v>
      </c>
      <c r="I179" s="348">
        <v>-5.4</v>
      </c>
      <c r="J179" s="330">
        <v>1.0069999999999999</v>
      </c>
      <c r="K179" s="309">
        <v>417182</v>
      </c>
      <c r="M179" s="331">
        <v>116.8</v>
      </c>
      <c r="N179" s="328">
        <v>3606.56</v>
      </c>
      <c r="O179" s="327">
        <v>613.32000000000005</v>
      </c>
      <c r="P179" s="327">
        <v>103.2</v>
      </c>
      <c r="Q179" s="362">
        <v>931383.8</v>
      </c>
      <c r="R179" s="329">
        <v>0.48</v>
      </c>
      <c r="S179" s="1476">
        <v>-5.4</v>
      </c>
      <c r="T179" s="1427">
        <v>1.0840000000000001</v>
      </c>
      <c r="U179" s="309">
        <v>402200</v>
      </c>
      <c r="W179" s="399"/>
      <c r="X179" s="332">
        <v>90.8</v>
      </c>
      <c r="Y179" s="333">
        <v>285257</v>
      </c>
      <c r="Z179" s="334">
        <v>209574</v>
      </c>
      <c r="AB179" s="332">
        <v>87.4</v>
      </c>
      <c r="AC179" s="335">
        <v>30820.6</v>
      </c>
      <c r="AD179" s="334">
        <v>197360</v>
      </c>
    </row>
    <row r="180" spans="1:30">
      <c r="A180" s="33"/>
      <c r="B180" s="34" t="s">
        <v>114</v>
      </c>
      <c r="C180" s="327">
        <v>119.3</v>
      </c>
      <c r="D180" s="328">
        <v>3558146</v>
      </c>
      <c r="E180" s="328">
        <v>471082</v>
      </c>
      <c r="F180" s="327">
        <v>108</v>
      </c>
      <c r="G180" s="305">
        <v>923714.4</v>
      </c>
      <c r="H180" s="329">
        <v>0.49</v>
      </c>
      <c r="I180" s="348">
        <v>-4.5</v>
      </c>
      <c r="J180" s="330">
        <v>1.01</v>
      </c>
      <c r="K180" s="309">
        <v>372798</v>
      </c>
      <c r="M180" s="331">
        <v>119.3</v>
      </c>
      <c r="N180" s="328">
        <v>3600</v>
      </c>
      <c r="O180" s="327">
        <v>535.55999999999995</v>
      </c>
      <c r="P180" s="327">
        <v>108</v>
      </c>
      <c r="Q180" s="362">
        <v>939984.6</v>
      </c>
      <c r="R180" s="329">
        <v>0.49</v>
      </c>
      <c r="S180" s="1476">
        <v>-4.5</v>
      </c>
      <c r="T180" s="1427">
        <v>1.1200000000000001</v>
      </c>
      <c r="U180" s="309">
        <v>394177</v>
      </c>
      <c r="W180" s="399"/>
      <c r="X180" s="332">
        <v>86.9</v>
      </c>
      <c r="Y180" s="333">
        <v>290759</v>
      </c>
      <c r="Z180" s="334">
        <v>198698</v>
      </c>
      <c r="AB180" s="332">
        <v>88.9</v>
      </c>
      <c r="AC180" s="335">
        <v>30722.799999999999</v>
      </c>
      <c r="AD180" s="334">
        <v>198893</v>
      </c>
    </row>
    <row r="181" spans="1:30">
      <c r="A181" s="33"/>
      <c r="B181" s="34" t="s">
        <v>115</v>
      </c>
      <c r="C181" s="327">
        <v>120.2</v>
      </c>
      <c r="D181" s="328">
        <v>3665085</v>
      </c>
      <c r="E181" s="328">
        <v>628375</v>
      </c>
      <c r="F181" s="327">
        <v>111.9</v>
      </c>
      <c r="G181" s="305">
        <v>963288.86400000006</v>
      </c>
      <c r="H181" s="329">
        <v>0.49</v>
      </c>
      <c r="I181" s="348">
        <v>-4.7</v>
      </c>
      <c r="J181" s="330">
        <v>1.077</v>
      </c>
      <c r="K181" s="309">
        <v>366760</v>
      </c>
      <c r="M181" s="331">
        <v>120.2</v>
      </c>
      <c r="N181" s="328">
        <v>3519.4</v>
      </c>
      <c r="O181" s="327">
        <v>544.74</v>
      </c>
      <c r="P181" s="327">
        <v>111.9</v>
      </c>
      <c r="Q181" s="362">
        <v>929532.9</v>
      </c>
      <c r="R181" s="329">
        <v>0.49</v>
      </c>
      <c r="S181" s="1476">
        <v>-4.7</v>
      </c>
      <c r="T181" s="1427">
        <v>1.115</v>
      </c>
      <c r="U181" s="309">
        <v>370853</v>
      </c>
      <c r="W181" s="399"/>
      <c r="X181" s="332">
        <v>86.3</v>
      </c>
      <c r="Y181" s="333">
        <v>303628</v>
      </c>
      <c r="Z181" s="334">
        <v>188707</v>
      </c>
      <c r="AB181" s="332">
        <v>87</v>
      </c>
      <c r="AC181" s="335">
        <v>31260.400000000001</v>
      </c>
      <c r="AD181" s="334">
        <v>199077</v>
      </c>
    </row>
    <row r="182" spans="1:30">
      <c r="A182" s="33"/>
      <c r="B182" s="34" t="s">
        <v>116</v>
      </c>
      <c r="C182" s="327">
        <v>118.5</v>
      </c>
      <c r="D182" s="328">
        <v>3762956</v>
      </c>
      <c r="E182" s="328">
        <v>687165</v>
      </c>
      <c r="F182" s="327">
        <v>104.1</v>
      </c>
      <c r="G182" s="305">
        <v>961993.16500000004</v>
      </c>
      <c r="H182" s="329">
        <v>0.5</v>
      </c>
      <c r="I182" s="348">
        <v>-5.6</v>
      </c>
      <c r="J182" s="330">
        <v>1.0740000000000001</v>
      </c>
      <c r="K182" s="309">
        <v>401744</v>
      </c>
      <c r="M182" s="331">
        <v>118.5</v>
      </c>
      <c r="N182" s="328">
        <v>3447.95</v>
      </c>
      <c r="O182" s="327">
        <v>629.91</v>
      </c>
      <c r="P182" s="327">
        <v>104.1</v>
      </c>
      <c r="Q182" s="362">
        <v>928889.1</v>
      </c>
      <c r="R182" s="329">
        <v>0.5</v>
      </c>
      <c r="S182" s="1476">
        <v>-5.6</v>
      </c>
      <c r="T182" s="1427">
        <v>1.129</v>
      </c>
      <c r="U182" s="309">
        <v>389042</v>
      </c>
      <c r="W182" s="399"/>
      <c r="X182" s="332">
        <v>87.3</v>
      </c>
      <c r="Y182" s="333">
        <v>359599</v>
      </c>
      <c r="Z182" s="334">
        <v>212155</v>
      </c>
      <c r="AB182" s="332">
        <v>90.8</v>
      </c>
      <c r="AC182" s="335">
        <v>30868.7</v>
      </c>
      <c r="AD182" s="334">
        <v>200946</v>
      </c>
    </row>
    <row r="183" spans="1:30">
      <c r="A183" s="33"/>
      <c r="B183" s="34" t="s">
        <v>117</v>
      </c>
      <c r="C183" s="327">
        <v>115.9</v>
      </c>
      <c r="D183" s="328">
        <v>3641280</v>
      </c>
      <c r="E183" s="328">
        <v>573976</v>
      </c>
      <c r="F183" s="327">
        <v>102.2</v>
      </c>
      <c r="G183" s="305">
        <v>881444.17100000009</v>
      </c>
      <c r="H183" s="329">
        <v>0.52</v>
      </c>
      <c r="I183" s="348">
        <v>-4.8</v>
      </c>
      <c r="J183" s="330">
        <v>0.97299999999999998</v>
      </c>
      <c r="K183" s="309">
        <v>374798</v>
      </c>
      <c r="M183" s="331">
        <v>115.9</v>
      </c>
      <c r="N183" s="328">
        <v>3480.57</v>
      </c>
      <c r="O183" s="327">
        <v>589.95000000000005</v>
      </c>
      <c r="P183" s="327">
        <v>102.2</v>
      </c>
      <c r="Q183" s="362">
        <v>911673.6</v>
      </c>
      <c r="R183" s="329">
        <v>0.52</v>
      </c>
      <c r="S183" s="1476">
        <v>-4.8</v>
      </c>
      <c r="T183" s="1427">
        <v>1.1040000000000001</v>
      </c>
      <c r="U183" s="309">
        <v>385846</v>
      </c>
      <c r="W183" s="399"/>
      <c r="X183" s="332">
        <v>88.3</v>
      </c>
      <c r="Y183" s="333">
        <v>264372</v>
      </c>
      <c r="Z183" s="334">
        <v>194220</v>
      </c>
      <c r="AB183" s="332">
        <v>92</v>
      </c>
      <c r="AC183" s="335">
        <v>31414.2</v>
      </c>
      <c r="AD183" s="334">
        <v>198261</v>
      </c>
    </row>
    <row r="184" spans="1:30">
      <c r="A184" s="33"/>
      <c r="B184" s="34" t="s">
        <v>118</v>
      </c>
      <c r="C184" s="327">
        <v>117.7</v>
      </c>
      <c r="D184" s="328">
        <v>3722776</v>
      </c>
      <c r="E184" s="328">
        <v>572394</v>
      </c>
      <c r="F184" s="327">
        <v>103.2</v>
      </c>
      <c r="G184" s="305">
        <v>902740.91200000001</v>
      </c>
      <c r="H184" s="329">
        <v>0.55000000000000004</v>
      </c>
      <c r="I184" s="348">
        <v>-4.9000000000000004</v>
      </c>
      <c r="J184" s="330">
        <v>1.1279999999999999</v>
      </c>
      <c r="K184" s="309">
        <v>407313</v>
      </c>
      <c r="M184" s="331">
        <v>117.7</v>
      </c>
      <c r="N184" s="328">
        <v>3555.88</v>
      </c>
      <c r="O184" s="327">
        <v>550.25</v>
      </c>
      <c r="P184" s="327">
        <v>103.2</v>
      </c>
      <c r="Q184" s="362">
        <v>909694.5</v>
      </c>
      <c r="R184" s="329">
        <v>0.55000000000000004</v>
      </c>
      <c r="S184" s="1476">
        <v>-4.9000000000000004</v>
      </c>
      <c r="T184" s="1427">
        <v>1.1379999999999999</v>
      </c>
      <c r="U184" s="309">
        <v>398276</v>
      </c>
      <c r="W184" s="399"/>
      <c r="X184" s="332">
        <v>91</v>
      </c>
      <c r="Y184" s="333">
        <v>262221</v>
      </c>
      <c r="Z184" s="334">
        <v>210726</v>
      </c>
      <c r="AB184" s="332">
        <v>92</v>
      </c>
      <c r="AC184" s="335">
        <v>30776.799999999999</v>
      </c>
      <c r="AD184" s="334">
        <v>208555</v>
      </c>
    </row>
    <row r="185" spans="1:30">
      <c r="A185" s="33"/>
      <c r="B185" s="34" t="s">
        <v>119</v>
      </c>
      <c r="C185" s="327">
        <v>123.8</v>
      </c>
      <c r="D185" s="328">
        <v>3611935</v>
      </c>
      <c r="E185" s="328">
        <v>633260</v>
      </c>
      <c r="F185" s="327">
        <v>115.7</v>
      </c>
      <c r="G185" s="305">
        <v>940826.42399999988</v>
      </c>
      <c r="H185" s="329">
        <v>0.56999999999999995</v>
      </c>
      <c r="I185" s="348">
        <v>1.9</v>
      </c>
      <c r="J185" s="330">
        <v>1.177</v>
      </c>
      <c r="K185" s="309">
        <v>426387</v>
      </c>
      <c r="M185" s="331">
        <v>123.8</v>
      </c>
      <c r="N185" s="328">
        <v>3530.29</v>
      </c>
      <c r="O185" s="327">
        <v>645.30999999999995</v>
      </c>
      <c r="P185" s="327">
        <v>115.7</v>
      </c>
      <c r="Q185" s="362">
        <v>929487.2</v>
      </c>
      <c r="R185" s="329">
        <v>0.56999999999999995</v>
      </c>
      <c r="S185" s="1476">
        <v>1.9</v>
      </c>
      <c r="T185" s="1427">
        <v>1.2250000000000001</v>
      </c>
      <c r="U185" s="309">
        <v>393101</v>
      </c>
      <c r="W185" s="399"/>
      <c r="X185" s="332">
        <v>93</v>
      </c>
      <c r="Y185" s="333">
        <v>306037</v>
      </c>
      <c r="Z185" s="334">
        <v>212251</v>
      </c>
      <c r="AB185" s="332">
        <v>92.1</v>
      </c>
      <c r="AC185" s="335">
        <v>31889.599999999999</v>
      </c>
      <c r="AD185" s="334">
        <v>200284</v>
      </c>
    </row>
    <row r="186" spans="1:30">
      <c r="A186" s="33"/>
      <c r="B186" s="34" t="s">
        <v>120</v>
      </c>
      <c r="C186" s="327">
        <v>120.7</v>
      </c>
      <c r="D186" s="328">
        <v>3444506</v>
      </c>
      <c r="E186" s="328">
        <v>542731</v>
      </c>
      <c r="F186" s="327">
        <v>109.3</v>
      </c>
      <c r="G186" s="305">
        <v>924915.97899999993</v>
      </c>
      <c r="H186" s="329">
        <v>0.59</v>
      </c>
      <c r="I186" s="348">
        <v>-4.3</v>
      </c>
      <c r="J186" s="330">
        <v>1.1579999999999999</v>
      </c>
      <c r="K186" s="309">
        <v>376609</v>
      </c>
      <c r="M186" s="331">
        <v>120.7</v>
      </c>
      <c r="N186" s="328">
        <v>3555.55</v>
      </c>
      <c r="O186" s="327">
        <v>514.21</v>
      </c>
      <c r="P186" s="327">
        <v>109.3</v>
      </c>
      <c r="Q186" s="362">
        <v>903491.7</v>
      </c>
      <c r="R186" s="329">
        <v>0.59</v>
      </c>
      <c r="S186" s="1476">
        <v>-4.3</v>
      </c>
      <c r="T186" s="1427">
        <v>1.169</v>
      </c>
      <c r="U186" s="309">
        <v>396890</v>
      </c>
      <c r="W186" s="399"/>
      <c r="X186" s="332">
        <v>97.4</v>
      </c>
      <c r="Y186" s="333">
        <v>322750</v>
      </c>
      <c r="Z186" s="334">
        <v>185584</v>
      </c>
      <c r="AB186" s="332">
        <v>92.2</v>
      </c>
      <c r="AC186" s="335">
        <v>30499.1</v>
      </c>
      <c r="AD186" s="334">
        <v>192836</v>
      </c>
    </row>
    <row r="187" spans="1:30">
      <c r="A187" s="49"/>
      <c r="B187" s="50" t="s">
        <v>121</v>
      </c>
      <c r="C187" s="349">
        <v>122</v>
      </c>
      <c r="D187" s="350">
        <v>3458166</v>
      </c>
      <c r="E187" s="350">
        <v>670725</v>
      </c>
      <c r="F187" s="349">
        <v>114.1</v>
      </c>
      <c r="G187" s="317">
        <v>877196.74</v>
      </c>
      <c r="H187" s="351">
        <v>0.61</v>
      </c>
      <c r="I187" s="352">
        <v>-4.2</v>
      </c>
      <c r="J187" s="353">
        <v>1.3029999999999999</v>
      </c>
      <c r="K187" s="321">
        <v>443221</v>
      </c>
      <c r="M187" s="354">
        <v>122</v>
      </c>
      <c r="N187" s="350">
        <v>3565.17</v>
      </c>
      <c r="O187" s="349">
        <v>613.11</v>
      </c>
      <c r="P187" s="349">
        <v>114.1</v>
      </c>
      <c r="Q187" s="1490">
        <v>875461.7</v>
      </c>
      <c r="R187" s="351">
        <v>0.61</v>
      </c>
      <c r="S187" s="1477">
        <v>-4.2</v>
      </c>
      <c r="T187" s="1428">
        <v>1.2929999999999999</v>
      </c>
      <c r="U187" s="321">
        <v>412845</v>
      </c>
      <c r="W187" s="399"/>
      <c r="X187" s="332">
        <v>90.8</v>
      </c>
      <c r="Y187" s="333">
        <v>426201</v>
      </c>
      <c r="Z187" s="334">
        <v>198059</v>
      </c>
      <c r="AB187" s="332">
        <v>85.7</v>
      </c>
      <c r="AC187" s="335">
        <v>30367.9</v>
      </c>
      <c r="AD187" s="334">
        <v>193958</v>
      </c>
    </row>
    <row r="188" spans="1:30">
      <c r="A188" s="209" t="s">
        <v>138</v>
      </c>
      <c r="B188" s="34" t="s">
        <v>110</v>
      </c>
      <c r="C188" s="327">
        <v>122.8</v>
      </c>
      <c r="D188" s="328">
        <v>3417264</v>
      </c>
      <c r="E188" s="328">
        <v>604473</v>
      </c>
      <c r="F188" s="327">
        <v>115.8</v>
      </c>
      <c r="G188" s="305">
        <v>966909.30599999998</v>
      </c>
      <c r="H188" s="329">
        <v>0.63</v>
      </c>
      <c r="I188" s="348">
        <v>-1.4</v>
      </c>
      <c r="J188" s="330">
        <v>1.0029999999999999</v>
      </c>
      <c r="K188" s="309">
        <v>341987</v>
      </c>
      <c r="M188" s="331">
        <v>122.8</v>
      </c>
      <c r="N188" s="328">
        <v>3603.98</v>
      </c>
      <c r="O188" s="327">
        <v>705.7</v>
      </c>
      <c r="P188" s="327">
        <v>115.8</v>
      </c>
      <c r="Q188" s="362">
        <v>1035204.4</v>
      </c>
      <c r="R188" s="329">
        <v>0.63</v>
      </c>
      <c r="S188" s="1476">
        <v>-1.4</v>
      </c>
      <c r="T188" s="1427">
        <v>1.099</v>
      </c>
      <c r="U188" s="309">
        <v>417258</v>
      </c>
      <c r="W188" s="399"/>
      <c r="X188" s="355">
        <v>91</v>
      </c>
      <c r="Y188" s="356">
        <v>317688</v>
      </c>
      <c r="Z188" s="357">
        <v>210641</v>
      </c>
      <c r="AB188" s="355">
        <v>95.3</v>
      </c>
      <c r="AC188" s="358">
        <v>30328.7</v>
      </c>
      <c r="AD188" s="357">
        <v>203607</v>
      </c>
    </row>
    <row r="189" spans="1:30">
      <c r="A189" s="33">
        <v>2004</v>
      </c>
      <c r="B189" s="34" t="s">
        <v>111</v>
      </c>
      <c r="C189" s="327">
        <v>123.1</v>
      </c>
      <c r="D189" s="328">
        <v>3384689</v>
      </c>
      <c r="E189" s="328">
        <v>508622</v>
      </c>
      <c r="F189" s="327">
        <v>119.8</v>
      </c>
      <c r="G189" s="305">
        <v>1008630.0209999999</v>
      </c>
      <c r="H189" s="329">
        <v>0.63</v>
      </c>
      <c r="I189" s="348">
        <v>1.6</v>
      </c>
      <c r="J189" s="330">
        <v>1.05</v>
      </c>
      <c r="K189" s="309">
        <v>413722</v>
      </c>
      <c r="M189" s="331">
        <v>123.1</v>
      </c>
      <c r="N189" s="328">
        <v>3588.14</v>
      </c>
      <c r="O189" s="327">
        <v>567.35</v>
      </c>
      <c r="P189" s="327">
        <v>119.8</v>
      </c>
      <c r="Q189" s="362">
        <v>1025112.5</v>
      </c>
      <c r="R189" s="329">
        <v>0.63</v>
      </c>
      <c r="S189" s="1476">
        <v>1.6</v>
      </c>
      <c r="T189" s="1427">
        <v>1.105</v>
      </c>
      <c r="U189" s="309">
        <v>423772</v>
      </c>
      <c r="W189" s="399"/>
      <c r="X189" s="332">
        <v>94.2</v>
      </c>
      <c r="Y189" s="333">
        <v>250495</v>
      </c>
      <c r="Z189" s="334">
        <v>167537</v>
      </c>
      <c r="AB189" s="332">
        <v>94.7</v>
      </c>
      <c r="AC189" s="335">
        <v>30487.8</v>
      </c>
      <c r="AD189" s="334">
        <v>203118</v>
      </c>
    </row>
    <row r="190" spans="1:30">
      <c r="A190" s="33"/>
      <c r="B190" s="34" t="s">
        <v>112</v>
      </c>
      <c r="C190" s="327">
        <v>119.6</v>
      </c>
      <c r="D190" s="328">
        <v>3596713</v>
      </c>
      <c r="E190" s="328">
        <v>555105</v>
      </c>
      <c r="F190" s="327">
        <v>109.3</v>
      </c>
      <c r="G190" s="305">
        <v>1065554.1000000001</v>
      </c>
      <c r="H190" s="329">
        <v>0.63</v>
      </c>
      <c r="I190" s="348">
        <v>-3.7</v>
      </c>
      <c r="J190" s="330">
        <v>1.325</v>
      </c>
      <c r="K190" s="309">
        <v>479890</v>
      </c>
      <c r="M190" s="331">
        <v>119.6</v>
      </c>
      <c r="N190" s="328">
        <v>3622.96</v>
      </c>
      <c r="O190" s="327">
        <v>596.72</v>
      </c>
      <c r="P190" s="327">
        <v>109.3</v>
      </c>
      <c r="Q190" s="362">
        <v>1068821.5</v>
      </c>
      <c r="R190" s="329">
        <v>0.63</v>
      </c>
      <c r="S190" s="1476">
        <v>-3.7</v>
      </c>
      <c r="T190" s="1427">
        <v>1.1080000000000001</v>
      </c>
      <c r="U190" s="309">
        <v>422271</v>
      </c>
      <c r="W190" s="399"/>
      <c r="X190" s="332">
        <v>96.7</v>
      </c>
      <c r="Y190" s="333">
        <v>308857</v>
      </c>
      <c r="Z190" s="334">
        <v>222272</v>
      </c>
      <c r="AB190" s="332">
        <v>95.3</v>
      </c>
      <c r="AC190" s="335">
        <v>30493.4</v>
      </c>
      <c r="AD190" s="334">
        <v>209432</v>
      </c>
    </row>
    <row r="191" spans="1:30">
      <c r="A191" s="33"/>
      <c r="B191" s="34" t="s">
        <v>113</v>
      </c>
      <c r="C191" s="327">
        <v>123.6</v>
      </c>
      <c r="D191" s="328">
        <v>3474468</v>
      </c>
      <c r="E191" s="328">
        <v>524886</v>
      </c>
      <c r="F191" s="327">
        <v>113.7</v>
      </c>
      <c r="G191" s="305">
        <v>1066730.3639999998</v>
      </c>
      <c r="H191" s="329">
        <v>0.64</v>
      </c>
      <c r="I191" s="348">
        <v>-1.9</v>
      </c>
      <c r="J191" s="330">
        <v>1.0469999999999999</v>
      </c>
      <c r="K191" s="309">
        <v>444088</v>
      </c>
      <c r="M191" s="331">
        <v>123.6</v>
      </c>
      <c r="N191" s="328">
        <v>3611.31</v>
      </c>
      <c r="O191" s="327">
        <v>552.80999999999995</v>
      </c>
      <c r="P191" s="327">
        <v>113.7</v>
      </c>
      <c r="Q191" s="362">
        <v>1019845.6</v>
      </c>
      <c r="R191" s="329">
        <v>0.64</v>
      </c>
      <c r="S191" s="1476">
        <v>-1.9</v>
      </c>
      <c r="T191" s="1427">
        <v>1.1259999999999999</v>
      </c>
      <c r="U191" s="309">
        <v>433127</v>
      </c>
      <c r="W191" s="399"/>
      <c r="X191" s="332">
        <v>102.3</v>
      </c>
      <c r="Y191" s="333">
        <v>288908</v>
      </c>
      <c r="Z191" s="334">
        <v>230772</v>
      </c>
      <c r="AB191" s="332">
        <v>98.5</v>
      </c>
      <c r="AC191" s="335">
        <v>30679.8</v>
      </c>
      <c r="AD191" s="334">
        <v>213902</v>
      </c>
    </row>
    <row r="192" spans="1:30">
      <c r="A192" s="33"/>
      <c r="B192" s="34" t="s">
        <v>114</v>
      </c>
      <c r="C192" s="327">
        <v>124.6</v>
      </c>
      <c r="D192" s="328">
        <v>3656027</v>
      </c>
      <c r="E192" s="328">
        <v>605473</v>
      </c>
      <c r="F192" s="327">
        <v>115</v>
      </c>
      <c r="G192" s="305">
        <v>981735.78599999996</v>
      </c>
      <c r="H192" s="329">
        <v>0.67</v>
      </c>
      <c r="I192" s="348">
        <v>-1.8</v>
      </c>
      <c r="J192" s="330">
        <v>0.98</v>
      </c>
      <c r="K192" s="309">
        <v>400628</v>
      </c>
      <c r="M192" s="331">
        <v>124.6</v>
      </c>
      <c r="N192" s="328">
        <v>3707.11</v>
      </c>
      <c r="O192" s="327">
        <v>661.38</v>
      </c>
      <c r="P192" s="327">
        <v>115</v>
      </c>
      <c r="Q192" s="362">
        <v>1013649.9</v>
      </c>
      <c r="R192" s="329">
        <v>0.67</v>
      </c>
      <c r="S192" s="1476">
        <v>-1.8</v>
      </c>
      <c r="T192" s="1427">
        <v>1.0820000000000001</v>
      </c>
      <c r="U192" s="309">
        <v>434940</v>
      </c>
      <c r="W192" s="399"/>
      <c r="X192" s="332">
        <v>94.2</v>
      </c>
      <c r="Y192" s="333">
        <v>288726</v>
      </c>
      <c r="Z192" s="334">
        <v>200615</v>
      </c>
      <c r="AB192" s="332">
        <v>96.1</v>
      </c>
      <c r="AC192" s="335">
        <v>30025.4</v>
      </c>
      <c r="AD192" s="334">
        <v>207550</v>
      </c>
    </row>
    <row r="193" spans="1:30">
      <c r="A193" s="33"/>
      <c r="B193" s="34" t="s">
        <v>115</v>
      </c>
      <c r="C193" s="327">
        <v>122.5</v>
      </c>
      <c r="D193" s="328">
        <v>3833122</v>
      </c>
      <c r="E193" s="328">
        <v>764836</v>
      </c>
      <c r="F193" s="327">
        <v>112.7</v>
      </c>
      <c r="G193" s="305">
        <v>1061378.3160000001</v>
      </c>
      <c r="H193" s="329">
        <v>0.69</v>
      </c>
      <c r="I193" s="348">
        <v>-5.2</v>
      </c>
      <c r="J193" s="330">
        <v>1.1000000000000001</v>
      </c>
      <c r="K193" s="309">
        <v>469294</v>
      </c>
      <c r="M193" s="331">
        <v>122.5</v>
      </c>
      <c r="N193" s="328">
        <v>3674.74</v>
      </c>
      <c r="O193" s="327">
        <v>665.47</v>
      </c>
      <c r="P193" s="327">
        <v>112.7</v>
      </c>
      <c r="Q193" s="362">
        <v>1018735.3</v>
      </c>
      <c r="R193" s="329">
        <v>0.69</v>
      </c>
      <c r="S193" s="1476">
        <v>-5.2</v>
      </c>
      <c r="T193" s="1427">
        <v>1.129</v>
      </c>
      <c r="U193" s="309">
        <v>458570</v>
      </c>
      <c r="W193" s="399"/>
      <c r="X193" s="332">
        <v>96.7</v>
      </c>
      <c r="Y193" s="333">
        <v>278975</v>
      </c>
      <c r="Z193" s="334">
        <v>225127</v>
      </c>
      <c r="AB193" s="332">
        <v>97.8</v>
      </c>
      <c r="AC193" s="335">
        <v>29534.1</v>
      </c>
      <c r="AD193" s="334">
        <v>232838</v>
      </c>
    </row>
    <row r="194" spans="1:30">
      <c r="A194" s="33"/>
      <c r="B194" s="34" t="s">
        <v>116</v>
      </c>
      <c r="C194" s="327">
        <v>127.9</v>
      </c>
      <c r="D194" s="328">
        <v>4022361</v>
      </c>
      <c r="E194" s="328">
        <v>631346</v>
      </c>
      <c r="F194" s="327">
        <v>120.5</v>
      </c>
      <c r="G194" s="305">
        <v>1060694.4350000001</v>
      </c>
      <c r="H194" s="329">
        <v>0.69</v>
      </c>
      <c r="I194" s="348">
        <v>-1</v>
      </c>
      <c r="J194" s="330">
        <v>1.1000000000000001</v>
      </c>
      <c r="K194" s="309">
        <v>467998</v>
      </c>
      <c r="M194" s="331">
        <v>127.9</v>
      </c>
      <c r="N194" s="328">
        <v>3693.25</v>
      </c>
      <c r="O194" s="327">
        <v>598.87</v>
      </c>
      <c r="P194" s="327">
        <v>120.5</v>
      </c>
      <c r="Q194" s="362">
        <v>1019313.2</v>
      </c>
      <c r="R194" s="329">
        <v>0.69</v>
      </c>
      <c r="S194" s="1476">
        <v>-1</v>
      </c>
      <c r="T194" s="1427">
        <v>1.1579999999999999</v>
      </c>
      <c r="U194" s="309">
        <v>453435</v>
      </c>
      <c r="W194" s="399"/>
      <c r="X194" s="332">
        <v>98.2</v>
      </c>
      <c r="Y194" s="333">
        <v>350391</v>
      </c>
      <c r="Z194" s="334">
        <v>226099</v>
      </c>
      <c r="AB194" s="332">
        <v>101.7</v>
      </c>
      <c r="AC194" s="335">
        <v>29906.5</v>
      </c>
      <c r="AD194" s="334">
        <v>218443</v>
      </c>
    </row>
    <row r="195" spans="1:30">
      <c r="A195" s="33"/>
      <c r="B195" s="34" t="s">
        <v>117</v>
      </c>
      <c r="C195" s="327">
        <v>121.8</v>
      </c>
      <c r="D195" s="328">
        <v>3773456</v>
      </c>
      <c r="E195" s="328">
        <v>660362</v>
      </c>
      <c r="F195" s="327">
        <v>115.4</v>
      </c>
      <c r="G195" s="305">
        <v>994415.76</v>
      </c>
      <c r="H195" s="329">
        <v>0.7</v>
      </c>
      <c r="I195" s="348">
        <v>-3.8</v>
      </c>
      <c r="J195" s="330">
        <v>0.97</v>
      </c>
      <c r="K195" s="309">
        <v>446453</v>
      </c>
      <c r="M195" s="331">
        <v>121.8</v>
      </c>
      <c r="N195" s="328">
        <v>3604.53</v>
      </c>
      <c r="O195" s="327">
        <v>665.32</v>
      </c>
      <c r="P195" s="327">
        <v>115.4</v>
      </c>
      <c r="Q195" s="362">
        <v>1030479.9</v>
      </c>
      <c r="R195" s="329">
        <v>0.7</v>
      </c>
      <c r="S195" s="1476">
        <v>-3.8</v>
      </c>
      <c r="T195" s="1427">
        <v>1.095</v>
      </c>
      <c r="U195" s="309">
        <v>464537</v>
      </c>
      <c r="W195" s="399"/>
      <c r="X195" s="332">
        <v>91.8</v>
      </c>
      <c r="Y195" s="333">
        <v>248749</v>
      </c>
      <c r="Z195" s="334">
        <v>222162</v>
      </c>
      <c r="AB195" s="332">
        <v>95.2</v>
      </c>
      <c r="AC195" s="335">
        <v>29297.8</v>
      </c>
      <c r="AD195" s="334">
        <v>218090</v>
      </c>
    </row>
    <row r="196" spans="1:30">
      <c r="A196" s="33"/>
      <c r="B196" s="34" t="s">
        <v>118</v>
      </c>
      <c r="C196" s="327">
        <v>122.8</v>
      </c>
      <c r="D196" s="328">
        <v>3828482</v>
      </c>
      <c r="E196" s="328">
        <v>1143418</v>
      </c>
      <c r="F196" s="327">
        <v>115.2</v>
      </c>
      <c r="G196" s="305">
        <v>1012538.3939999999</v>
      </c>
      <c r="H196" s="329">
        <v>0.69</v>
      </c>
      <c r="I196" s="348">
        <v>-2.1</v>
      </c>
      <c r="J196" s="330">
        <v>1.093</v>
      </c>
      <c r="K196" s="309">
        <v>463056</v>
      </c>
      <c r="M196" s="331">
        <v>122.8</v>
      </c>
      <c r="N196" s="328">
        <v>3658.12</v>
      </c>
      <c r="O196" s="327">
        <v>1064.23</v>
      </c>
      <c r="P196" s="327">
        <v>115.2</v>
      </c>
      <c r="Q196" s="362">
        <v>1012039</v>
      </c>
      <c r="R196" s="329">
        <v>0.69</v>
      </c>
      <c r="S196" s="1476">
        <v>-2.1</v>
      </c>
      <c r="T196" s="1427">
        <v>1.107</v>
      </c>
      <c r="U196" s="309">
        <v>445723</v>
      </c>
      <c r="W196" s="399"/>
      <c r="X196" s="332">
        <v>94.2</v>
      </c>
      <c r="Y196" s="333">
        <v>246843</v>
      </c>
      <c r="Z196" s="334">
        <v>220934</v>
      </c>
      <c r="AB196" s="332">
        <v>95.2</v>
      </c>
      <c r="AC196" s="335">
        <v>29483.9</v>
      </c>
      <c r="AD196" s="334">
        <v>223488</v>
      </c>
    </row>
    <row r="197" spans="1:30">
      <c r="A197" s="33"/>
      <c r="B197" s="34" t="s">
        <v>119</v>
      </c>
      <c r="C197" s="327">
        <v>124.6</v>
      </c>
      <c r="D197" s="328">
        <v>3756869</v>
      </c>
      <c r="E197" s="328">
        <v>600307</v>
      </c>
      <c r="F197" s="327">
        <v>115</v>
      </c>
      <c r="G197" s="305">
        <v>1017274.4</v>
      </c>
      <c r="H197" s="329">
        <v>0.74</v>
      </c>
      <c r="I197" s="348">
        <v>-4.2</v>
      </c>
      <c r="J197" s="330">
        <v>1.0760000000000001</v>
      </c>
      <c r="K197" s="309">
        <v>492235</v>
      </c>
      <c r="M197" s="331">
        <v>124.6</v>
      </c>
      <c r="N197" s="328">
        <v>3673.05</v>
      </c>
      <c r="O197" s="327">
        <v>615.84</v>
      </c>
      <c r="P197" s="327">
        <v>115</v>
      </c>
      <c r="Q197" s="362">
        <v>1015629.3</v>
      </c>
      <c r="R197" s="329">
        <v>0.74</v>
      </c>
      <c r="S197" s="1476">
        <v>-4.2</v>
      </c>
      <c r="T197" s="1427">
        <v>1.119</v>
      </c>
      <c r="U197" s="309">
        <v>468910</v>
      </c>
      <c r="W197" s="399"/>
      <c r="X197" s="332">
        <v>99.8</v>
      </c>
      <c r="Y197" s="333">
        <v>288707</v>
      </c>
      <c r="Z197" s="334">
        <v>226941</v>
      </c>
      <c r="AB197" s="332">
        <v>98.8</v>
      </c>
      <c r="AC197" s="335">
        <v>29805.9</v>
      </c>
      <c r="AD197" s="334">
        <v>229198</v>
      </c>
    </row>
    <row r="198" spans="1:30">
      <c r="A198" s="33"/>
      <c r="B198" s="34" t="s">
        <v>120</v>
      </c>
      <c r="C198" s="327">
        <v>126.6</v>
      </c>
      <c r="D198" s="328">
        <v>3532016</v>
      </c>
      <c r="E198" s="328">
        <v>513254</v>
      </c>
      <c r="F198" s="327">
        <v>122.3</v>
      </c>
      <c r="G198" s="305">
        <v>1037046.7839999999</v>
      </c>
      <c r="H198" s="329">
        <v>0.77</v>
      </c>
      <c r="I198" s="348">
        <v>-4.0999999999999996</v>
      </c>
      <c r="J198" s="330">
        <v>1.1639999999999999</v>
      </c>
      <c r="K198" s="309">
        <v>477027</v>
      </c>
      <c r="M198" s="331">
        <v>126.6</v>
      </c>
      <c r="N198" s="328">
        <v>3646.86</v>
      </c>
      <c r="O198" s="327">
        <v>484.74</v>
      </c>
      <c r="P198" s="327">
        <v>122.3</v>
      </c>
      <c r="Q198" s="362">
        <v>1012532.9</v>
      </c>
      <c r="R198" s="329">
        <v>0.77</v>
      </c>
      <c r="S198" s="1476">
        <v>-4.0999999999999996</v>
      </c>
      <c r="T198" s="1427">
        <v>1.17</v>
      </c>
      <c r="U198" s="309">
        <v>494201</v>
      </c>
      <c r="W198" s="399"/>
      <c r="X198" s="332">
        <v>103</v>
      </c>
      <c r="Y198" s="333">
        <v>301306</v>
      </c>
      <c r="Z198" s="334">
        <v>236783</v>
      </c>
      <c r="AB198" s="332">
        <v>98.4</v>
      </c>
      <c r="AC198" s="335">
        <v>28093.1</v>
      </c>
      <c r="AD198" s="334">
        <v>225341</v>
      </c>
    </row>
    <row r="199" spans="1:30">
      <c r="A199" s="33"/>
      <c r="B199" s="34" t="s">
        <v>121</v>
      </c>
      <c r="C199" s="327">
        <v>125.5</v>
      </c>
      <c r="D199" s="328">
        <v>3528140</v>
      </c>
      <c r="E199" s="328">
        <v>764356</v>
      </c>
      <c r="F199" s="327">
        <v>121.2</v>
      </c>
      <c r="G199" s="305">
        <v>1033111.7</v>
      </c>
      <c r="H199" s="329">
        <v>0.78</v>
      </c>
      <c r="I199" s="348">
        <v>-2.9</v>
      </c>
      <c r="J199" s="330">
        <v>1.1830000000000001</v>
      </c>
      <c r="K199" s="309">
        <v>505740</v>
      </c>
      <c r="M199" s="331">
        <v>125.5</v>
      </c>
      <c r="N199" s="328">
        <v>3633.98</v>
      </c>
      <c r="O199" s="327">
        <v>728.58</v>
      </c>
      <c r="P199" s="327">
        <v>121.2</v>
      </c>
      <c r="Q199" s="362">
        <v>1023364.7</v>
      </c>
      <c r="R199" s="329">
        <v>0.78</v>
      </c>
      <c r="S199" s="1476">
        <v>-2.9</v>
      </c>
      <c r="T199" s="1427">
        <v>1.171</v>
      </c>
      <c r="U199" s="309">
        <v>464553</v>
      </c>
      <c r="W199" s="399"/>
      <c r="X199" s="336">
        <v>105.6</v>
      </c>
      <c r="Y199" s="337">
        <v>402283</v>
      </c>
      <c r="Z199" s="338">
        <v>212153</v>
      </c>
      <c r="AB199" s="336">
        <v>99.7</v>
      </c>
      <c r="AC199" s="339">
        <v>29131.1</v>
      </c>
      <c r="AD199" s="338">
        <v>206721</v>
      </c>
    </row>
    <row r="200" spans="1:30">
      <c r="A200" s="208" t="s">
        <v>139</v>
      </c>
      <c r="B200" s="62" t="s">
        <v>110</v>
      </c>
      <c r="C200" s="340">
        <v>123.5</v>
      </c>
      <c r="D200" s="341">
        <v>3463225</v>
      </c>
      <c r="E200" s="341">
        <v>657784</v>
      </c>
      <c r="F200" s="340">
        <v>117.1</v>
      </c>
      <c r="G200" s="342">
        <v>938133.77099999995</v>
      </c>
      <c r="H200" s="343">
        <v>0.79</v>
      </c>
      <c r="I200" s="344">
        <v>0.8</v>
      </c>
      <c r="J200" s="345">
        <v>1.0609999999999999</v>
      </c>
      <c r="K200" s="346">
        <v>411777</v>
      </c>
      <c r="M200" s="347">
        <v>123.5</v>
      </c>
      <c r="N200" s="341">
        <v>3650.31</v>
      </c>
      <c r="O200" s="340">
        <v>738.44</v>
      </c>
      <c r="P200" s="340">
        <v>117.1</v>
      </c>
      <c r="Q200" s="1491">
        <v>1015357.7</v>
      </c>
      <c r="R200" s="343">
        <v>0.79</v>
      </c>
      <c r="S200" s="1475">
        <v>0.8</v>
      </c>
      <c r="T200" s="1718">
        <v>1.1659999999999999</v>
      </c>
      <c r="U200" s="346">
        <v>514721</v>
      </c>
      <c r="W200" s="399"/>
      <c r="X200" s="332">
        <v>91.8</v>
      </c>
      <c r="Y200" s="333">
        <v>317436</v>
      </c>
      <c r="Z200" s="334">
        <v>227033</v>
      </c>
      <c r="AB200" s="332">
        <v>96.8</v>
      </c>
      <c r="AC200" s="335">
        <v>29543.4</v>
      </c>
      <c r="AD200" s="334">
        <v>229036</v>
      </c>
    </row>
    <row r="201" spans="1:30">
      <c r="A201" s="33">
        <v>2005</v>
      </c>
      <c r="B201" s="34" t="s">
        <v>111</v>
      </c>
      <c r="C201" s="327">
        <v>123.7</v>
      </c>
      <c r="D201" s="328">
        <v>3339607</v>
      </c>
      <c r="E201" s="328">
        <v>570996</v>
      </c>
      <c r="F201" s="327">
        <v>118.6</v>
      </c>
      <c r="G201" s="305">
        <v>996103.11699999985</v>
      </c>
      <c r="H201" s="329">
        <v>0.81</v>
      </c>
      <c r="I201" s="348">
        <v>-6.2</v>
      </c>
      <c r="J201" s="330">
        <v>1.095</v>
      </c>
      <c r="K201" s="309">
        <v>439058</v>
      </c>
      <c r="M201" s="331">
        <v>123.7</v>
      </c>
      <c r="N201" s="328">
        <v>3644.05</v>
      </c>
      <c r="O201" s="327">
        <v>562.39</v>
      </c>
      <c r="P201" s="327">
        <v>118.6</v>
      </c>
      <c r="Q201" s="362">
        <v>1015935.1</v>
      </c>
      <c r="R201" s="329">
        <v>0.81</v>
      </c>
      <c r="S201" s="1476">
        <v>-6.2</v>
      </c>
      <c r="T201" s="1427">
        <v>1.155</v>
      </c>
      <c r="U201" s="309">
        <v>457508</v>
      </c>
      <c r="W201" s="399"/>
      <c r="X201" s="332">
        <v>97.5</v>
      </c>
      <c r="Y201" s="333">
        <v>230617</v>
      </c>
      <c r="Z201" s="334">
        <v>189579</v>
      </c>
      <c r="AB201" s="332">
        <v>98.9</v>
      </c>
      <c r="AC201" s="335">
        <v>28932.9</v>
      </c>
      <c r="AD201" s="334">
        <v>221034</v>
      </c>
    </row>
    <row r="202" spans="1:30">
      <c r="A202" s="33"/>
      <c r="B202" s="34" t="s">
        <v>112</v>
      </c>
      <c r="C202" s="327">
        <v>122.8</v>
      </c>
      <c r="D202" s="328">
        <v>3637213</v>
      </c>
      <c r="E202" s="328">
        <v>526056</v>
      </c>
      <c r="F202" s="327">
        <v>116.5</v>
      </c>
      <c r="G202" s="305">
        <v>1028119.96</v>
      </c>
      <c r="H202" s="329">
        <v>0.84</v>
      </c>
      <c r="I202" s="348">
        <v>-5.5</v>
      </c>
      <c r="J202" s="330">
        <v>1.393</v>
      </c>
      <c r="K202" s="309">
        <v>520571</v>
      </c>
      <c r="M202" s="331">
        <v>122.8</v>
      </c>
      <c r="N202" s="328">
        <v>3659.88</v>
      </c>
      <c r="O202" s="327">
        <v>576.92999999999995</v>
      </c>
      <c r="P202" s="327">
        <v>116.5</v>
      </c>
      <c r="Q202" s="362">
        <v>1028453.5</v>
      </c>
      <c r="R202" s="329">
        <v>0.84</v>
      </c>
      <c r="S202" s="1476">
        <v>-5.5</v>
      </c>
      <c r="T202" s="1427">
        <v>1.1850000000000001</v>
      </c>
      <c r="U202" s="309">
        <v>457438</v>
      </c>
      <c r="W202" s="399"/>
      <c r="X202" s="332">
        <v>98.9</v>
      </c>
      <c r="Y202" s="333">
        <v>287505</v>
      </c>
      <c r="Z202" s="334">
        <v>236952</v>
      </c>
      <c r="AB202" s="332">
        <v>97.1</v>
      </c>
      <c r="AC202" s="335">
        <v>28918.3</v>
      </c>
      <c r="AD202" s="334">
        <v>226818</v>
      </c>
    </row>
    <row r="203" spans="1:30">
      <c r="A203" s="33"/>
      <c r="B203" s="34" t="s">
        <v>113</v>
      </c>
      <c r="C203" s="327">
        <v>130.9</v>
      </c>
      <c r="D203" s="328">
        <v>3549411</v>
      </c>
      <c r="E203" s="328">
        <v>641454</v>
      </c>
      <c r="F203" s="327">
        <v>133.5</v>
      </c>
      <c r="G203" s="305">
        <v>1069862.6000000001</v>
      </c>
      <c r="H203" s="329">
        <v>0.86</v>
      </c>
      <c r="I203" s="348">
        <v>-2.6</v>
      </c>
      <c r="J203" s="330">
        <v>1.115</v>
      </c>
      <c r="K203" s="309">
        <v>490335</v>
      </c>
      <c r="M203" s="331">
        <v>130.9</v>
      </c>
      <c r="N203" s="328">
        <v>3696.42</v>
      </c>
      <c r="O203" s="327">
        <v>661.81</v>
      </c>
      <c r="P203" s="327">
        <v>133.5</v>
      </c>
      <c r="Q203" s="362">
        <v>1025746.4</v>
      </c>
      <c r="R203" s="329">
        <v>0.86</v>
      </c>
      <c r="S203" s="1476">
        <v>-2.6</v>
      </c>
      <c r="T203" s="1427">
        <v>1.198</v>
      </c>
      <c r="U203" s="309">
        <v>483239</v>
      </c>
      <c r="W203" s="399"/>
      <c r="X203" s="332">
        <v>104.8</v>
      </c>
      <c r="Y203" s="333">
        <v>276793</v>
      </c>
      <c r="Z203" s="334">
        <v>238138</v>
      </c>
      <c r="AB203" s="332">
        <v>100.9</v>
      </c>
      <c r="AC203" s="335">
        <v>29334.5</v>
      </c>
      <c r="AD203" s="334">
        <v>230369</v>
      </c>
    </row>
    <row r="204" spans="1:30">
      <c r="A204" s="33"/>
      <c r="B204" s="34" t="s">
        <v>114</v>
      </c>
      <c r="C204" s="327">
        <v>122.5</v>
      </c>
      <c r="D204" s="328">
        <v>3562292</v>
      </c>
      <c r="E204" s="328">
        <v>525385</v>
      </c>
      <c r="F204" s="327">
        <v>119.9</v>
      </c>
      <c r="G204" s="305">
        <v>982640.46300000011</v>
      </c>
      <c r="H204" s="329">
        <v>0.84</v>
      </c>
      <c r="I204" s="348">
        <v>-3.2</v>
      </c>
      <c r="J204" s="330">
        <v>0.86499999999999999</v>
      </c>
      <c r="K204" s="309">
        <v>447175</v>
      </c>
      <c r="M204" s="331">
        <v>122.5</v>
      </c>
      <c r="N204" s="328">
        <v>3616.89</v>
      </c>
      <c r="O204" s="327">
        <v>610.29</v>
      </c>
      <c r="P204" s="327">
        <v>119.9</v>
      </c>
      <c r="Q204" s="362">
        <v>1018122.2</v>
      </c>
      <c r="R204" s="329">
        <v>0.84</v>
      </c>
      <c r="S204" s="1476">
        <v>-3.2</v>
      </c>
      <c r="T204" s="1427">
        <v>0.95299999999999996</v>
      </c>
      <c r="U204" s="309">
        <v>484710</v>
      </c>
      <c r="W204" s="399"/>
      <c r="X204" s="332">
        <v>100.7</v>
      </c>
      <c r="Y204" s="333">
        <v>277068</v>
      </c>
      <c r="Z204" s="334">
        <v>245024</v>
      </c>
      <c r="AB204" s="332">
        <v>102.6</v>
      </c>
      <c r="AC204" s="335">
        <v>29119.3</v>
      </c>
      <c r="AD204" s="334">
        <v>245020</v>
      </c>
    </row>
    <row r="205" spans="1:30">
      <c r="A205" s="33"/>
      <c r="B205" s="34" t="s">
        <v>115</v>
      </c>
      <c r="C205" s="327">
        <v>124.6</v>
      </c>
      <c r="D205" s="328">
        <v>3826781</v>
      </c>
      <c r="E205" s="328">
        <v>886305</v>
      </c>
      <c r="F205" s="327">
        <v>127</v>
      </c>
      <c r="G205" s="305">
        <v>1079019.004</v>
      </c>
      <c r="H205" s="329">
        <v>0.84</v>
      </c>
      <c r="I205" s="348">
        <v>-0.2</v>
      </c>
      <c r="J205" s="330">
        <v>1.1419999999999999</v>
      </c>
      <c r="K205" s="309">
        <v>477342</v>
      </c>
      <c r="M205" s="331">
        <v>124.6</v>
      </c>
      <c r="N205" s="328">
        <v>3662.46</v>
      </c>
      <c r="O205" s="327">
        <v>767.2</v>
      </c>
      <c r="P205" s="327">
        <v>127</v>
      </c>
      <c r="Q205" s="362">
        <v>1028785.3</v>
      </c>
      <c r="R205" s="329">
        <v>0.84</v>
      </c>
      <c r="S205" s="1476">
        <v>-0.2</v>
      </c>
      <c r="T205" s="1427">
        <v>1.1639999999999999</v>
      </c>
      <c r="U205" s="309">
        <v>466170</v>
      </c>
      <c r="W205" s="399"/>
      <c r="X205" s="332">
        <v>102.3</v>
      </c>
      <c r="Y205" s="333">
        <v>283749</v>
      </c>
      <c r="Z205" s="334">
        <v>236295</v>
      </c>
      <c r="AB205" s="332">
        <v>103.9</v>
      </c>
      <c r="AC205" s="335">
        <v>29654.3</v>
      </c>
      <c r="AD205" s="334">
        <v>241940</v>
      </c>
    </row>
    <row r="206" spans="1:30">
      <c r="A206" s="33"/>
      <c r="B206" s="34" t="s">
        <v>116</v>
      </c>
      <c r="C206" s="327">
        <v>124.7</v>
      </c>
      <c r="D206" s="328">
        <v>3952182</v>
      </c>
      <c r="E206" s="328">
        <v>534953</v>
      </c>
      <c r="F206" s="327">
        <v>121.4</v>
      </c>
      <c r="G206" s="305">
        <v>1053545.7379999999</v>
      </c>
      <c r="H206" s="329">
        <v>0.84</v>
      </c>
      <c r="I206" s="348">
        <v>-2.1</v>
      </c>
      <c r="J206" s="330">
        <v>1.0960000000000001</v>
      </c>
      <c r="K206" s="309">
        <v>485842</v>
      </c>
      <c r="M206" s="331">
        <v>124.7</v>
      </c>
      <c r="N206" s="328">
        <v>3633.59</v>
      </c>
      <c r="O206" s="327">
        <v>513.53</v>
      </c>
      <c r="P206" s="327">
        <v>121.4</v>
      </c>
      <c r="Q206" s="362">
        <v>1023937.8</v>
      </c>
      <c r="R206" s="329">
        <v>0.84</v>
      </c>
      <c r="S206" s="1476">
        <v>-2.1</v>
      </c>
      <c r="T206" s="1427">
        <v>1.1479999999999999</v>
      </c>
      <c r="U206" s="309">
        <v>476812</v>
      </c>
      <c r="W206" s="399"/>
      <c r="X206" s="332">
        <v>99.8</v>
      </c>
      <c r="Y206" s="333">
        <v>343512</v>
      </c>
      <c r="Z206" s="334">
        <v>238435</v>
      </c>
      <c r="AB206" s="332">
        <v>102.8</v>
      </c>
      <c r="AC206" s="335">
        <v>29692.1</v>
      </c>
      <c r="AD206" s="334">
        <v>242513</v>
      </c>
    </row>
    <row r="207" spans="1:30">
      <c r="A207" s="33"/>
      <c r="B207" s="34" t="s">
        <v>117</v>
      </c>
      <c r="C207" s="327">
        <v>133.69999999999999</v>
      </c>
      <c r="D207" s="328">
        <v>3835581</v>
      </c>
      <c r="E207" s="328">
        <v>690071</v>
      </c>
      <c r="F207" s="327">
        <v>138.5</v>
      </c>
      <c r="G207" s="305">
        <v>1006051.165</v>
      </c>
      <c r="H207" s="329">
        <v>0.84</v>
      </c>
      <c r="I207" s="348">
        <v>-3.2</v>
      </c>
      <c r="J207" s="330">
        <v>1.1140000000000001</v>
      </c>
      <c r="K207" s="309">
        <v>473957</v>
      </c>
      <c r="M207" s="331">
        <v>133.69999999999999</v>
      </c>
      <c r="N207" s="328">
        <v>3661.31</v>
      </c>
      <c r="O207" s="327">
        <v>664.14</v>
      </c>
      <c r="P207" s="327">
        <v>138.5</v>
      </c>
      <c r="Q207" s="362">
        <v>1032846.3</v>
      </c>
      <c r="R207" s="329">
        <v>0.84</v>
      </c>
      <c r="S207" s="1476">
        <v>-3.2</v>
      </c>
      <c r="T207" s="1427">
        <v>1.2430000000000001</v>
      </c>
      <c r="U207" s="309">
        <v>477548</v>
      </c>
      <c r="W207" s="399"/>
      <c r="X207" s="332">
        <v>100.7</v>
      </c>
      <c r="Y207" s="333">
        <v>247490</v>
      </c>
      <c r="Z207" s="334">
        <v>266702</v>
      </c>
      <c r="AB207" s="332">
        <v>104.1</v>
      </c>
      <c r="AC207" s="335">
        <v>29337.8</v>
      </c>
      <c r="AD207" s="334">
        <v>252144</v>
      </c>
    </row>
    <row r="208" spans="1:30">
      <c r="A208" s="33"/>
      <c r="B208" s="34" t="s">
        <v>118</v>
      </c>
      <c r="C208" s="327">
        <v>126.7</v>
      </c>
      <c r="D208" s="328">
        <v>3844372</v>
      </c>
      <c r="E208" s="328">
        <v>627806</v>
      </c>
      <c r="F208" s="327">
        <v>130.19999999999999</v>
      </c>
      <c r="G208" s="305">
        <v>1048582.656</v>
      </c>
      <c r="H208" s="329">
        <v>0.83</v>
      </c>
      <c r="I208" s="348">
        <v>-3.1</v>
      </c>
      <c r="J208" s="330">
        <v>1.17</v>
      </c>
      <c r="K208" s="309">
        <v>515089</v>
      </c>
      <c r="M208" s="331">
        <v>126.7</v>
      </c>
      <c r="N208" s="328">
        <v>3677.95</v>
      </c>
      <c r="O208" s="327">
        <v>626.80999999999995</v>
      </c>
      <c r="P208" s="327">
        <v>130.19999999999999</v>
      </c>
      <c r="Q208" s="362">
        <v>1042893.5</v>
      </c>
      <c r="R208" s="329">
        <v>0.83</v>
      </c>
      <c r="S208" s="1476">
        <v>-3.1</v>
      </c>
      <c r="T208" s="1427">
        <v>1.1819999999999999</v>
      </c>
      <c r="U208" s="309">
        <v>493881</v>
      </c>
      <c r="W208" s="399"/>
      <c r="X208" s="332">
        <v>103</v>
      </c>
      <c r="Y208" s="333">
        <v>244529</v>
      </c>
      <c r="Z208" s="334">
        <v>246475</v>
      </c>
      <c r="AB208" s="332">
        <v>104.1</v>
      </c>
      <c r="AC208" s="335">
        <v>29081.3</v>
      </c>
      <c r="AD208" s="334">
        <v>244546</v>
      </c>
    </row>
    <row r="209" spans="1:30">
      <c r="A209" s="33"/>
      <c r="B209" s="34" t="s">
        <v>119</v>
      </c>
      <c r="C209" s="327">
        <v>127.9</v>
      </c>
      <c r="D209" s="328">
        <v>3704747</v>
      </c>
      <c r="E209" s="328">
        <v>711113</v>
      </c>
      <c r="F209" s="327">
        <v>131.80000000000001</v>
      </c>
      <c r="G209" s="305">
        <v>1020851.127</v>
      </c>
      <c r="H209" s="329">
        <v>0.83</v>
      </c>
      <c r="I209" s="348">
        <v>-3.8</v>
      </c>
      <c r="J209" s="330">
        <v>1.1379999999999999</v>
      </c>
      <c r="K209" s="309">
        <v>496607</v>
      </c>
      <c r="M209" s="331">
        <v>127.9</v>
      </c>
      <c r="N209" s="328">
        <v>3616.91</v>
      </c>
      <c r="O209" s="327">
        <v>671.61</v>
      </c>
      <c r="P209" s="327">
        <v>131.80000000000001</v>
      </c>
      <c r="Q209" s="362">
        <v>1021153.5</v>
      </c>
      <c r="R209" s="329">
        <v>0.83</v>
      </c>
      <c r="S209" s="1476">
        <v>-3.8</v>
      </c>
      <c r="T209" s="1427">
        <v>1.1839999999999999</v>
      </c>
      <c r="U209" s="309">
        <v>484300</v>
      </c>
      <c r="W209" s="399"/>
      <c r="X209" s="332">
        <v>105.6</v>
      </c>
      <c r="Y209" s="333">
        <v>284421</v>
      </c>
      <c r="Z209" s="334">
        <v>249397</v>
      </c>
      <c r="AB209" s="332">
        <v>104.4</v>
      </c>
      <c r="AC209" s="335">
        <v>29057</v>
      </c>
      <c r="AD209" s="334">
        <v>249200</v>
      </c>
    </row>
    <row r="210" spans="1:30">
      <c r="A210" s="33"/>
      <c r="B210" s="34" t="s">
        <v>120</v>
      </c>
      <c r="C210" s="327">
        <v>129</v>
      </c>
      <c r="D210" s="328">
        <v>3539215</v>
      </c>
      <c r="E210" s="328">
        <v>774503</v>
      </c>
      <c r="F210" s="327">
        <v>135.5</v>
      </c>
      <c r="G210" s="305">
        <v>1041391.8</v>
      </c>
      <c r="H210" s="329">
        <v>0.84</v>
      </c>
      <c r="I210" s="348">
        <v>-0.9</v>
      </c>
      <c r="J210" s="330">
        <v>1.1839999999999999</v>
      </c>
      <c r="K210" s="309">
        <v>482582</v>
      </c>
      <c r="M210" s="331">
        <v>129</v>
      </c>
      <c r="N210" s="328">
        <v>3655.59</v>
      </c>
      <c r="O210" s="327">
        <v>730.98</v>
      </c>
      <c r="P210" s="327">
        <v>135.5</v>
      </c>
      <c r="Q210" s="362">
        <v>1021574</v>
      </c>
      <c r="R210" s="329">
        <v>0.84</v>
      </c>
      <c r="S210" s="1476">
        <v>-0.9</v>
      </c>
      <c r="T210" s="1427">
        <v>1.1910000000000001</v>
      </c>
      <c r="U210" s="309">
        <v>489164</v>
      </c>
      <c r="W210" s="399"/>
      <c r="X210" s="332">
        <v>102.3</v>
      </c>
      <c r="Y210" s="333">
        <v>309033</v>
      </c>
      <c r="Z210" s="334">
        <v>264945</v>
      </c>
      <c r="AB210" s="332">
        <v>98.4</v>
      </c>
      <c r="AC210" s="335">
        <v>29179.4</v>
      </c>
      <c r="AD210" s="334">
        <v>258590</v>
      </c>
    </row>
    <row r="211" spans="1:30">
      <c r="A211" s="49"/>
      <c r="B211" s="50" t="s">
        <v>121</v>
      </c>
      <c r="C211" s="349">
        <v>129.4</v>
      </c>
      <c r="D211" s="350">
        <v>3621894</v>
      </c>
      <c r="E211" s="350">
        <v>482873</v>
      </c>
      <c r="F211" s="349">
        <v>135.4</v>
      </c>
      <c r="G211" s="317">
        <v>1023429.3420000001</v>
      </c>
      <c r="H211" s="351">
        <v>0.85</v>
      </c>
      <c r="I211" s="352">
        <v>-1</v>
      </c>
      <c r="J211" s="353">
        <v>1.2390000000000001</v>
      </c>
      <c r="K211" s="321">
        <v>542499</v>
      </c>
      <c r="M211" s="354">
        <v>129.4</v>
      </c>
      <c r="N211" s="350">
        <v>3727.62</v>
      </c>
      <c r="O211" s="349">
        <v>457.7</v>
      </c>
      <c r="P211" s="349">
        <v>135.4</v>
      </c>
      <c r="Q211" s="1490">
        <v>1015982.1</v>
      </c>
      <c r="R211" s="351">
        <v>0.85</v>
      </c>
      <c r="S211" s="1477">
        <v>-1</v>
      </c>
      <c r="T211" s="1428">
        <v>1.2290000000000001</v>
      </c>
      <c r="U211" s="321">
        <v>502007</v>
      </c>
      <c r="W211" s="399"/>
      <c r="X211" s="332">
        <v>107.2</v>
      </c>
      <c r="Y211" s="333">
        <v>412397</v>
      </c>
      <c r="Z211" s="334">
        <v>269250</v>
      </c>
      <c r="AB211" s="332">
        <v>101.2</v>
      </c>
      <c r="AC211" s="335">
        <v>29498.5</v>
      </c>
      <c r="AD211" s="334">
        <v>269321</v>
      </c>
    </row>
    <row r="212" spans="1:30">
      <c r="A212" s="209" t="s">
        <v>140</v>
      </c>
      <c r="B212" s="34" t="s">
        <v>110</v>
      </c>
      <c r="C212" s="327">
        <v>130.5</v>
      </c>
      <c r="D212" s="328">
        <v>3544385</v>
      </c>
      <c r="E212" s="328">
        <v>518380</v>
      </c>
      <c r="F212" s="327">
        <v>135.9</v>
      </c>
      <c r="G212" s="305">
        <v>950403.41</v>
      </c>
      <c r="H212" s="329">
        <v>0.89</v>
      </c>
      <c r="I212" s="348">
        <v>-5.6</v>
      </c>
      <c r="J212" s="330">
        <v>1.1499999999999999</v>
      </c>
      <c r="K212" s="309">
        <v>405566</v>
      </c>
      <c r="M212" s="331">
        <v>130.5</v>
      </c>
      <c r="N212" s="328">
        <v>3737.97</v>
      </c>
      <c r="O212" s="327">
        <v>616.96</v>
      </c>
      <c r="P212" s="327">
        <v>135.9</v>
      </c>
      <c r="Q212" s="362">
        <v>1028711.9</v>
      </c>
      <c r="R212" s="329">
        <v>0.89</v>
      </c>
      <c r="S212" s="1476">
        <v>-5.6</v>
      </c>
      <c r="T212" s="1427">
        <v>1.2689999999999999</v>
      </c>
      <c r="U212" s="309">
        <v>504195</v>
      </c>
      <c r="W212" s="399"/>
      <c r="X212" s="355">
        <v>94.2</v>
      </c>
      <c r="Y212" s="356">
        <v>309064</v>
      </c>
      <c r="Z212" s="357">
        <v>266132</v>
      </c>
      <c r="AB212" s="355">
        <v>99.8</v>
      </c>
      <c r="AC212" s="358">
        <v>28932</v>
      </c>
      <c r="AD212" s="357">
        <v>261286</v>
      </c>
    </row>
    <row r="213" spans="1:30">
      <c r="A213" s="33">
        <v>2006</v>
      </c>
      <c r="B213" s="34" t="s">
        <v>111</v>
      </c>
      <c r="C213" s="327">
        <v>131</v>
      </c>
      <c r="D213" s="328">
        <v>3413399</v>
      </c>
      <c r="E213" s="328">
        <v>859241</v>
      </c>
      <c r="F213" s="327">
        <v>140.5</v>
      </c>
      <c r="G213" s="305">
        <v>1007190.8909999999</v>
      </c>
      <c r="H213" s="329">
        <v>0.9</v>
      </c>
      <c r="I213" s="348">
        <v>-3.1</v>
      </c>
      <c r="J213" s="330">
        <v>1.1879999999999999</v>
      </c>
      <c r="K213" s="309">
        <v>498660</v>
      </c>
      <c r="M213" s="331">
        <v>131</v>
      </c>
      <c r="N213" s="328">
        <v>3717.6</v>
      </c>
      <c r="O213" s="327">
        <v>834.95</v>
      </c>
      <c r="P213" s="327">
        <v>140.5</v>
      </c>
      <c r="Q213" s="362">
        <v>1026229.5</v>
      </c>
      <c r="R213" s="329">
        <v>0.9</v>
      </c>
      <c r="S213" s="1476">
        <v>-3.1</v>
      </c>
      <c r="T213" s="1427">
        <v>1.252</v>
      </c>
      <c r="U213" s="309">
        <v>523030</v>
      </c>
      <c r="W213" s="399"/>
      <c r="X213" s="332">
        <v>96.7</v>
      </c>
      <c r="Y213" s="333">
        <v>236691</v>
      </c>
      <c r="Z213" s="334">
        <v>237318</v>
      </c>
      <c r="AB213" s="332">
        <v>97.7</v>
      </c>
      <c r="AC213" s="335">
        <v>29429.5</v>
      </c>
      <c r="AD213" s="334">
        <v>276090</v>
      </c>
    </row>
    <row r="214" spans="1:30">
      <c r="A214" s="33"/>
      <c r="B214" s="34" t="s">
        <v>112</v>
      </c>
      <c r="C214" s="327">
        <v>133.1</v>
      </c>
      <c r="D214" s="328">
        <v>3694479</v>
      </c>
      <c r="E214" s="328">
        <v>536644</v>
      </c>
      <c r="F214" s="327">
        <v>137.69999999999999</v>
      </c>
      <c r="G214" s="305">
        <v>1028821.6680000001</v>
      </c>
      <c r="H214" s="329">
        <v>0.92</v>
      </c>
      <c r="I214" s="348">
        <v>-1</v>
      </c>
      <c r="J214" s="330">
        <v>1.52</v>
      </c>
      <c r="K214" s="309">
        <v>594528</v>
      </c>
      <c r="M214" s="331">
        <v>133.1</v>
      </c>
      <c r="N214" s="328">
        <v>3717.31</v>
      </c>
      <c r="O214" s="327">
        <v>602.46</v>
      </c>
      <c r="P214" s="327">
        <v>137.69999999999999</v>
      </c>
      <c r="Q214" s="362">
        <v>1023157.8</v>
      </c>
      <c r="R214" s="329">
        <v>0.92</v>
      </c>
      <c r="S214" s="1476">
        <v>-1</v>
      </c>
      <c r="T214" s="1427">
        <v>1.3149999999999999</v>
      </c>
      <c r="U214" s="309">
        <v>520819</v>
      </c>
      <c r="W214" s="399"/>
      <c r="X214" s="332">
        <v>106.4</v>
      </c>
      <c r="Y214" s="333">
        <v>294819</v>
      </c>
      <c r="Z214" s="334">
        <v>284528</v>
      </c>
      <c r="AB214" s="332">
        <v>103.9</v>
      </c>
      <c r="AC214" s="335">
        <v>29643.5</v>
      </c>
      <c r="AD214" s="334">
        <v>270049</v>
      </c>
    </row>
    <row r="215" spans="1:30">
      <c r="A215" s="33"/>
      <c r="B215" s="34" t="s">
        <v>113</v>
      </c>
      <c r="C215" s="327">
        <v>137.69999999999999</v>
      </c>
      <c r="D215" s="328">
        <v>3536505</v>
      </c>
      <c r="E215" s="328">
        <v>772745</v>
      </c>
      <c r="F215" s="327">
        <v>152.6</v>
      </c>
      <c r="G215" s="305">
        <v>1064073.92</v>
      </c>
      <c r="H215" s="329">
        <v>0.93</v>
      </c>
      <c r="I215" s="348">
        <v>-1.6</v>
      </c>
      <c r="J215" s="330">
        <v>1.19</v>
      </c>
      <c r="K215" s="309">
        <v>502556</v>
      </c>
      <c r="M215" s="331">
        <v>137.69999999999999</v>
      </c>
      <c r="N215" s="328">
        <v>3687.82</v>
      </c>
      <c r="O215" s="327">
        <v>777.3</v>
      </c>
      <c r="P215" s="327">
        <v>152.6</v>
      </c>
      <c r="Q215" s="362">
        <v>1029769.5</v>
      </c>
      <c r="R215" s="329">
        <v>0.93</v>
      </c>
      <c r="S215" s="1476">
        <v>-1.6</v>
      </c>
      <c r="T215" s="1427">
        <v>1.276</v>
      </c>
      <c r="U215" s="309">
        <v>513879</v>
      </c>
      <c r="W215" s="399"/>
      <c r="X215" s="332">
        <v>111.1</v>
      </c>
      <c r="Y215" s="333">
        <v>274706</v>
      </c>
      <c r="Z215" s="334">
        <v>266827</v>
      </c>
      <c r="AB215" s="332">
        <v>107.4</v>
      </c>
      <c r="AC215" s="335">
        <v>29148.2</v>
      </c>
      <c r="AD215" s="334">
        <v>273041</v>
      </c>
    </row>
    <row r="216" spans="1:30">
      <c r="A216" s="33"/>
      <c r="B216" s="34" t="s">
        <v>114</v>
      </c>
      <c r="C216" s="327">
        <v>140.1</v>
      </c>
      <c r="D216" s="328">
        <v>3601519</v>
      </c>
      <c r="E216" s="328">
        <v>667113</v>
      </c>
      <c r="F216" s="327">
        <v>151.1</v>
      </c>
      <c r="G216" s="305">
        <v>999729.06699999992</v>
      </c>
      <c r="H216" s="329">
        <v>0.94</v>
      </c>
      <c r="I216" s="348">
        <v>-0.5</v>
      </c>
      <c r="J216" s="330">
        <v>1.2170000000000001</v>
      </c>
      <c r="K216" s="309">
        <v>499016</v>
      </c>
      <c r="M216" s="331">
        <v>140.1</v>
      </c>
      <c r="N216" s="328">
        <v>3661.26</v>
      </c>
      <c r="O216" s="327">
        <v>743.19</v>
      </c>
      <c r="P216" s="327">
        <v>151.1</v>
      </c>
      <c r="Q216" s="362">
        <v>1029104.5</v>
      </c>
      <c r="R216" s="329">
        <v>0.94</v>
      </c>
      <c r="S216" s="1476">
        <v>-0.5</v>
      </c>
      <c r="T216" s="1427">
        <v>1.339</v>
      </c>
      <c r="U216" s="309">
        <v>523126</v>
      </c>
      <c r="W216" s="399"/>
      <c r="X216" s="332">
        <v>103.9</v>
      </c>
      <c r="Y216" s="333">
        <v>277807</v>
      </c>
      <c r="Z216" s="334">
        <v>264636</v>
      </c>
      <c r="AB216" s="332">
        <v>105.9</v>
      </c>
      <c r="AC216" s="335">
        <v>29359.8</v>
      </c>
      <c r="AD216" s="334">
        <v>255000</v>
      </c>
    </row>
    <row r="217" spans="1:30">
      <c r="A217" s="33"/>
      <c r="B217" s="34" t="s">
        <v>115</v>
      </c>
      <c r="C217" s="327">
        <v>145.30000000000001</v>
      </c>
      <c r="D217" s="328">
        <v>3992328</v>
      </c>
      <c r="E217" s="328">
        <v>746252</v>
      </c>
      <c r="F217" s="327">
        <v>165.8</v>
      </c>
      <c r="G217" s="305">
        <v>1085085.06</v>
      </c>
      <c r="H217" s="329">
        <v>0.94</v>
      </c>
      <c r="I217" s="348">
        <v>-0.9</v>
      </c>
      <c r="J217" s="330">
        <v>1.345</v>
      </c>
      <c r="K217" s="309">
        <v>553930</v>
      </c>
      <c r="M217" s="331">
        <v>145.30000000000001</v>
      </c>
      <c r="N217" s="328">
        <v>3817.04</v>
      </c>
      <c r="O217" s="327">
        <v>710.25</v>
      </c>
      <c r="P217" s="327">
        <v>165.8</v>
      </c>
      <c r="Q217" s="362">
        <v>1031733.4</v>
      </c>
      <c r="R217" s="329">
        <v>0.94</v>
      </c>
      <c r="S217" s="1476">
        <v>-0.9</v>
      </c>
      <c r="T217" s="1427">
        <v>1.361</v>
      </c>
      <c r="U217" s="309">
        <v>540047</v>
      </c>
      <c r="W217" s="399"/>
      <c r="X217" s="332">
        <v>103.9</v>
      </c>
      <c r="Y217" s="333">
        <v>279314</v>
      </c>
      <c r="Z217" s="334">
        <v>256107</v>
      </c>
      <c r="AB217" s="332">
        <v>106</v>
      </c>
      <c r="AC217" s="335">
        <v>29054.3</v>
      </c>
      <c r="AD217" s="334">
        <v>256350</v>
      </c>
    </row>
    <row r="218" spans="1:30">
      <c r="A218" s="33"/>
      <c r="B218" s="34" t="s">
        <v>116</v>
      </c>
      <c r="C218" s="327">
        <v>140.69999999999999</v>
      </c>
      <c r="D218" s="328">
        <v>4158703</v>
      </c>
      <c r="E218" s="328">
        <v>725117</v>
      </c>
      <c r="F218" s="327">
        <v>152.6</v>
      </c>
      <c r="G218" s="305">
        <v>1043151.2579999999</v>
      </c>
      <c r="H218" s="329">
        <v>0.96</v>
      </c>
      <c r="I218" s="348">
        <v>-1.7</v>
      </c>
      <c r="J218" s="330">
        <v>1.256</v>
      </c>
      <c r="K218" s="309">
        <v>541590</v>
      </c>
      <c r="M218" s="331">
        <v>140.69999999999999</v>
      </c>
      <c r="N218" s="328">
        <v>3825.32</v>
      </c>
      <c r="O218" s="327">
        <v>647.69000000000005</v>
      </c>
      <c r="P218" s="327">
        <v>152.6</v>
      </c>
      <c r="Q218" s="362">
        <v>1018195.5</v>
      </c>
      <c r="R218" s="329">
        <v>0.96</v>
      </c>
      <c r="S218" s="1476">
        <v>-1.7</v>
      </c>
      <c r="T218" s="1427">
        <v>1.3089999999999999</v>
      </c>
      <c r="U218" s="309">
        <v>537082</v>
      </c>
      <c r="W218" s="399"/>
      <c r="X218" s="332">
        <v>103.9</v>
      </c>
      <c r="Y218" s="333">
        <v>333395</v>
      </c>
      <c r="Z218" s="334">
        <v>260598</v>
      </c>
      <c r="AB218" s="332">
        <v>106.5</v>
      </c>
      <c r="AC218" s="335">
        <v>28699.200000000001</v>
      </c>
      <c r="AD218" s="334">
        <v>264514</v>
      </c>
    </row>
    <row r="219" spans="1:30">
      <c r="A219" s="33"/>
      <c r="B219" s="34" t="s">
        <v>117</v>
      </c>
      <c r="C219" s="327">
        <v>142.1</v>
      </c>
      <c r="D219" s="328">
        <v>4074475</v>
      </c>
      <c r="E219" s="328">
        <v>724482</v>
      </c>
      <c r="F219" s="327">
        <v>155.19999999999999</v>
      </c>
      <c r="G219" s="305">
        <v>1010167.49</v>
      </c>
      <c r="H219" s="329">
        <v>0.96</v>
      </c>
      <c r="I219" s="348">
        <v>1.6</v>
      </c>
      <c r="J219" s="330">
        <v>1.2090000000000001</v>
      </c>
      <c r="K219" s="309">
        <v>555053</v>
      </c>
      <c r="M219" s="331">
        <v>142.1</v>
      </c>
      <c r="N219" s="328">
        <v>3887.71</v>
      </c>
      <c r="O219" s="327">
        <v>706.57</v>
      </c>
      <c r="P219" s="327">
        <v>155.19999999999999</v>
      </c>
      <c r="Q219" s="362">
        <v>1033083.3</v>
      </c>
      <c r="R219" s="329">
        <v>0.96</v>
      </c>
      <c r="S219" s="1476">
        <v>1.6</v>
      </c>
      <c r="T219" s="1427">
        <v>1.3360000000000001</v>
      </c>
      <c r="U219" s="309">
        <v>555380</v>
      </c>
      <c r="W219" s="399"/>
      <c r="X219" s="332">
        <v>103.9</v>
      </c>
      <c r="Y219" s="333">
        <v>243378</v>
      </c>
      <c r="Z219" s="334">
        <v>275595</v>
      </c>
      <c r="AB219" s="332">
        <v>107.3</v>
      </c>
      <c r="AC219" s="335">
        <v>29114.5</v>
      </c>
      <c r="AD219" s="334">
        <v>261743</v>
      </c>
    </row>
    <row r="220" spans="1:30">
      <c r="A220" s="33"/>
      <c r="B220" s="34" t="s">
        <v>118</v>
      </c>
      <c r="C220" s="327">
        <v>142.1</v>
      </c>
      <c r="D220" s="328">
        <v>3945241</v>
      </c>
      <c r="E220" s="328">
        <v>744169</v>
      </c>
      <c r="F220" s="327">
        <v>156.30000000000001</v>
      </c>
      <c r="G220" s="305">
        <v>1029284.9920000001</v>
      </c>
      <c r="H220" s="329">
        <v>0.95</v>
      </c>
      <c r="I220" s="348">
        <v>2.6</v>
      </c>
      <c r="J220" s="330">
        <v>1.3380000000000001</v>
      </c>
      <c r="K220" s="309">
        <v>568702</v>
      </c>
      <c r="M220" s="331">
        <v>142.1</v>
      </c>
      <c r="N220" s="328">
        <v>3783.02</v>
      </c>
      <c r="O220" s="327">
        <v>725.49</v>
      </c>
      <c r="P220" s="327">
        <v>156.30000000000001</v>
      </c>
      <c r="Q220" s="362">
        <v>1025115.3</v>
      </c>
      <c r="R220" s="329">
        <v>0.95</v>
      </c>
      <c r="S220" s="1476">
        <v>2.6</v>
      </c>
      <c r="T220" s="1427">
        <v>1.3460000000000001</v>
      </c>
      <c r="U220" s="309">
        <v>542134</v>
      </c>
      <c r="W220" s="399"/>
      <c r="X220" s="332">
        <v>104.8</v>
      </c>
      <c r="Y220" s="333">
        <v>248570</v>
      </c>
      <c r="Z220" s="334">
        <v>272703</v>
      </c>
      <c r="AB220" s="332">
        <v>105.6</v>
      </c>
      <c r="AC220" s="335">
        <v>29399.599999999999</v>
      </c>
      <c r="AD220" s="334">
        <v>280185</v>
      </c>
    </row>
    <row r="221" spans="1:30">
      <c r="A221" s="33"/>
      <c r="B221" s="34" t="s">
        <v>119</v>
      </c>
      <c r="C221" s="327">
        <v>138.30000000000001</v>
      </c>
      <c r="D221" s="328">
        <v>3989224</v>
      </c>
      <c r="E221" s="328">
        <v>617355</v>
      </c>
      <c r="F221" s="327">
        <v>149.6</v>
      </c>
      <c r="G221" s="305">
        <v>1040822.6429999999</v>
      </c>
      <c r="H221" s="329">
        <v>0.95</v>
      </c>
      <c r="I221" s="348">
        <v>-1.6</v>
      </c>
      <c r="J221" s="330">
        <v>1.278</v>
      </c>
      <c r="K221" s="309">
        <v>555926</v>
      </c>
      <c r="M221" s="331">
        <v>138.30000000000001</v>
      </c>
      <c r="N221" s="328">
        <v>3889.79</v>
      </c>
      <c r="O221" s="327">
        <v>607.75</v>
      </c>
      <c r="P221" s="327">
        <v>149.6</v>
      </c>
      <c r="Q221" s="362">
        <v>1043949</v>
      </c>
      <c r="R221" s="329">
        <v>0.95</v>
      </c>
      <c r="S221" s="1476">
        <v>-1.6</v>
      </c>
      <c r="T221" s="1427">
        <v>1.329</v>
      </c>
      <c r="U221" s="309">
        <v>545669</v>
      </c>
      <c r="W221" s="399"/>
      <c r="X221" s="332">
        <v>107.2</v>
      </c>
      <c r="Y221" s="333">
        <v>274800</v>
      </c>
      <c r="Z221" s="334">
        <v>291264</v>
      </c>
      <c r="AB221" s="332">
        <v>105.9</v>
      </c>
      <c r="AC221" s="335">
        <v>28624.2</v>
      </c>
      <c r="AD221" s="334">
        <v>281908</v>
      </c>
    </row>
    <row r="222" spans="1:30">
      <c r="A222" s="33"/>
      <c r="B222" s="34" t="s">
        <v>120</v>
      </c>
      <c r="C222" s="327">
        <v>137.5</v>
      </c>
      <c r="D222" s="328">
        <v>3762924</v>
      </c>
      <c r="E222" s="328">
        <v>676084</v>
      </c>
      <c r="F222" s="327">
        <v>148.30000000000001</v>
      </c>
      <c r="G222" s="305">
        <v>1053438.2320000001</v>
      </c>
      <c r="H222" s="329">
        <v>0.96</v>
      </c>
      <c r="I222" s="348">
        <v>1.5</v>
      </c>
      <c r="J222" s="330">
        <v>1.3180000000000001</v>
      </c>
      <c r="K222" s="309">
        <v>541407</v>
      </c>
      <c r="M222" s="331">
        <v>137.5</v>
      </c>
      <c r="N222" s="328">
        <v>3885.45</v>
      </c>
      <c r="O222" s="327">
        <v>626.70000000000005</v>
      </c>
      <c r="P222" s="327">
        <v>148.30000000000001</v>
      </c>
      <c r="Q222" s="362">
        <v>1030495.9</v>
      </c>
      <c r="R222" s="329">
        <v>0.96</v>
      </c>
      <c r="S222" s="1476">
        <v>1.5</v>
      </c>
      <c r="T222" s="1427">
        <v>1.3320000000000001</v>
      </c>
      <c r="U222" s="309">
        <v>548623</v>
      </c>
      <c r="W222" s="399"/>
      <c r="X222" s="332">
        <v>110.3</v>
      </c>
      <c r="Y222" s="333">
        <v>312392</v>
      </c>
      <c r="Z222" s="334">
        <v>292020</v>
      </c>
      <c r="AB222" s="332">
        <v>106.6</v>
      </c>
      <c r="AC222" s="335">
        <v>28940.1</v>
      </c>
      <c r="AD222" s="334">
        <v>284201</v>
      </c>
    </row>
    <row r="223" spans="1:30">
      <c r="A223" s="33"/>
      <c r="B223" s="34" t="s">
        <v>121</v>
      </c>
      <c r="C223" s="327">
        <v>138.30000000000001</v>
      </c>
      <c r="D223" s="328">
        <v>3726834</v>
      </c>
      <c r="E223" s="328">
        <v>561499</v>
      </c>
      <c r="F223" s="327">
        <v>146.1</v>
      </c>
      <c r="G223" s="305">
        <v>1034427.9</v>
      </c>
      <c r="H223" s="329">
        <v>0.96</v>
      </c>
      <c r="I223" s="348">
        <v>-1.1000000000000001</v>
      </c>
      <c r="J223" s="330">
        <v>1.349</v>
      </c>
      <c r="K223" s="309">
        <v>592180</v>
      </c>
      <c r="M223" s="331">
        <v>138.30000000000001</v>
      </c>
      <c r="N223" s="328">
        <v>3831.95</v>
      </c>
      <c r="O223" s="327">
        <v>537.20000000000005</v>
      </c>
      <c r="P223" s="327">
        <v>146.1</v>
      </c>
      <c r="Q223" s="362">
        <v>1039155.5</v>
      </c>
      <c r="R223" s="329">
        <v>0.96</v>
      </c>
      <c r="S223" s="1476">
        <v>-1.1000000000000001</v>
      </c>
      <c r="T223" s="1427">
        <v>1.343</v>
      </c>
      <c r="U223" s="309">
        <v>558409</v>
      </c>
      <c r="W223" s="399"/>
      <c r="X223" s="336">
        <v>113.6</v>
      </c>
      <c r="Y223" s="337">
        <v>395427</v>
      </c>
      <c r="Z223" s="338">
        <v>283995</v>
      </c>
      <c r="AB223" s="336">
        <v>107.2</v>
      </c>
      <c r="AC223" s="339">
        <v>28354.400000000001</v>
      </c>
      <c r="AD223" s="338">
        <v>299043</v>
      </c>
    </row>
    <row r="224" spans="1:30">
      <c r="A224" s="208" t="s">
        <v>141</v>
      </c>
      <c r="B224" s="62" t="s">
        <v>110</v>
      </c>
      <c r="C224" s="340">
        <v>133.69999999999999</v>
      </c>
      <c r="D224" s="341">
        <v>3610642</v>
      </c>
      <c r="E224" s="341">
        <v>499994</v>
      </c>
      <c r="F224" s="340">
        <v>143.6</v>
      </c>
      <c r="G224" s="342">
        <v>966776.92500000005</v>
      </c>
      <c r="H224" s="343">
        <v>0.95</v>
      </c>
      <c r="I224" s="344">
        <v>2.4</v>
      </c>
      <c r="J224" s="345">
        <v>1.161</v>
      </c>
      <c r="K224" s="346">
        <v>459892</v>
      </c>
      <c r="M224" s="347">
        <v>133.69999999999999</v>
      </c>
      <c r="N224" s="341">
        <v>3807.95</v>
      </c>
      <c r="O224" s="340">
        <v>576.98</v>
      </c>
      <c r="P224" s="340">
        <v>143.6</v>
      </c>
      <c r="Q224" s="1491">
        <v>1035082.2</v>
      </c>
      <c r="R224" s="343">
        <v>0.95</v>
      </c>
      <c r="S224" s="1475">
        <v>2.4</v>
      </c>
      <c r="T224" s="1718">
        <v>1.2829999999999999</v>
      </c>
      <c r="U224" s="346">
        <v>552616</v>
      </c>
      <c r="W224" s="399"/>
      <c r="X224" s="332">
        <v>104.5</v>
      </c>
      <c r="Y224" s="333">
        <v>300867</v>
      </c>
      <c r="Z224" s="334">
        <v>297093</v>
      </c>
      <c r="AB224" s="332">
        <v>111.1</v>
      </c>
      <c r="AC224" s="335">
        <v>28177.8</v>
      </c>
      <c r="AD224" s="334">
        <v>282668</v>
      </c>
    </row>
    <row r="225" spans="1:30">
      <c r="A225" s="33">
        <v>2007</v>
      </c>
      <c r="B225" s="34" t="s">
        <v>111</v>
      </c>
      <c r="C225" s="327">
        <v>145.5</v>
      </c>
      <c r="D225" s="328">
        <v>3519903</v>
      </c>
      <c r="E225" s="328">
        <v>728716</v>
      </c>
      <c r="F225" s="327">
        <v>160.6</v>
      </c>
      <c r="G225" s="305">
        <v>1021525.2659999999</v>
      </c>
      <c r="H225" s="329">
        <v>0.95</v>
      </c>
      <c r="I225" s="348">
        <v>2.7</v>
      </c>
      <c r="J225" s="330">
        <v>1.258</v>
      </c>
      <c r="K225" s="309">
        <v>526820</v>
      </c>
      <c r="M225" s="331">
        <v>145.5</v>
      </c>
      <c r="N225" s="328">
        <v>3824.14</v>
      </c>
      <c r="O225" s="327">
        <v>700.2</v>
      </c>
      <c r="P225" s="327">
        <v>160.6</v>
      </c>
      <c r="Q225" s="362">
        <v>1039169.9</v>
      </c>
      <c r="R225" s="329">
        <v>0.95</v>
      </c>
      <c r="S225" s="1476">
        <v>2.7</v>
      </c>
      <c r="T225" s="1427">
        <v>1.3260000000000001</v>
      </c>
      <c r="U225" s="309">
        <v>556238</v>
      </c>
      <c r="W225" s="399"/>
      <c r="X225" s="332">
        <v>111.2</v>
      </c>
      <c r="Y225" s="333">
        <v>226598</v>
      </c>
      <c r="Z225" s="334">
        <v>284170</v>
      </c>
      <c r="AB225" s="332">
        <v>112</v>
      </c>
      <c r="AC225" s="335">
        <v>27924.6</v>
      </c>
      <c r="AD225" s="334">
        <v>329456</v>
      </c>
    </row>
    <row r="226" spans="1:30">
      <c r="A226" s="33"/>
      <c r="B226" s="34" t="s">
        <v>112</v>
      </c>
      <c r="C226" s="327">
        <v>135.6</v>
      </c>
      <c r="D226" s="328">
        <v>3866188</v>
      </c>
      <c r="E226" s="328">
        <v>506558</v>
      </c>
      <c r="F226" s="327">
        <v>141.6</v>
      </c>
      <c r="G226" s="305">
        <v>1022358.6439999999</v>
      </c>
      <c r="H226" s="329">
        <v>0.95</v>
      </c>
      <c r="I226" s="348">
        <v>1.6</v>
      </c>
      <c r="J226" s="330">
        <v>1.4490000000000001</v>
      </c>
      <c r="K226" s="309">
        <v>653967</v>
      </c>
      <c r="M226" s="331">
        <v>135.6</v>
      </c>
      <c r="N226" s="328">
        <v>3894.76</v>
      </c>
      <c r="O226" s="327">
        <v>564.07000000000005</v>
      </c>
      <c r="P226" s="327">
        <v>141.6</v>
      </c>
      <c r="Q226" s="362">
        <v>1018235.2</v>
      </c>
      <c r="R226" s="329">
        <v>0.95</v>
      </c>
      <c r="S226" s="1476">
        <v>1.6</v>
      </c>
      <c r="T226" s="1427">
        <v>1.272</v>
      </c>
      <c r="U226" s="309">
        <v>579129</v>
      </c>
      <c r="W226" s="399"/>
      <c r="X226" s="332">
        <v>115.5</v>
      </c>
      <c r="Y226" s="333">
        <v>273928</v>
      </c>
      <c r="Z226" s="334">
        <v>274908</v>
      </c>
      <c r="AB226" s="332">
        <v>112.2</v>
      </c>
      <c r="AC226" s="335">
        <v>27319.9</v>
      </c>
      <c r="AD226" s="334">
        <v>268925</v>
      </c>
    </row>
    <row r="227" spans="1:30">
      <c r="A227" s="33"/>
      <c r="B227" s="34" t="s">
        <v>113</v>
      </c>
      <c r="C227" s="327">
        <v>141.19999999999999</v>
      </c>
      <c r="D227" s="328">
        <v>3719696</v>
      </c>
      <c r="E227" s="328">
        <v>504227</v>
      </c>
      <c r="F227" s="327">
        <v>156.30000000000001</v>
      </c>
      <c r="G227" s="305">
        <v>1074089.148</v>
      </c>
      <c r="H227" s="329">
        <v>0.96</v>
      </c>
      <c r="I227" s="348">
        <v>1.8</v>
      </c>
      <c r="J227" s="330">
        <v>1.2190000000000001</v>
      </c>
      <c r="K227" s="309">
        <v>545867</v>
      </c>
      <c r="M227" s="331">
        <v>141.19999999999999</v>
      </c>
      <c r="N227" s="328">
        <v>3888.78</v>
      </c>
      <c r="O227" s="327">
        <v>515.55999999999995</v>
      </c>
      <c r="P227" s="327">
        <v>156.30000000000001</v>
      </c>
      <c r="Q227" s="362">
        <v>1038028.2</v>
      </c>
      <c r="R227" s="329">
        <v>0.96</v>
      </c>
      <c r="S227" s="1476">
        <v>1.8</v>
      </c>
      <c r="T227" s="1427">
        <v>1.3069999999999999</v>
      </c>
      <c r="U227" s="309">
        <v>564232</v>
      </c>
      <c r="W227" s="399"/>
      <c r="X227" s="332">
        <v>113.3</v>
      </c>
      <c r="Y227" s="333">
        <v>259465</v>
      </c>
      <c r="Z227" s="334">
        <v>299454</v>
      </c>
      <c r="AB227" s="332">
        <v>110.2</v>
      </c>
      <c r="AC227" s="335">
        <v>27426.3</v>
      </c>
      <c r="AD227" s="334">
        <v>291865</v>
      </c>
    </row>
    <row r="228" spans="1:30">
      <c r="A228" s="33"/>
      <c r="B228" s="34" t="s">
        <v>114</v>
      </c>
      <c r="C228" s="327">
        <v>138.1</v>
      </c>
      <c r="D228" s="328">
        <v>3770405</v>
      </c>
      <c r="E228" s="328">
        <v>812072</v>
      </c>
      <c r="F228" s="327">
        <v>150.69999999999999</v>
      </c>
      <c r="G228" s="305">
        <v>1026967.2270000001</v>
      </c>
      <c r="H228" s="329">
        <v>0.96</v>
      </c>
      <c r="I228" s="348">
        <v>0.8</v>
      </c>
      <c r="J228" s="330">
        <v>1.1919999999999999</v>
      </c>
      <c r="K228" s="309">
        <v>552340</v>
      </c>
      <c r="M228" s="331">
        <v>138.1</v>
      </c>
      <c r="N228" s="328">
        <v>3830.92</v>
      </c>
      <c r="O228" s="327">
        <v>917.06</v>
      </c>
      <c r="P228" s="327">
        <v>150.69999999999999</v>
      </c>
      <c r="Q228" s="362">
        <v>1054715.2</v>
      </c>
      <c r="R228" s="329">
        <v>0.96</v>
      </c>
      <c r="S228" s="1476">
        <v>0.8</v>
      </c>
      <c r="T228" s="1427">
        <v>1.3120000000000001</v>
      </c>
      <c r="U228" s="309">
        <v>572511</v>
      </c>
      <c r="W228" s="399"/>
      <c r="X228" s="332">
        <v>107.7</v>
      </c>
      <c r="Y228" s="333">
        <v>256164</v>
      </c>
      <c r="Z228" s="334">
        <v>330033</v>
      </c>
      <c r="AB228" s="332">
        <v>109.9</v>
      </c>
      <c r="AC228" s="335">
        <v>27407.5</v>
      </c>
      <c r="AD228" s="334">
        <v>321571</v>
      </c>
    </row>
    <row r="229" spans="1:30">
      <c r="A229" s="33"/>
      <c r="B229" s="34" t="s">
        <v>115</v>
      </c>
      <c r="C229" s="327">
        <v>136.19999999999999</v>
      </c>
      <c r="D229" s="328">
        <v>3979982</v>
      </c>
      <c r="E229" s="328">
        <v>962779</v>
      </c>
      <c r="F229" s="327">
        <v>146.4</v>
      </c>
      <c r="G229" s="305">
        <v>1087199.82</v>
      </c>
      <c r="H229" s="329">
        <v>0.97</v>
      </c>
      <c r="I229" s="348">
        <v>2.8</v>
      </c>
      <c r="J229" s="330">
        <v>1.212</v>
      </c>
      <c r="K229" s="309">
        <v>604471</v>
      </c>
      <c r="M229" s="331">
        <v>136.19999999999999</v>
      </c>
      <c r="N229" s="328">
        <v>3804.17</v>
      </c>
      <c r="O229" s="327">
        <v>906.68</v>
      </c>
      <c r="P229" s="327">
        <v>146.4</v>
      </c>
      <c r="Q229" s="362">
        <v>1039034.1</v>
      </c>
      <c r="R229" s="329">
        <v>0.97</v>
      </c>
      <c r="S229" s="1476">
        <v>2.8</v>
      </c>
      <c r="T229" s="1427">
        <v>1.2150000000000001</v>
      </c>
      <c r="U229" s="309">
        <v>586068</v>
      </c>
      <c r="W229" s="399"/>
      <c r="X229" s="332">
        <v>103</v>
      </c>
      <c r="Y229" s="333">
        <v>272191</v>
      </c>
      <c r="Z229" s="334">
        <v>295690</v>
      </c>
      <c r="AB229" s="332">
        <v>105.6</v>
      </c>
      <c r="AC229" s="335">
        <v>28231.9</v>
      </c>
      <c r="AD229" s="334">
        <v>305350</v>
      </c>
    </row>
    <row r="230" spans="1:30">
      <c r="A230" s="39"/>
      <c r="B230" s="34" t="s">
        <v>116</v>
      </c>
      <c r="C230" s="327">
        <v>138.1</v>
      </c>
      <c r="D230" s="328">
        <v>4117393</v>
      </c>
      <c r="E230" s="328">
        <v>610485</v>
      </c>
      <c r="F230" s="327">
        <v>147.4</v>
      </c>
      <c r="G230" s="305">
        <v>1063706.5919999999</v>
      </c>
      <c r="H230" s="329">
        <v>0.97</v>
      </c>
      <c r="I230" s="348">
        <v>-0.8</v>
      </c>
      <c r="J230" s="330">
        <v>1.2390000000000001</v>
      </c>
      <c r="K230" s="309">
        <v>602321</v>
      </c>
      <c r="M230" s="331">
        <v>138.1</v>
      </c>
      <c r="N230" s="328">
        <v>3785.32</v>
      </c>
      <c r="O230" s="327">
        <v>568.97</v>
      </c>
      <c r="P230" s="327">
        <v>147.4</v>
      </c>
      <c r="Q230" s="362">
        <v>1041786.9</v>
      </c>
      <c r="R230" s="329">
        <v>0.97</v>
      </c>
      <c r="S230" s="1476">
        <v>-0.8</v>
      </c>
      <c r="T230" s="1427">
        <v>1.2849999999999999</v>
      </c>
      <c r="U230" s="309">
        <v>594256</v>
      </c>
      <c r="W230" s="399"/>
      <c r="X230" s="332">
        <v>104.9</v>
      </c>
      <c r="Y230" s="333">
        <v>304454</v>
      </c>
      <c r="Z230" s="334">
        <v>308635</v>
      </c>
      <c r="AB230" s="332">
        <v>106.8</v>
      </c>
      <c r="AC230" s="335">
        <v>26758.799999999999</v>
      </c>
      <c r="AD230" s="334">
        <v>303439</v>
      </c>
    </row>
    <row r="231" spans="1:30">
      <c r="A231" s="33"/>
      <c r="B231" s="34" t="s">
        <v>117</v>
      </c>
      <c r="C231" s="327">
        <v>141.80000000000001</v>
      </c>
      <c r="D231" s="328">
        <v>4050424</v>
      </c>
      <c r="E231" s="328">
        <v>338067</v>
      </c>
      <c r="F231" s="327">
        <v>153.5</v>
      </c>
      <c r="G231" s="305">
        <v>1016317.4</v>
      </c>
      <c r="H231" s="329">
        <v>0.96</v>
      </c>
      <c r="I231" s="348">
        <v>2.5</v>
      </c>
      <c r="J231" s="330">
        <v>1.2</v>
      </c>
      <c r="K231" s="309">
        <v>592434</v>
      </c>
      <c r="M231" s="331">
        <v>141.80000000000001</v>
      </c>
      <c r="N231" s="328">
        <v>3860.98</v>
      </c>
      <c r="O231" s="327">
        <v>335.88</v>
      </c>
      <c r="P231" s="327">
        <v>153.5</v>
      </c>
      <c r="Q231" s="362">
        <v>1032201</v>
      </c>
      <c r="R231" s="329">
        <v>0.96</v>
      </c>
      <c r="S231" s="1476">
        <v>2.5</v>
      </c>
      <c r="T231" s="1427">
        <v>1.3149999999999999</v>
      </c>
      <c r="U231" s="309">
        <v>588238</v>
      </c>
      <c r="W231" s="399"/>
      <c r="X231" s="332">
        <v>105.1</v>
      </c>
      <c r="Y231" s="333">
        <v>229632</v>
      </c>
      <c r="Z231" s="334">
        <v>326624</v>
      </c>
      <c r="AB231" s="332">
        <v>108.5</v>
      </c>
      <c r="AC231" s="335">
        <v>27241.3</v>
      </c>
      <c r="AD231" s="334">
        <v>304298</v>
      </c>
    </row>
    <row r="232" spans="1:30">
      <c r="A232" s="33"/>
      <c r="B232" s="34" t="s">
        <v>118</v>
      </c>
      <c r="C232" s="327">
        <v>135.4</v>
      </c>
      <c r="D232" s="328">
        <v>4028089</v>
      </c>
      <c r="E232" s="328">
        <v>301595</v>
      </c>
      <c r="F232" s="327">
        <v>144.6</v>
      </c>
      <c r="G232" s="305">
        <v>1038051.4080000002</v>
      </c>
      <c r="H232" s="329">
        <v>0.94</v>
      </c>
      <c r="I232" s="348">
        <v>1.6</v>
      </c>
      <c r="J232" s="330">
        <v>1.218</v>
      </c>
      <c r="K232" s="309">
        <v>605308</v>
      </c>
      <c r="M232" s="331">
        <v>135.4</v>
      </c>
      <c r="N232" s="328">
        <v>3872.92</v>
      </c>
      <c r="O232" s="327">
        <v>288.56</v>
      </c>
      <c r="P232" s="327">
        <v>144.6</v>
      </c>
      <c r="Q232" s="362">
        <v>1042675.1</v>
      </c>
      <c r="R232" s="329">
        <v>0.94</v>
      </c>
      <c r="S232" s="1476">
        <v>1.6</v>
      </c>
      <c r="T232" s="1427">
        <v>1.216</v>
      </c>
      <c r="U232" s="309">
        <v>595404</v>
      </c>
      <c r="W232" s="399"/>
      <c r="X232" s="332">
        <v>108.6</v>
      </c>
      <c r="Y232" s="333">
        <v>230256</v>
      </c>
      <c r="Z232" s="334">
        <v>274628</v>
      </c>
      <c r="AB232" s="332">
        <v>109.1</v>
      </c>
      <c r="AC232" s="335">
        <v>27121.8</v>
      </c>
      <c r="AD232" s="334">
        <v>295869</v>
      </c>
    </row>
    <row r="233" spans="1:30">
      <c r="A233" s="33"/>
      <c r="B233" s="34" t="s">
        <v>119</v>
      </c>
      <c r="C233" s="327">
        <v>135.69999999999999</v>
      </c>
      <c r="D233" s="328">
        <v>3984830</v>
      </c>
      <c r="E233" s="328">
        <v>456514</v>
      </c>
      <c r="F233" s="327">
        <v>143.80000000000001</v>
      </c>
      <c r="G233" s="305">
        <v>1049479.7549999999</v>
      </c>
      <c r="H233" s="329">
        <v>0.92</v>
      </c>
      <c r="I233" s="348">
        <v>2.2000000000000002</v>
      </c>
      <c r="J233" s="330">
        <v>1.2370000000000001</v>
      </c>
      <c r="K233" s="309">
        <v>616871</v>
      </c>
      <c r="M233" s="331">
        <v>135.69999999999999</v>
      </c>
      <c r="N233" s="328">
        <v>3880.48</v>
      </c>
      <c r="O233" s="327">
        <v>430.83</v>
      </c>
      <c r="P233" s="327">
        <v>143.80000000000001</v>
      </c>
      <c r="Q233" s="362">
        <v>1044966.1</v>
      </c>
      <c r="R233" s="329">
        <v>0.92</v>
      </c>
      <c r="S233" s="1476">
        <v>2.2000000000000002</v>
      </c>
      <c r="T233" s="1427">
        <v>1.2869999999999999</v>
      </c>
      <c r="U233" s="309">
        <v>591266</v>
      </c>
      <c r="W233" s="399"/>
      <c r="X233" s="332">
        <v>107.9</v>
      </c>
      <c r="Y233" s="333">
        <v>259276</v>
      </c>
      <c r="Z233" s="334">
        <v>320621</v>
      </c>
      <c r="AB233" s="332">
        <v>106.4</v>
      </c>
      <c r="AC233" s="335">
        <v>27412.3</v>
      </c>
      <c r="AD233" s="334">
        <v>301284</v>
      </c>
    </row>
    <row r="234" spans="1:30">
      <c r="A234" s="33"/>
      <c r="B234" s="34" t="s">
        <v>120</v>
      </c>
      <c r="C234" s="327">
        <v>133.1</v>
      </c>
      <c r="D234" s="328">
        <v>3812202</v>
      </c>
      <c r="E234" s="328">
        <v>667067</v>
      </c>
      <c r="F234" s="327">
        <v>140.19999999999999</v>
      </c>
      <c r="G234" s="305">
        <v>1077481.2319999998</v>
      </c>
      <c r="H234" s="329">
        <v>0.89</v>
      </c>
      <c r="I234" s="348">
        <v>2.8</v>
      </c>
      <c r="J234" s="330">
        <v>1.266</v>
      </c>
      <c r="K234" s="309">
        <v>593500</v>
      </c>
      <c r="M234" s="331">
        <v>133.1</v>
      </c>
      <c r="N234" s="328">
        <v>3935.96</v>
      </c>
      <c r="O234" s="327">
        <v>665.39</v>
      </c>
      <c r="P234" s="327">
        <v>140.19999999999999</v>
      </c>
      <c r="Q234" s="362">
        <v>1052800</v>
      </c>
      <c r="R234" s="329">
        <v>0.89</v>
      </c>
      <c r="S234" s="1476">
        <v>2.8</v>
      </c>
      <c r="T234" s="1427">
        <v>1.2929999999999999</v>
      </c>
      <c r="U234" s="309">
        <v>601958</v>
      </c>
      <c r="W234" s="399"/>
      <c r="X234" s="332">
        <v>113.2</v>
      </c>
      <c r="Y234" s="333">
        <v>295521</v>
      </c>
      <c r="Z234" s="334">
        <v>317714</v>
      </c>
      <c r="AB234" s="332">
        <v>109.6</v>
      </c>
      <c r="AC234" s="335">
        <v>27154.7</v>
      </c>
      <c r="AD234" s="334">
        <v>305239</v>
      </c>
    </row>
    <row r="235" spans="1:30">
      <c r="A235" s="49"/>
      <c r="B235" s="50" t="s">
        <v>121</v>
      </c>
      <c r="C235" s="349">
        <v>132.9</v>
      </c>
      <c r="D235" s="350">
        <v>3865955</v>
      </c>
      <c r="E235" s="350">
        <v>957212</v>
      </c>
      <c r="F235" s="349">
        <v>139.6</v>
      </c>
      <c r="G235" s="317">
        <v>1039087.214</v>
      </c>
      <c r="H235" s="351">
        <v>0.88</v>
      </c>
      <c r="I235" s="352">
        <v>1.3</v>
      </c>
      <c r="J235" s="353">
        <v>1.252</v>
      </c>
      <c r="K235" s="321">
        <v>634915</v>
      </c>
      <c r="M235" s="354">
        <v>132.9</v>
      </c>
      <c r="N235" s="350">
        <v>3981.3</v>
      </c>
      <c r="O235" s="349">
        <v>843.85</v>
      </c>
      <c r="P235" s="349">
        <v>139.6</v>
      </c>
      <c r="Q235" s="1490">
        <v>1048219.5</v>
      </c>
      <c r="R235" s="351">
        <v>0.88</v>
      </c>
      <c r="S235" s="1477">
        <v>1.3</v>
      </c>
      <c r="T235" s="1428">
        <v>1.2509999999999999</v>
      </c>
      <c r="U235" s="321">
        <v>609628</v>
      </c>
      <c r="W235" s="399"/>
      <c r="X235" s="332">
        <v>117.6</v>
      </c>
      <c r="Y235" s="333">
        <v>369100</v>
      </c>
      <c r="Z235" s="334">
        <v>291080</v>
      </c>
      <c r="AB235" s="332">
        <v>111.1</v>
      </c>
      <c r="AC235" s="335">
        <v>25951</v>
      </c>
      <c r="AD235" s="334">
        <v>307674</v>
      </c>
    </row>
    <row r="236" spans="1:30">
      <c r="A236" s="209" t="s">
        <v>142</v>
      </c>
      <c r="B236" s="34" t="s">
        <v>110</v>
      </c>
      <c r="C236" s="327">
        <v>133.6</v>
      </c>
      <c r="D236" s="328">
        <v>3764794</v>
      </c>
      <c r="E236" s="328">
        <v>463515</v>
      </c>
      <c r="F236" s="327">
        <v>139</v>
      </c>
      <c r="G236" s="305">
        <v>952116.93</v>
      </c>
      <c r="H236" s="329">
        <v>0.86</v>
      </c>
      <c r="I236" s="348">
        <v>0.2</v>
      </c>
      <c r="J236" s="330">
        <v>1.1579999999999999</v>
      </c>
      <c r="K236" s="309">
        <v>490534</v>
      </c>
      <c r="M236" s="331">
        <v>133.6</v>
      </c>
      <c r="N236" s="328">
        <v>3969.24</v>
      </c>
      <c r="O236" s="327">
        <v>553.41999999999996</v>
      </c>
      <c r="P236" s="327">
        <v>139</v>
      </c>
      <c r="Q236" s="362">
        <v>1014035.6</v>
      </c>
      <c r="R236" s="329">
        <v>0.86</v>
      </c>
      <c r="S236" s="1476">
        <v>0.2</v>
      </c>
      <c r="T236" s="1427">
        <v>1.2789999999999999</v>
      </c>
      <c r="U236" s="309">
        <v>583714</v>
      </c>
      <c r="W236" s="399"/>
      <c r="X236" s="355">
        <v>104.4</v>
      </c>
      <c r="Y236" s="356">
        <v>286530</v>
      </c>
      <c r="Z236" s="357">
        <v>328062</v>
      </c>
      <c r="AB236" s="355">
        <v>110.9</v>
      </c>
      <c r="AC236" s="358">
        <v>26989.7</v>
      </c>
      <c r="AD236" s="357">
        <v>315271</v>
      </c>
    </row>
    <row r="237" spans="1:30">
      <c r="A237" s="33">
        <v>2008</v>
      </c>
      <c r="B237" s="34" t="s">
        <v>111</v>
      </c>
      <c r="C237" s="327">
        <v>133.30000000000001</v>
      </c>
      <c r="D237" s="328">
        <v>3813439</v>
      </c>
      <c r="E237" s="328">
        <v>545017</v>
      </c>
      <c r="F237" s="327">
        <v>137.4</v>
      </c>
      <c r="G237" s="305">
        <v>1040636.535</v>
      </c>
      <c r="H237" s="329">
        <v>0.85</v>
      </c>
      <c r="I237" s="348">
        <v>5</v>
      </c>
      <c r="J237" s="330">
        <v>1.248</v>
      </c>
      <c r="K237" s="309">
        <v>573901</v>
      </c>
      <c r="M237" s="331">
        <v>133.30000000000001</v>
      </c>
      <c r="N237" s="328">
        <v>4016.41</v>
      </c>
      <c r="O237" s="327">
        <v>602.67999999999995</v>
      </c>
      <c r="P237" s="327">
        <v>137.4</v>
      </c>
      <c r="Q237" s="362">
        <v>1043567.5</v>
      </c>
      <c r="R237" s="329">
        <v>0.85</v>
      </c>
      <c r="S237" s="1476">
        <v>5</v>
      </c>
      <c r="T237" s="1427">
        <v>1.3120000000000001</v>
      </c>
      <c r="U237" s="309">
        <v>584516</v>
      </c>
      <c r="W237" s="399"/>
      <c r="X237" s="332">
        <v>113.8</v>
      </c>
      <c r="Y237" s="333">
        <v>225835</v>
      </c>
      <c r="Z237" s="334">
        <v>285165</v>
      </c>
      <c r="AB237" s="332">
        <v>113.1</v>
      </c>
      <c r="AC237" s="335">
        <v>26736.5</v>
      </c>
      <c r="AD237" s="334">
        <v>325330</v>
      </c>
    </row>
    <row r="238" spans="1:30">
      <c r="A238" s="33"/>
      <c r="B238" s="34" t="s">
        <v>112</v>
      </c>
      <c r="C238" s="327">
        <v>126.3</v>
      </c>
      <c r="D238" s="328">
        <v>3917929</v>
      </c>
      <c r="E238" s="328">
        <v>709892</v>
      </c>
      <c r="F238" s="327">
        <v>127.1</v>
      </c>
      <c r="G238" s="305">
        <v>1032155.415</v>
      </c>
      <c r="H238" s="329">
        <v>0.84</v>
      </c>
      <c r="I238" s="348">
        <v>4.0999999999999996</v>
      </c>
      <c r="J238" s="330">
        <v>1.399</v>
      </c>
      <c r="K238" s="309">
        <v>649999</v>
      </c>
      <c r="M238" s="331">
        <v>126.3</v>
      </c>
      <c r="N238" s="328">
        <v>3944.36</v>
      </c>
      <c r="O238" s="327">
        <v>739.05</v>
      </c>
      <c r="P238" s="327">
        <v>127.1</v>
      </c>
      <c r="Q238" s="362">
        <v>1041667.5</v>
      </c>
      <c r="R238" s="329">
        <v>0.84</v>
      </c>
      <c r="S238" s="1476">
        <v>4.0999999999999996</v>
      </c>
      <c r="T238" s="1427">
        <v>1.242</v>
      </c>
      <c r="U238" s="309">
        <v>594274</v>
      </c>
      <c r="W238" s="399"/>
      <c r="X238" s="332">
        <v>115.7</v>
      </c>
      <c r="Y238" s="333">
        <v>276014</v>
      </c>
      <c r="Z238" s="334">
        <v>313459</v>
      </c>
      <c r="AB238" s="332">
        <v>111.9</v>
      </c>
      <c r="AC238" s="335">
        <v>27081.7</v>
      </c>
      <c r="AD238" s="334">
        <v>319990</v>
      </c>
    </row>
    <row r="239" spans="1:30">
      <c r="A239" s="33"/>
      <c r="B239" s="34" t="s">
        <v>113</v>
      </c>
      <c r="C239" s="327">
        <v>131.80000000000001</v>
      </c>
      <c r="D239" s="328">
        <v>3788782</v>
      </c>
      <c r="E239" s="328">
        <v>597581</v>
      </c>
      <c r="F239" s="327">
        <v>130.69999999999999</v>
      </c>
      <c r="G239" s="305">
        <v>1082536</v>
      </c>
      <c r="H239" s="329">
        <v>0.85</v>
      </c>
      <c r="I239" s="348">
        <v>-2.1</v>
      </c>
      <c r="J239" s="330">
        <v>1.1850000000000001</v>
      </c>
      <c r="K239" s="309">
        <v>572790</v>
      </c>
      <c r="M239" s="331">
        <v>131.80000000000001</v>
      </c>
      <c r="N239" s="328">
        <v>3959.01</v>
      </c>
      <c r="O239" s="327">
        <v>616.5</v>
      </c>
      <c r="P239" s="327">
        <v>130.69999999999999</v>
      </c>
      <c r="Q239" s="362">
        <v>1042252.5</v>
      </c>
      <c r="R239" s="329">
        <v>0.85</v>
      </c>
      <c r="S239" s="1476">
        <v>-2.1</v>
      </c>
      <c r="T239" s="1427">
        <v>1.2709999999999999</v>
      </c>
      <c r="U239" s="309">
        <v>568878</v>
      </c>
      <c r="W239" s="399"/>
      <c r="X239" s="332">
        <v>113.4</v>
      </c>
      <c r="Y239" s="333">
        <v>241196</v>
      </c>
      <c r="Z239" s="334">
        <v>321228</v>
      </c>
      <c r="AB239" s="332">
        <v>110.9</v>
      </c>
      <c r="AC239" s="335">
        <v>26381.9</v>
      </c>
      <c r="AD239" s="334">
        <v>307469</v>
      </c>
    </row>
    <row r="240" spans="1:30">
      <c r="A240" s="33"/>
      <c r="B240" s="34" t="s">
        <v>114</v>
      </c>
      <c r="C240" s="327">
        <v>131.1</v>
      </c>
      <c r="D240" s="328">
        <v>4031911</v>
      </c>
      <c r="E240" s="328">
        <v>469314</v>
      </c>
      <c r="F240" s="327">
        <v>131</v>
      </c>
      <c r="G240" s="305">
        <v>1027974.5820000001</v>
      </c>
      <c r="H240" s="329">
        <v>0.83</v>
      </c>
      <c r="I240" s="348">
        <v>0.4</v>
      </c>
      <c r="J240" s="330">
        <v>1.1639999999999999</v>
      </c>
      <c r="K240" s="309">
        <v>570904</v>
      </c>
      <c r="M240" s="331">
        <v>131.1</v>
      </c>
      <c r="N240" s="328">
        <v>4092.02</v>
      </c>
      <c r="O240" s="327">
        <v>539.91</v>
      </c>
      <c r="P240" s="327">
        <v>131</v>
      </c>
      <c r="Q240" s="362">
        <v>1050271.7</v>
      </c>
      <c r="R240" s="329">
        <v>0.83</v>
      </c>
      <c r="S240" s="1476">
        <v>0.4</v>
      </c>
      <c r="T240" s="1427">
        <v>1.2829999999999999</v>
      </c>
      <c r="U240" s="309">
        <v>587343</v>
      </c>
      <c r="W240" s="399"/>
      <c r="X240" s="332">
        <v>108.6</v>
      </c>
      <c r="Y240" s="333">
        <v>252429</v>
      </c>
      <c r="Z240" s="334">
        <v>336642</v>
      </c>
      <c r="AB240" s="332">
        <v>111.3</v>
      </c>
      <c r="AC240" s="335">
        <v>26678.3</v>
      </c>
      <c r="AD240" s="334">
        <v>331726</v>
      </c>
    </row>
    <row r="241" spans="1:30">
      <c r="A241" s="33"/>
      <c r="B241" s="34" t="s">
        <v>115</v>
      </c>
      <c r="C241" s="327">
        <v>129.30000000000001</v>
      </c>
      <c r="D241" s="328">
        <v>4181161</v>
      </c>
      <c r="E241" s="328">
        <v>605726</v>
      </c>
      <c r="F241" s="327">
        <v>131.30000000000001</v>
      </c>
      <c r="G241" s="305">
        <v>1072962.693</v>
      </c>
      <c r="H241" s="329">
        <v>0.79</v>
      </c>
      <c r="I241" s="348">
        <v>-2.2000000000000002</v>
      </c>
      <c r="J241" s="330">
        <v>1.26</v>
      </c>
      <c r="K241" s="309">
        <v>598442</v>
      </c>
      <c r="M241" s="331">
        <v>129.30000000000001</v>
      </c>
      <c r="N241" s="328">
        <v>3998.8</v>
      </c>
      <c r="O241" s="327">
        <v>563.80999999999995</v>
      </c>
      <c r="P241" s="327">
        <v>131.30000000000001</v>
      </c>
      <c r="Q241" s="362">
        <v>1036748.1</v>
      </c>
      <c r="R241" s="329">
        <v>0.79</v>
      </c>
      <c r="S241" s="1476">
        <v>-2.2000000000000002</v>
      </c>
      <c r="T241" s="1427">
        <v>1.252</v>
      </c>
      <c r="U241" s="309">
        <v>599309</v>
      </c>
      <c r="W241" s="399"/>
      <c r="X241" s="332">
        <v>106.2</v>
      </c>
      <c r="Y241" s="333">
        <v>252110</v>
      </c>
      <c r="Z241" s="334">
        <v>348026</v>
      </c>
      <c r="AB241" s="332">
        <v>109.2</v>
      </c>
      <c r="AC241" s="335">
        <v>25949.5</v>
      </c>
      <c r="AD241" s="334">
        <v>357517</v>
      </c>
    </row>
    <row r="242" spans="1:30">
      <c r="A242" s="33"/>
      <c r="B242" s="34" t="s">
        <v>116</v>
      </c>
      <c r="C242" s="327">
        <v>132</v>
      </c>
      <c r="D242" s="328">
        <v>4365234</v>
      </c>
      <c r="E242" s="328">
        <v>850753</v>
      </c>
      <c r="F242" s="327">
        <v>136</v>
      </c>
      <c r="G242" s="305">
        <v>1077784.8119999999</v>
      </c>
      <c r="H242" s="329">
        <v>0.78</v>
      </c>
      <c r="I242" s="348">
        <v>-0.6</v>
      </c>
      <c r="J242" s="330">
        <v>1.2909999999999999</v>
      </c>
      <c r="K242" s="309">
        <v>637021</v>
      </c>
      <c r="M242" s="331">
        <v>132</v>
      </c>
      <c r="N242" s="328">
        <v>4016.22</v>
      </c>
      <c r="O242" s="327">
        <v>774.97</v>
      </c>
      <c r="P242" s="327">
        <v>136</v>
      </c>
      <c r="Q242" s="362">
        <v>1045056.5</v>
      </c>
      <c r="R242" s="329">
        <v>0.78</v>
      </c>
      <c r="S242" s="1476">
        <v>-0.6</v>
      </c>
      <c r="T242" s="1427">
        <v>1.3360000000000001</v>
      </c>
      <c r="U242" s="309">
        <v>607674</v>
      </c>
      <c r="W242" s="399"/>
      <c r="X242" s="332">
        <v>108.1</v>
      </c>
      <c r="Y242" s="333">
        <v>289189</v>
      </c>
      <c r="Z242" s="334">
        <v>343729</v>
      </c>
      <c r="AB242" s="332">
        <v>109.5</v>
      </c>
      <c r="AC242" s="335">
        <v>26008.5</v>
      </c>
      <c r="AD242" s="334">
        <v>329397</v>
      </c>
    </row>
    <row r="243" spans="1:30">
      <c r="A243" s="33"/>
      <c r="B243" s="34" t="s">
        <v>117</v>
      </c>
      <c r="C243" s="327">
        <v>125.5</v>
      </c>
      <c r="D243" s="328">
        <v>4105711</v>
      </c>
      <c r="E243" s="328">
        <v>586086</v>
      </c>
      <c r="F243" s="327">
        <v>124.5</v>
      </c>
      <c r="G243" s="305">
        <v>1011755.8860000001</v>
      </c>
      <c r="H243" s="329">
        <v>0.74</v>
      </c>
      <c r="I243" s="348">
        <v>0</v>
      </c>
      <c r="J243" s="330">
        <v>1.1659999999999999</v>
      </c>
      <c r="K243" s="309">
        <v>588836</v>
      </c>
      <c r="M243" s="331">
        <v>125.5</v>
      </c>
      <c r="N243" s="328">
        <v>3912.83</v>
      </c>
      <c r="O243" s="327">
        <v>593.48</v>
      </c>
      <c r="P243" s="327">
        <v>124.5</v>
      </c>
      <c r="Q243" s="362">
        <v>1038520.9</v>
      </c>
      <c r="R243" s="329">
        <v>0.74</v>
      </c>
      <c r="S243" s="1476">
        <v>0</v>
      </c>
      <c r="T243" s="1427">
        <v>1.2709999999999999</v>
      </c>
      <c r="U243" s="309">
        <v>600571</v>
      </c>
      <c r="W243" s="399"/>
      <c r="X243" s="332">
        <v>104.9</v>
      </c>
      <c r="Y243" s="333">
        <v>222356</v>
      </c>
      <c r="Z243" s="334">
        <v>342995</v>
      </c>
      <c r="AB243" s="332">
        <v>108.4</v>
      </c>
      <c r="AC243" s="335">
        <v>25894</v>
      </c>
      <c r="AD243" s="334">
        <v>341069</v>
      </c>
    </row>
    <row r="244" spans="1:30">
      <c r="A244" s="33"/>
      <c r="B244" s="34" t="s">
        <v>118</v>
      </c>
      <c r="C244" s="327">
        <v>123.5</v>
      </c>
      <c r="D244" s="328">
        <v>4108406</v>
      </c>
      <c r="E244" s="328">
        <v>426438</v>
      </c>
      <c r="F244" s="327">
        <v>123.9</v>
      </c>
      <c r="G244" s="305">
        <v>1043001.36</v>
      </c>
      <c r="H244" s="329">
        <v>0.72</v>
      </c>
      <c r="I244" s="348">
        <v>-2.8</v>
      </c>
      <c r="J244" s="330">
        <v>1.302</v>
      </c>
      <c r="K244" s="309">
        <v>649982</v>
      </c>
      <c r="M244" s="331">
        <v>123.5</v>
      </c>
      <c r="N244" s="328">
        <v>3961.29</v>
      </c>
      <c r="O244" s="327">
        <v>416.15</v>
      </c>
      <c r="P244" s="327">
        <v>123.9</v>
      </c>
      <c r="Q244" s="362">
        <v>1041781.7</v>
      </c>
      <c r="R244" s="329">
        <v>0.72</v>
      </c>
      <c r="S244" s="1476">
        <v>-2.8</v>
      </c>
      <c r="T244" s="1427">
        <v>1.294</v>
      </c>
      <c r="U244" s="309">
        <v>635812</v>
      </c>
      <c r="W244" s="399"/>
      <c r="X244" s="332">
        <v>112.7</v>
      </c>
      <c r="Y244" s="333">
        <v>217215</v>
      </c>
      <c r="Z244" s="334">
        <v>374286</v>
      </c>
      <c r="AB244" s="332">
        <v>113</v>
      </c>
      <c r="AC244" s="335">
        <v>25487.1</v>
      </c>
      <c r="AD244" s="334">
        <v>367986</v>
      </c>
    </row>
    <row r="245" spans="1:30">
      <c r="A245" s="33"/>
      <c r="B245" s="34" t="s">
        <v>119</v>
      </c>
      <c r="C245" s="327">
        <v>127.3</v>
      </c>
      <c r="D245" s="328">
        <v>4044210</v>
      </c>
      <c r="E245" s="328">
        <v>569560</v>
      </c>
      <c r="F245" s="327">
        <v>127.3</v>
      </c>
      <c r="G245" s="305">
        <v>1050193.4099999999</v>
      </c>
      <c r="H245" s="329">
        <v>0.72</v>
      </c>
      <c r="I245" s="348">
        <v>-3.9</v>
      </c>
      <c r="J245" s="330">
        <v>1.25</v>
      </c>
      <c r="K245" s="309">
        <v>608430</v>
      </c>
      <c r="M245" s="331">
        <v>127.3</v>
      </c>
      <c r="N245" s="328">
        <v>3942.04</v>
      </c>
      <c r="O245" s="327">
        <v>561.6</v>
      </c>
      <c r="P245" s="327">
        <v>127.3</v>
      </c>
      <c r="Q245" s="362">
        <v>1036883.7</v>
      </c>
      <c r="R245" s="329">
        <v>0.72</v>
      </c>
      <c r="S245" s="1476">
        <v>-3.9</v>
      </c>
      <c r="T245" s="1427">
        <v>1.3029999999999999</v>
      </c>
      <c r="U245" s="309">
        <v>578973</v>
      </c>
      <c r="W245" s="399"/>
      <c r="X245" s="332">
        <v>107.8</v>
      </c>
      <c r="Y245" s="333">
        <v>236680</v>
      </c>
      <c r="Z245" s="334">
        <v>358619</v>
      </c>
      <c r="AB245" s="332">
        <v>106.2</v>
      </c>
      <c r="AC245" s="335">
        <v>25390</v>
      </c>
      <c r="AD245" s="334">
        <v>340787</v>
      </c>
    </row>
    <row r="246" spans="1:30">
      <c r="A246" s="33"/>
      <c r="B246" s="34" t="s">
        <v>120</v>
      </c>
      <c r="C246" s="327">
        <v>118.3</v>
      </c>
      <c r="D246" s="328">
        <v>3718458</v>
      </c>
      <c r="E246" s="328">
        <v>400794</v>
      </c>
      <c r="F246" s="327">
        <v>115.8</v>
      </c>
      <c r="G246" s="305">
        <v>1031057.64</v>
      </c>
      <c r="H246" s="329">
        <v>0.69</v>
      </c>
      <c r="I246" s="348">
        <v>0.5</v>
      </c>
      <c r="J246" s="330">
        <v>1.1279999999999999</v>
      </c>
      <c r="K246" s="309">
        <v>476775</v>
      </c>
      <c r="M246" s="331">
        <v>118.3</v>
      </c>
      <c r="N246" s="328">
        <v>3834.88</v>
      </c>
      <c r="O246" s="327">
        <v>374.65</v>
      </c>
      <c r="P246" s="327">
        <v>115.8</v>
      </c>
      <c r="Q246" s="362">
        <v>1021864.2</v>
      </c>
      <c r="R246" s="329">
        <v>0.69</v>
      </c>
      <c r="S246" s="1476">
        <v>0.5</v>
      </c>
      <c r="T246" s="1427">
        <v>1.1579999999999999</v>
      </c>
      <c r="U246" s="309">
        <v>497745</v>
      </c>
      <c r="W246" s="399"/>
      <c r="X246" s="332">
        <v>106.3</v>
      </c>
      <c r="Y246" s="333">
        <v>283840</v>
      </c>
      <c r="Z246" s="334">
        <v>305547</v>
      </c>
      <c r="AB246" s="332">
        <v>103</v>
      </c>
      <c r="AC246" s="335">
        <v>25975.8</v>
      </c>
      <c r="AD246" s="334">
        <v>323025</v>
      </c>
    </row>
    <row r="247" spans="1:30">
      <c r="A247" s="33"/>
      <c r="B247" s="34" t="s">
        <v>121</v>
      </c>
      <c r="C247" s="327">
        <v>111.9</v>
      </c>
      <c r="D247" s="328">
        <v>3448114</v>
      </c>
      <c r="E247" s="328">
        <v>482299</v>
      </c>
      <c r="F247" s="327">
        <v>108.4</v>
      </c>
      <c r="G247" s="305">
        <v>1021601.2840000001</v>
      </c>
      <c r="H247" s="329">
        <v>0.68</v>
      </c>
      <c r="I247" s="348">
        <v>-3.9</v>
      </c>
      <c r="J247" s="330">
        <v>1.149</v>
      </c>
      <c r="K247" s="309">
        <v>501322</v>
      </c>
      <c r="M247" s="331">
        <v>111.9</v>
      </c>
      <c r="N247" s="328">
        <v>3554.36</v>
      </c>
      <c r="O247" s="327">
        <v>419.92</v>
      </c>
      <c r="P247" s="327">
        <v>108.4</v>
      </c>
      <c r="Q247" s="362">
        <v>1025812.4</v>
      </c>
      <c r="R247" s="329">
        <v>0.68</v>
      </c>
      <c r="S247" s="1476">
        <v>-3.9</v>
      </c>
      <c r="T247" s="1427">
        <v>1.1499999999999999</v>
      </c>
      <c r="U247" s="309">
        <v>469401</v>
      </c>
      <c r="W247" s="399"/>
      <c r="X247" s="336">
        <v>106.5</v>
      </c>
      <c r="Y247" s="337">
        <v>350955</v>
      </c>
      <c r="Z247" s="338">
        <v>300758</v>
      </c>
      <c r="AB247" s="336">
        <v>100.6</v>
      </c>
      <c r="AC247" s="339">
        <v>25124.1</v>
      </c>
      <c r="AD247" s="338">
        <v>300785</v>
      </c>
    </row>
    <row r="248" spans="1:30">
      <c r="A248" s="208" t="s">
        <v>148</v>
      </c>
      <c r="B248" s="62" t="s">
        <v>110</v>
      </c>
      <c r="C248" s="340">
        <v>103.1</v>
      </c>
      <c r="D248" s="341">
        <v>3188997</v>
      </c>
      <c r="E248" s="341">
        <v>369560</v>
      </c>
      <c r="F248" s="340">
        <v>98.9</v>
      </c>
      <c r="G248" s="342">
        <v>989203.51399999997</v>
      </c>
      <c r="H248" s="343">
        <v>0.61</v>
      </c>
      <c r="I248" s="344">
        <v>-1.9</v>
      </c>
      <c r="J248" s="345">
        <v>0.9</v>
      </c>
      <c r="K248" s="346">
        <v>340981</v>
      </c>
      <c r="M248" s="347">
        <v>103.1</v>
      </c>
      <c r="N248" s="341">
        <v>3356.95</v>
      </c>
      <c r="O248" s="340">
        <v>463.32</v>
      </c>
      <c r="P248" s="340">
        <v>98.9</v>
      </c>
      <c r="Q248" s="1491">
        <v>1046169.3</v>
      </c>
      <c r="R248" s="343">
        <v>0.61</v>
      </c>
      <c r="S248" s="1475">
        <v>-1.9</v>
      </c>
      <c r="T248" s="1718">
        <v>0.995</v>
      </c>
      <c r="U248" s="346">
        <v>404384</v>
      </c>
      <c r="W248" s="399"/>
      <c r="X248" s="332">
        <v>93</v>
      </c>
      <c r="Y248" s="333">
        <v>278781</v>
      </c>
      <c r="Z248" s="334">
        <v>278184</v>
      </c>
      <c r="AB248" s="332">
        <v>98.7</v>
      </c>
      <c r="AC248" s="335">
        <v>25690.9</v>
      </c>
      <c r="AD248" s="334">
        <v>269096</v>
      </c>
    </row>
    <row r="249" spans="1:30">
      <c r="A249" s="33">
        <v>2009</v>
      </c>
      <c r="B249" s="34" t="s">
        <v>111</v>
      </c>
      <c r="C249" s="327">
        <v>100</v>
      </c>
      <c r="D249" s="328">
        <v>2938313</v>
      </c>
      <c r="E249" s="328">
        <v>418817</v>
      </c>
      <c r="F249" s="327">
        <v>95</v>
      </c>
      <c r="G249" s="305">
        <v>1030313.1020000001</v>
      </c>
      <c r="H249" s="329">
        <v>0.55000000000000004</v>
      </c>
      <c r="I249" s="348">
        <v>-5.2</v>
      </c>
      <c r="J249" s="330">
        <v>0.91800000000000004</v>
      </c>
      <c r="K249" s="309">
        <v>369253</v>
      </c>
      <c r="M249" s="331">
        <v>100</v>
      </c>
      <c r="N249" s="328">
        <v>3184.56</v>
      </c>
      <c r="O249" s="327">
        <v>399.4</v>
      </c>
      <c r="P249" s="327">
        <v>95</v>
      </c>
      <c r="Q249" s="362">
        <v>1046280.3</v>
      </c>
      <c r="R249" s="329">
        <v>0.55000000000000004</v>
      </c>
      <c r="S249" s="1476">
        <v>-5.2</v>
      </c>
      <c r="T249" s="1427">
        <v>0.96</v>
      </c>
      <c r="U249" s="309">
        <v>390433</v>
      </c>
      <c r="W249" s="399"/>
      <c r="X249" s="332">
        <v>91.9</v>
      </c>
      <c r="Y249" s="333">
        <v>210154</v>
      </c>
      <c r="Z249" s="334">
        <v>193965</v>
      </c>
      <c r="AB249" s="332">
        <v>92.7</v>
      </c>
      <c r="AC249" s="335">
        <v>25479.3</v>
      </c>
      <c r="AD249" s="334">
        <v>225715</v>
      </c>
    </row>
    <row r="250" spans="1:30">
      <c r="A250" s="39"/>
      <c r="B250" s="34" t="s">
        <v>112</v>
      </c>
      <c r="C250" s="327">
        <v>105.3</v>
      </c>
      <c r="D250" s="328">
        <v>3141206</v>
      </c>
      <c r="E250" s="328">
        <v>370546</v>
      </c>
      <c r="F250" s="327">
        <v>110.2</v>
      </c>
      <c r="G250" s="305">
        <v>1024008.276</v>
      </c>
      <c r="H250" s="329">
        <v>0.51</v>
      </c>
      <c r="I250" s="348">
        <v>-5.4</v>
      </c>
      <c r="J250" s="330">
        <v>1.224</v>
      </c>
      <c r="K250" s="309">
        <v>413933</v>
      </c>
      <c r="M250" s="331">
        <v>105.3</v>
      </c>
      <c r="N250" s="328">
        <v>3161.1</v>
      </c>
      <c r="O250" s="327">
        <v>399.14</v>
      </c>
      <c r="P250" s="327">
        <v>110.2</v>
      </c>
      <c r="Q250" s="362">
        <v>1035143.6</v>
      </c>
      <c r="R250" s="329">
        <v>0.51</v>
      </c>
      <c r="S250" s="1476">
        <v>-5.4</v>
      </c>
      <c r="T250" s="1427">
        <v>1.093</v>
      </c>
      <c r="U250" s="309">
        <v>378826</v>
      </c>
      <c r="W250" s="399"/>
      <c r="X250" s="332">
        <v>91.6</v>
      </c>
      <c r="Y250" s="333">
        <v>251138</v>
      </c>
      <c r="Z250" s="334">
        <v>235957</v>
      </c>
      <c r="AB250" s="332">
        <v>88.3</v>
      </c>
      <c r="AC250" s="335">
        <v>25104</v>
      </c>
      <c r="AD250" s="334">
        <v>233568</v>
      </c>
    </row>
    <row r="251" spans="1:30">
      <c r="A251" s="33"/>
      <c r="B251" s="34" t="s">
        <v>113</v>
      </c>
      <c r="C251" s="327">
        <v>101.7</v>
      </c>
      <c r="D251" s="328">
        <v>3154708</v>
      </c>
      <c r="E251" s="328">
        <v>414249</v>
      </c>
      <c r="F251" s="327">
        <v>97.2</v>
      </c>
      <c r="G251" s="305">
        <v>1091950.0719999999</v>
      </c>
      <c r="H251" s="329">
        <v>0.48</v>
      </c>
      <c r="I251" s="348">
        <v>-1.6</v>
      </c>
      <c r="J251" s="330">
        <v>0.94499999999999995</v>
      </c>
      <c r="K251" s="309">
        <v>393717</v>
      </c>
      <c r="M251" s="331">
        <v>101.7</v>
      </c>
      <c r="N251" s="328">
        <v>3292.5</v>
      </c>
      <c r="O251" s="327">
        <v>423.82</v>
      </c>
      <c r="P251" s="327">
        <v>97.2</v>
      </c>
      <c r="Q251" s="362">
        <v>1045952.9</v>
      </c>
      <c r="R251" s="329">
        <v>0.48</v>
      </c>
      <c r="S251" s="1476">
        <v>-1.6</v>
      </c>
      <c r="T251" s="1427">
        <v>1.016</v>
      </c>
      <c r="U251" s="309">
        <v>387908</v>
      </c>
      <c r="W251" s="399"/>
      <c r="X251" s="332">
        <v>92.8</v>
      </c>
      <c r="Y251" s="333">
        <v>234245</v>
      </c>
      <c r="Z251" s="334">
        <v>238530</v>
      </c>
      <c r="AB251" s="332">
        <v>90.9</v>
      </c>
      <c r="AC251" s="335">
        <v>25331.8</v>
      </c>
      <c r="AD251" s="334">
        <v>226891</v>
      </c>
    </row>
    <row r="252" spans="1:30">
      <c r="A252" s="33"/>
      <c r="B252" s="34" t="s">
        <v>114</v>
      </c>
      <c r="C252" s="327">
        <v>100.6</v>
      </c>
      <c r="D252" s="328">
        <v>3305901</v>
      </c>
      <c r="E252" s="328">
        <v>298101</v>
      </c>
      <c r="F252" s="327">
        <v>96.6</v>
      </c>
      <c r="G252" s="305">
        <v>1001642.3039999999</v>
      </c>
      <c r="H252" s="329">
        <v>0.46</v>
      </c>
      <c r="I252" s="348">
        <v>-4.8</v>
      </c>
      <c r="J252" s="330">
        <v>0.88200000000000001</v>
      </c>
      <c r="K252" s="309">
        <v>384342</v>
      </c>
      <c r="M252" s="331">
        <v>100.6</v>
      </c>
      <c r="N252" s="328">
        <v>3345.73</v>
      </c>
      <c r="O252" s="327">
        <v>344.44</v>
      </c>
      <c r="P252" s="327">
        <v>96.6</v>
      </c>
      <c r="Q252" s="362">
        <v>1033979.3</v>
      </c>
      <c r="R252" s="329">
        <v>0.46</v>
      </c>
      <c r="S252" s="1476">
        <v>-4.8</v>
      </c>
      <c r="T252" s="1427">
        <v>0.97499999999999998</v>
      </c>
      <c r="U252" s="309">
        <v>400052</v>
      </c>
      <c r="W252" s="399"/>
      <c r="X252" s="332">
        <v>87</v>
      </c>
      <c r="Y252" s="333">
        <v>223313</v>
      </c>
      <c r="Z252" s="334">
        <v>198521</v>
      </c>
      <c r="AB252" s="332">
        <v>89.6</v>
      </c>
      <c r="AC252" s="335">
        <v>23840.400000000001</v>
      </c>
      <c r="AD252" s="334">
        <v>203283</v>
      </c>
    </row>
    <row r="253" spans="1:30">
      <c r="A253" s="33"/>
      <c r="B253" s="34" t="s">
        <v>115</v>
      </c>
      <c r="C253" s="327">
        <v>102.9</v>
      </c>
      <c r="D253" s="328">
        <v>3577022</v>
      </c>
      <c r="E253" s="328">
        <v>350893</v>
      </c>
      <c r="F253" s="327">
        <v>100.1</v>
      </c>
      <c r="G253" s="305">
        <v>1084644.24</v>
      </c>
      <c r="H253" s="329">
        <v>0.45</v>
      </c>
      <c r="I253" s="348">
        <v>-3</v>
      </c>
      <c r="J253" s="330">
        <v>1.056</v>
      </c>
      <c r="K253" s="309">
        <v>401265</v>
      </c>
      <c r="M253" s="331">
        <v>102.9</v>
      </c>
      <c r="N253" s="328">
        <v>3423.79</v>
      </c>
      <c r="O253" s="327">
        <v>331.83</v>
      </c>
      <c r="P253" s="327">
        <v>100.1</v>
      </c>
      <c r="Q253" s="362">
        <v>1046051.4</v>
      </c>
      <c r="R253" s="329">
        <v>0.45</v>
      </c>
      <c r="S253" s="1476">
        <v>-3</v>
      </c>
      <c r="T253" s="1427">
        <v>1.0409999999999999</v>
      </c>
      <c r="U253" s="309">
        <v>393041</v>
      </c>
      <c r="W253" s="399"/>
      <c r="X253" s="332">
        <v>88.9</v>
      </c>
      <c r="Y253" s="333">
        <v>251202</v>
      </c>
      <c r="Z253" s="334">
        <v>217055</v>
      </c>
      <c r="AB253" s="332">
        <v>91.5</v>
      </c>
      <c r="AC253" s="335">
        <v>26181</v>
      </c>
      <c r="AD253" s="334">
        <v>213363</v>
      </c>
    </row>
    <row r="254" spans="1:30">
      <c r="A254" s="33"/>
      <c r="B254" s="34" t="s">
        <v>116</v>
      </c>
      <c r="C254" s="327">
        <v>101.9</v>
      </c>
      <c r="D254" s="328">
        <v>3824375</v>
      </c>
      <c r="E254" s="328">
        <v>381202</v>
      </c>
      <c r="F254" s="327">
        <v>94.7</v>
      </c>
      <c r="G254" s="305">
        <v>1102121.085</v>
      </c>
      <c r="H254" s="329">
        <v>0.43</v>
      </c>
      <c r="I254" s="348">
        <v>-5.2</v>
      </c>
      <c r="J254" s="330">
        <v>1.01</v>
      </c>
      <c r="K254" s="309">
        <v>407593</v>
      </c>
      <c r="M254" s="331">
        <v>101.9</v>
      </c>
      <c r="N254" s="328">
        <v>3519.88</v>
      </c>
      <c r="O254" s="327">
        <v>357.54</v>
      </c>
      <c r="P254" s="327">
        <v>94.7</v>
      </c>
      <c r="Q254" s="362">
        <v>1061655.8999999999</v>
      </c>
      <c r="R254" s="329">
        <v>0.43</v>
      </c>
      <c r="S254" s="1476">
        <v>-5.2</v>
      </c>
      <c r="T254" s="1427">
        <v>1.044</v>
      </c>
      <c r="U254" s="309">
        <v>385164</v>
      </c>
      <c r="W254" s="399"/>
      <c r="X254" s="332">
        <v>92.7</v>
      </c>
      <c r="Y254" s="333">
        <v>275635</v>
      </c>
      <c r="Z254" s="334">
        <v>237811</v>
      </c>
      <c r="AB254" s="332">
        <v>93.4</v>
      </c>
      <c r="AC254" s="335">
        <v>24594.5</v>
      </c>
      <c r="AD254" s="334">
        <v>223963</v>
      </c>
    </row>
    <row r="255" spans="1:30">
      <c r="A255" s="33"/>
      <c r="B255" s="34" t="s">
        <v>117</v>
      </c>
      <c r="C255" s="327">
        <v>103.5</v>
      </c>
      <c r="D255" s="328">
        <v>3668202</v>
      </c>
      <c r="E255" s="328">
        <v>327005</v>
      </c>
      <c r="F255" s="327">
        <v>98.3</v>
      </c>
      <c r="G255" s="305">
        <v>1021759.9</v>
      </c>
      <c r="H255" s="329">
        <v>0.43</v>
      </c>
      <c r="I255" s="348">
        <v>-3.8</v>
      </c>
      <c r="J255" s="330">
        <v>0.95199999999999996</v>
      </c>
      <c r="K255" s="309">
        <v>398902</v>
      </c>
      <c r="M255" s="331">
        <v>103.5</v>
      </c>
      <c r="N255" s="328">
        <v>3500.03</v>
      </c>
      <c r="O255" s="327">
        <v>310.77999999999997</v>
      </c>
      <c r="P255" s="327">
        <v>98.3</v>
      </c>
      <c r="Q255" s="362">
        <v>1051134.3</v>
      </c>
      <c r="R255" s="329">
        <v>0.43</v>
      </c>
      <c r="S255" s="1476">
        <v>-3.8</v>
      </c>
      <c r="T255" s="1427">
        <v>1.036</v>
      </c>
      <c r="U255" s="309">
        <v>415107</v>
      </c>
      <c r="W255" s="399"/>
      <c r="X255" s="332">
        <v>89.1</v>
      </c>
      <c r="Y255" s="333">
        <v>218476</v>
      </c>
      <c r="Z255" s="334">
        <v>227814</v>
      </c>
      <c r="AB255" s="332">
        <v>92.3</v>
      </c>
      <c r="AC255" s="335">
        <v>24879.1</v>
      </c>
      <c r="AD255" s="334">
        <v>225300</v>
      </c>
    </row>
    <row r="256" spans="1:30">
      <c r="A256" s="33"/>
      <c r="B256" s="34" t="s">
        <v>118</v>
      </c>
      <c r="C256" s="327">
        <v>104.2</v>
      </c>
      <c r="D256" s="328">
        <v>3642164</v>
      </c>
      <c r="E256" s="328">
        <v>394257</v>
      </c>
      <c r="F256" s="327">
        <v>98.9</v>
      </c>
      <c r="G256" s="305">
        <v>1054145.7749999999</v>
      </c>
      <c r="H256" s="329">
        <v>0.44</v>
      </c>
      <c r="I256" s="348">
        <v>-2.9</v>
      </c>
      <c r="J256" s="330">
        <v>1.077</v>
      </c>
      <c r="K256" s="309">
        <v>417040</v>
      </c>
      <c r="M256" s="331">
        <v>104.2</v>
      </c>
      <c r="N256" s="328">
        <v>3520.65</v>
      </c>
      <c r="O256" s="327">
        <v>381.82</v>
      </c>
      <c r="P256" s="327">
        <v>98.9</v>
      </c>
      <c r="Q256" s="362">
        <v>1052536.8</v>
      </c>
      <c r="R256" s="329">
        <v>0.44</v>
      </c>
      <c r="S256" s="1476">
        <v>-2.9</v>
      </c>
      <c r="T256" s="1427">
        <v>1.0660000000000001</v>
      </c>
      <c r="U256" s="309">
        <v>405508</v>
      </c>
      <c r="W256" s="399"/>
      <c r="X256" s="332">
        <v>94.5</v>
      </c>
      <c r="Y256" s="333">
        <v>218994</v>
      </c>
      <c r="Z256" s="334">
        <v>230278</v>
      </c>
      <c r="AB256" s="332">
        <v>94.8</v>
      </c>
      <c r="AC256" s="335">
        <v>26299.5</v>
      </c>
      <c r="AD256" s="334">
        <v>230899</v>
      </c>
    </row>
    <row r="257" spans="1:30">
      <c r="A257" s="33"/>
      <c r="B257" s="34" t="s">
        <v>119</v>
      </c>
      <c r="C257" s="327">
        <v>106.2</v>
      </c>
      <c r="D257" s="328">
        <v>3728179</v>
      </c>
      <c r="E257" s="328">
        <v>443980</v>
      </c>
      <c r="F257" s="327">
        <v>99.1</v>
      </c>
      <c r="G257" s="305">
        <v>1053531.1499999999</v>
      </c>
      <c r="H257" s="329">
        <v>0.43</v>
      </c>
      <c r="I257" s="348">
        <v>-3.2</v>
      </c>
      <c r="J257" s="330">
        <v>1.052</v>
      </c>
      <c r="K257" s="309">
        <v>439107</v>
      </c>
      <c r="M257" s="331">
        <v>106.2</v>
      </c>
      <c r="N257" s="328">
        <v>3641.36</v>
      </c>
      <c r="O257" s="327">
        <v>436.49</v>
      </c>
      <c r="P257" s="327">
        <v>99.1</v>
      </c>
      <c r="Q257" s="362">
        <v>1041699</v>
      </c>
      <c r="R257" s="329">
        <v>0.43</v>
      </c>
      <c r="S257" s="1476">
        <v>-3.2</v>
      </c>
      <c r="T257" s="1427">
        <v>1.103</v>
      </c>
      <c r="U257" s="309">
        <v>422054</v>
      </c>
      <c r="W257" s="399"/>
      <c r="X257" s="332">
        <v>97.3</v>
      </c>
      <c r="Y257" s="333">
        <v>235062</v>
      </c>
      <c r="Z257" s="334">
        <v>234314</v>
      </c>
      <c r="AB257" s="332">
        <v>95.7</v>
      </c>
      <c r="AC257" s="335">
        <v>24877.4</v>
      </c>
      <c r="AD257" s="334">
        <v>230959</v>
      </c>
    </row>
    <row r="258" spans="1:30">
      <c r="A258" s="33"/>
      <c r="B258" s="34" t="s">
        <v>120</v>
      </c>
      <c r="C258" s="327">
        <v>109.3</v>
      </c>
      <c r="D258" s="328">
        <v>3582458</v>
      </c>
      <c r="E258" s="328">
        <v>391134</v>
      </c>
      <c r="F258" s="327">
        <v>104.6</v>
      </c>
      <c r="G258" s="305">
        <v>1064909.8799999999</v>
      </c>
      <c r="H258" s="329">
        <v>0.43</v>
      </c>
      <c r="I258" s="348">
        <v>-9.1</v>
      </c>
      <c r="J258" s="330">
        <v>1.0760000000000001</v>
      </c>
      <c r="K258" s="309">
        <v>409737</v>
      </c>
      <c r="M258" s="331">
        <v>109.3</v>
      </c>
      <c r="N258" s="328">
        <v>3693.18</v>
      </c>
      <c r="O258" s="327">
        <v>365.17</v>
      </c>
      <c r="P258" s="327">
        <v>104.6</v>
      </c>
      <c r="Q258" s="362">
        <v>1053728.3999999999</v>
      </c>
      <c r="R258" s="329">
        <v>0.43</v>
      </c>
      <c r="S258" s="1476">
        <v>-9.1</v>
      </c>
      <c r="T258" s="1427">
        <v>1.1120000000000001</v>
      </c>
      <c r="U258" s="309">
        <v>435699</v>
      </c>
      <c r="W258" s="399"/>
      <c r="X258" s="332">
        <v>100</v>
      </c>
      <c r="Y258" s="333">
        <v>257772</v>
      </c>
      <c r="Z258" s="334">
        <v>241832</v>
      </c>
      <c r="AB258" s="332">
        <v>96.9</v>
      </c>
      <c r="AC258" s="335">
        <v>23687.1</v>
      </c>
      <c r="AD258" s="334">
        <v>245729</v>
      </c>
    </row>
    <row r="259" spans="1:30">
      <c r="A259" s="49"/>
      <c r="B259" s="50" t="s">
        <v>121</v>
      </c>
      <c r="C259" s="349">
        <v>110.1</v>
      </c>
      <c r="D259" s="350">
        <v>3576246</v>
      </c>
      <c r="E259" s="350">
        <v>399708</v>
      </c>
      <c r="F259" s="349">
        <v>105.9</v>
      </c>
      <c r="G259" s="317">
        <v>1062368.503</v>
      </c>
      <c r="H259" s="351">
        <v>0.42</v>
      </c>
      <c r="I259" s="352">
        <v>-2.7</v>
      </c>
      <c r="J259" s="353">
        <v>1.1399999999999999</v>
      </c>
      <c r="K259" s="321">
        <v>456217</v>
      </c>
      <c r="M259" s="354">
        <v>110.1</v>
      </c>
      <c r="N259" s="350">
        <v>3691.7</v>
      </c>
      <c r="O259" s="349">
        <v>351.94</v>
      </c>
      <c r="P259" s="349">
        <v>105.9</v>
      </c>
      <c r="Q259" s="1490">
        <v>1062468.7</v>
      </c>
      <c r="R259" s="351">
        <v>0.42</v>
      </c>
      <c r="S259" s="1477">
        <v>-2.7</v>
      </c>
      <c r="T259" s="1428">
        <v>1.139</v>
      </c>
      <c r="U259" s="321">
        <v>426449</v>
      </c>
      <c r="W259" s="399"/>
      <c r="X259" s="332">
        <v>103.6</v>
      </c>
      <c r="Y259" s="333">
        <v>347925</v>
      </c>
      <c r="Z259" s="334">
        <v>235235</v>
      </c>
      <c r="AB259" s="332">
        <v>97.7</v>
      </c>
      <c r="AC259" s="335">
        <v>24989.599999999999</v>
      </c>
      <c r="AD259" s="334">
        <v>240100</v>
      </c>
    </row>
    <row r="260" spans="1:30">
      <c r="A260" s="209" t="s">
        <v>155</v>
      </c>
      <c r="B260" s="34" t="s">
        <v>110</v>
      </c>
      <c r="C260" s="327">
        <v>113.7</v>
      </c>
      <c r="D260" s="328">
        <v>3568168</v>
      </c>
      <c r="E260" s="328">
        <v>246951</v>
      </c>
      <c r="F260" s="327">
        <v>110.8</v>
      </c>
      <c r="G260" s="305">
        <v>997998.00300000014</v>
      </c>
      <c r="H260" s="329">
        <v>0.43</v>
      </c>
      <c r="I260" s="348">
        <v>-4.4000000000000004</v>
      </c>
      <c r="J260" s="330">
        <v>1.0209999999999999</v>
      </c>
      <c r="K260" s="309">
        <v>393576</v>
      </c>
      <c r="M260" s="331">
        <v>113.7</v>
      </c>
      <c r="N260" s="328">
        <v>3749.79</v>
      </c>
      <c r="O260" s="327">
        <v>322.35000000000002</v>
      </c>
      <c r="P260" s="327">
        <v>110.8</v>
      </c>
      <c r="Q260" s="362">
        <v>1066876</v>
      </c>
      <c r="R260" s="329">
        <v>0.43</v>
      </c>
      <c r="S260" s="1476">
        <v>-4.4000000000000004</v>
      </c>
      <c r="T260" s="1427">
        <v>1.1259999999999999</v>
      </c>
      <c r="U260" s="309">
        <v>472059</v>
      </c>
      <c r="W260" s="399"/>
      <c r="X260" s="355">
        <v>89.9</v>
      </c>
      <c r="Y260" s="356">
        <v>268166</v>
      </c>
      <c r="Z260" s="357">
        <v>248181</v>
      </c>
      <c r="AB260" s="355">
        <v>95.3</v>
      </c>
      <c r="AC260" s="358">
        <v>24727.4</v>
      </c>
      <c r="AD260" s="357">
        <v>248062</v>
      </c>
    </row>
    <row r="261" spans="1:30">
      <c r="A261" s="33">
        <v>2010</v>
      </c>
      <c r="B261" s="34" t="s">
        <v>111</v>
      </c>
      <c r="C261" s="327">
        <v>114.3</v>
      </c>
      <c r="D261" s="328">
        <v>3448148</v>
      </c>
      <c r="E261" s="328">
        <v>397087</v>
      </c>
      <c r="F261" s="327">
        <v>111.9</v>
      </c>
      <c r="G261" s="305">
        <v>1045956.8510000001</v>
      </c>
      <c r="H261" s="329">
        <v>0.44</v>
      </c>
      <c r="I261" s="348">
        <v>-2.5</v>
      </c>
      <c r="J261" s="330">
        <v>1.073</v>
      </c>
      <c r="K261" s="309">
        <v>419545</v>
      </c>
      <c r="M261" s="331">
        <v>114.3</v>
      </c>
      <c r="N261" s="328">
        <v>3734.41</v>
      </c>
      <c r="O261" s="327">
        <v>381.04</v>
      </c>
      <c r="P261" s="327">
        <v>111.9</v>
      </c>
      <c r="Q261" s="362">
        <v>1062420.3999999999</v>
      </c>
      <c r="R261" s="329">
        <v>0.44</v>
      </c>
      <c r="S261" s="1476">
        <v>-2.5</v>
      </c>
      <c r="T261" s="1427">
        <v>1.121</v>
      </c>
      <c r="U261" s="309">
        <v>441081</v>
      </c>
      <c r="W261" s="399"/>
      <c r="X261" s="332">
        <v>98.9</v>
      </c>
      <c r="Y261" s="333">
        <v>204891</v>
      </c>
      <c r="Z261" s="334">
        <v>215309</v>
      </c>
      <c r="AB261" s="332">
        <v>100.1</v>
      </c>
      <c r="AC261" s="335">
        <v>24646.9</v>
      </c>
      <c r="AD261" s="334">
        <v>251222</v>
      </c>
    </row>
    <row r="262" spans="1:30">
      <c r="A262" s="33"/>
      <c r="B262" s="34" t="s">
        <v>112</v>
      </c>
      <c r="C262" s="327">
        <v>107.3</v>
      </c>
      <c r="D262" s="328">
        <v>3792970</v>
      </c>
      <c r="E262" s="328">
        <v>562412</v>
      </c>
      <c r="F262" s="327">
        <v>104.5</v>
      </c>
      <c r="G262" s="305">
        <v>1065978.294</v>
      </c>
      <c r="H262" s="329">
        <v>0.45</v>
      </c>
      <c r="I262" s="348">
        <v>-5.7</v>
      </c>
      <c r="J262" s="330">
        <v>1.2809999999999999</v>
      </c>
      <c r="K262" s="309">
        <v>520018</v>
      </c>
      <c r="M262" s="331">
        <v>107.3</v>
      </c>
      <c r="N262" s="328">
        <v>3809.42</v>
      </c>
      <c r="O262" s="327">
        <v>570.13</v>
      </c>
      <c r="P262" s="327">
        <v>104.5</v>
      </c>
      <c r="Q262" s="362">
        <v>1068911.3</v>
      </c>
      <c r="R262" s="329">
        <v>0.45</v>
      </c>
      <c r="S262" s="1476">
        <v>-5.7</v>
      </c>
      <c r="T262" s="1427">
        <v>1.143</v>
      </c>
      <c r="U262" s="309">
        <v>462304</v>
      </c>
      <c r="W262" s="399"/>
      <c r="X262" s="332">
        <v>97.9</v>
      </c>
      <c r="Y262" s="333">
        <v>244881</v>
      </c>
      <c r="Z262" s="334">
        <v>258337</v>
      </c>
      <c r="AB262" s="332">
        <v>94.2</v>
      </c>
      <c r="AC262" s="335">
        <v>24791.200000000001</v>
      </c>
      <c r="AD262" s="334">
        <v>247162</v>
      </c>
    </row>
    <row r="263" spans="1:30">
      <c r="A263" s="33"/>
      <c r="B263" s="34" t="s">
        <v>113</v>
      </c>
      <c r="C263" s="327">
        <v>113.6</v>
      </c>
      <c r="D263" s="328">
        <v>3679648</v>
      </c>
      <c r="E263" s="328">
        <v>365228</v>
      </c>
      <c r="F263" s="327">
        <v>106.5</v>
      </c>
      <c r="G263" s="305">
        <v>1119048.1170000001</v>
      </c>
      <c r="H263" s="329">
        <v>0.46</v>
      </c>
      <c r="I263" s="348">
        <v>-3.4</v>
      </c>
      <c r="J263" s="330">
        <v>1.0840000000000001</v>
      </c>
      <c r="K263" s="309">
        <v>511434</v>
      </c>
      <c r="M263" s="331">
        <v>113.6</v>
      </c>
      <c r="N263" s="328">
        <v>3823.91</v>
      </c>
      <c r="O263" s="327">
        <v>404.46</v>
      </c>
      <c r="P263" s="327">
        <v>106.5</v>
      </c>
      <c r="Q263" s="362">
        <v>1069746.8</v>
      </c>
      <c r="R263" s="329">
        <v>0.46</v>
      </c>
      <c r="S263" s="1476">
        <v>-3.4</v>
      </c>
      <c r="T263" s="1427">
        <v>1.167</v>
      </c>
      <c r="U263" s="309">
        <v>497087</v>
      </c>
      <c r="W263" s="399"/>
      <c r="X263" s="332">
        <v>101.3</v>
      </c>
      <c r="Y263" s="333">
        <v>229064</v>
      </c>
      <c r="Z263" s="334">
        <v>275278</v>
      </c>
      <c r="AB263" s="332">
        <v>99.1</v>
      </c>
      <c r="AC263" s="335">
        <v>24623.200000000001</v>
      </c>
      <c r="AD263" s="334">
        <v>257149</v>
      </c>
    </row>
    <row r="264" spans="1:30">
      <c r="A264" s="33"/>
      <c r="B264" s="34" t="s">
        <v>114</v>
      </c>
      <c r="C264" s="327">
        <v>115.2</v>
      </c>
      <c r="D264" s="328">
        <v>3840177</v>
      </c>
      <c r="E264" s="328">
        <v>375954</v>
      </c>
      <c r="F264" s="327">
        <v>111.5</v>
      </c>
      <c r="G264" s="305">
        <v>1030977.088</v>
      </c>
      <c r="H264" s="329">
        <v>0.48</v>
      </c>
      <c r="I264" s="348">
        <v>-1.6</v>
      </c>
      <c r="J264" s="330">
        <v>1.0329999999999999</v>
      </c>
      <c r="K264" s="309">
        <v>472190</v>
      </c>
      <c r="M264" s="331">
        <v>115.2</v>
      </c>
      <c r="N264" s="328">
        <v>3878.73</v>
      </c>
      <c r="O264" s="327">
        <v>400.07</v>
      </c>
      <c r="P264" s="327">
        <v>111.5</v>
      </c>
      <c r="Q264" s="362">
        <v>1067416.2</v>
      </c>
      <c r="R264" s="329">
        <v>0.48</v>
      </c>
      <c r="S264" s="1476">
        <v>-1.6</v>
      </c>
      <c r="T264" s="1427">
        <v>1.143</v>
      </c>
      <c r="U264" s="309">
        <v>497512</v>
      </c>
      <c r="W264" s="399"/>
      <c r="X264" s="332">
        <v>98.6</v>
      </c>
      <c r="Y264" s="333">
        <v>232351</v>
      </c>
      <c r="Z264" s="334">
        <v>258137</v>
      </c>
      <c r="AB264" s="332">
        <v>102</v>
      </c>
      <c r="AC264" s="335">
        <v>24540.7</v>
      </c>
      <c r="AD264" s="334">
        <v>260553</v>
      </c>
    </row>
    <row r="265" spans="1:30">
      <c r="A265" s="33"/>
      <c r="B265" s="34" t="s">
        <v>115</v>
      </c>
      <c r="C265" s="327">
        <v>117.2</v>
      </c>
      <c r="D265" s="328">
        <v>4070850</v>
      </c>
      <c r="E265" s="328">
        <v>367554</v>
      </c>
      <c r="F265" s="327">
        <v>117.4</v>
      </c>
      <c r="G265" s="305">
        <v>1114125.0320000001</v>
      </c>
      <c r="H265" s="329">
        <v>0.49</v>
      </c>
      <c r="I265" s="348">
        <v>-3.8</v>
      </c>
      <c r="J265" s="330">
        <v>1.2290000000000001</v>
      </c>
      <c r="K265" s="309">
        <v>485547</v>
      </c>
      <c r="M265" s="331">
        <v>117.2</v>
      </c>
      <c r="N265" s="328">
        <v>3903.24</v>
      </c>
      <c r="O265" s="327">
        <v>348.12</v>
      </c>
      <c r="P265" s="327">
        <v>117.4</v>
      </c>
      <c r="Q265" s="362">
        <v>1075711.3</v>
      </c>
      <c r="R265" s="329">
        <v>0.49</v>
      </c>
      <c r="S265" s="1476">
        <v>-3.8</v>
      </c>
      <c r="T265" s="1427">
        <v>1.2090000000000001</v>
      </c>
      <c r="U265" s="309">
        <v>467663</v>
      </c>
      <c r="W265" s="399"/>
      <c r="X265" s="332">
        <v>98.3</v>
      </c>
      <c r="Y265" s="333">
        <v>231063</v>
      </c>
      <c r="Z265" s="334">
        <v>260836</v>
      </c>
      <c r="AB265" s="332">
        <v>100.9</v>
      </c>
      <c r="AC265" s="335">
        <v>24853</v>
      </c>
      <c r="AD265" s="334">
        <v>262437</v>
      </c>
    </row>
    <row r="266" spans="1:30">
      <c r="A266" s="33"/>
      <c r="B266" s="34" t="s">
        <v>116</v>
      </c>
      <c r="C266" s="327">
        <v>116.6</v>
      </c>
      <c r="D266" s="328">
        <v>4247361</v>
      </c>
      <c r="E266" s="328">
        <v>501983</v>
      </c>
      <c r="F266" s="327">
        <v>112.3</v>
      </c>
      <c r="G266" s="305">
        <v>1116960.632</v>
      </c>
      <c r="H266" s="329">
        <v>0.5</v>
      </c>
      <c r="I266" s="348">
        <v>0.9</v>
      </c>
      <c r="J266" s="330">
        <v>1.135</v>
      </c>
      <c r="K266" s="309">
        <v>530351</v>
      </c>
      <c r="M266" s="331">
        <v>116.6</v>
      </c>
      <c r="N266" s="328">
        <v>3910.64</v>
      </c>
      <c r="O266" s="327">
        <v>474.86</v>
      </c>
      <c r="P266" s="327">
        <v>112.3</v>
      </c>
      <c r="Q266" s="362">
        <v>1076577.7</v>
      </c>
      <c r="R266" s="329">
        <v>0.5</v>
      </c>
      <c r="S266" s="1476">
        <v>0.9</v>
      </c>
      <c r="T266" s="1427">
        <v>1.1779999999999999</v>
      </c>
      <c r="U266" s="309">
        <v>506720</v>
      </c>
      <c r="W266" s="399"/>
      <c r="X266" s="332">
        <v>101</v>
      </c>
      <c r="Y266" s="333">
        <v>291172</v>
      </c>
      <c r="Z266" s="334">
        <v>267108</v>
      </c>
      <c r="AB266" s="332">
        <v>101.5</v>
      </c>
      <c r="AC266" s="335">
        <v>25409</v>
      </c>
      <c r="AD266" s="334">
        <v>256264</v>
      </c>
    </row>
    <row r="267" spans="1:30">
      <c r="A267" s="33"/>
      <c r="B267" s="34" t="s">
        <v>117</v>
      </c>
      <c r="C267" s="327">
        <v>118.2</v>
      </c>
      <c r="D267" s="328">
        <v>4185410</v>
      </c>
      <c r="E267" s="328">
        <v>434558</v>
      </c>
      <c r="F267" s="327">
        <v>120.5</v>
      </c>
      <c r="G267" s="305">
        <v>1050025.784</v>
      </c>
      <c r="H267" s="329">
        <v>0.51</v>
      </c>
      <c r="I267" s="348">
        <v>-1.1000000000000001</v>
      </c>
      <c r="J267" s="330">
        <v>1.101</v>
      </c>
      <c r="K267" s="309">
        <v>468160</v>
      </c>
      <c r="M267" s="331">
        <v>118.2</v>
      </c>
      <c r="N267" s="328">
        <v>4001.36</v>
      </c>
      <c r="O267" s="327">
        <v>432.5</v>
      </c>
      <c r="P267" s="327">
        <v>120.5</v>
      </c>
      <c r="Q267" s="362">
        <v>1082199.7</v>
      </c>
      <c r="R267" s="329">
        <v>0.51</v>
      </c>
      <c r="S267" s="1476">
        <v>-1.1000000000000001</v>
      </c>
      <c r="T267" s="1427">
        <v>1.2</v>
      </c>
      <c r="U267" s="309">
        <v>489270</v>
      </c>
      <c r="W267" s="399"/>
      <c r="X267" s="332">
        <v>96.8</v>
      </c>
      <c r="Y267" s="333">
        <v>216632</v>
      </c>
      <c r="Z267" s="334">
        <v>276229</v>
      </c>
      <c r="AB267" s="332">
        <v>100.3</v>
      </c>
      <c r="AC267" s="335">
        <v>24872.6</v>
      </c>
      <c r="AD267" s="334">
        <v>266506</v>
      </c>
    </row>
    <row r="268" spans="1:30">
      <c r="A268" s="33"/>
      <c r="B268" s="34" t="s">
        <v>118</v>
      </c>
      <c r="C268" s="327">
        <v>118.8</v>
      </c>
      <c r="D268" s="328">
        <v>4134111</v>
      </c>
      <c r="E268" s="328">
        <v>438023</v>
      </c>
      <c r="F268" s="327">
        <v>120.4</v>
      </c>
      <c r="G268" s="305">
        <v>1096785.324</v>
      </c>
      <c r="H268" s="329">
        <v>0.53</v>
      </c>
      <c r="I268" s="348">
        <v>-0.1</v>
      </c>
      <c r="J268" s="330">
        <v>1.2370000000000001</v>
      </c>
      <c r="K268" s="309">
        <v>499392</v>
      </c>
      <c r="M268" s="331">
        <v>118.8</v>
      </c>
      <c r="N268" s="328">
        <v>4015.19</v>
      </c>
      <c r="O268" s="327">
        <v>415.93</v>
      </c>
      <c r="P268" s="327">
        <v>120.4</v>
      </c>
      <c r="Q268" s="362">
        <v>1089344.6000000001</v>
      </c>
      <c r="R268" s="329">
        <v>0.53</v>
      </c>
      <c r="S268" s="1476">
        <v>-0.1</v>
      </c>
      <c r="T268" s="1427">
        <v>1.226</v>
      </c>
      <c r="U268" s="309">
        <v>490850</v>
      </c>
      <c r="W268" s="399"/>
      <c r="X268" s="332">
        <v>99.5</v>
      </c>
      <c r="Y268" s="333">
        <v>212247</v>
      </c>
      <c r="Z268" s="334">
        <v>253519</v>
      </c>
      <c r="AB268" s="332">
        <v>100.3</v>
      </c>
      <c r="AC268" s="335">
        <v>25291.5</v>
      </c>
      <c r="AD268" s="334">
        <v>252756</v>
      </c>
    </row>
    <row r="269" spans="1:30">
      <c r="A269" s="33"/>
      <c r="B269" s="34" t="s">
        <v>119</v>
      </c>
      <c r="C269" s="327">
        <v>120</v>
      </c>
      <c r="D269" s="328">
        <v>4023872</v>
      </c>
      <c r="E269" s="328">
        <v>341334</v>
      </c>
      <c r="F269" s="327">
        <v>124.7</v>
      </c>
      <c r="G269" s="305">
        <v>1089625.96</v>
      </c>
      <c r="H269" s="329">
        <v>0.54</v>
      </c>
      <c r="I269" s="348">
        <v>-0.2</v>
      </c>
      <c r="J269" s="330">
        <v>1.141</v>
      </c>
      <c r="K269" s="309">
        <v>517194</v>
      </c>
      <c r="M269" s="331">
        <v>120</v>
      </c>
      <c r="N269" s="328">
        <v>3938.9</v>
      </c>
      <c r="O269" s="327">
        <v>340.68</v>
      </c>
      <c r="P269" s="327">
        <v>124.7</v>
      </c>
      <c r="Q269" s="362">
        <v>1089223.3999999999</v>
      </c>
      <c r="R269" s="329">
        <v>0.54</v>
      </c>
      <c r="S269" s="1476">
        <v>-0.2</v>
      </c>
      <c r="T269" s="1427">
        <v>1.2010000000000001</v>
      </c>
      <c r="U269" s="309">
        <v>506900</v>
      </c>
      <c r="W269" s="399"/>
      <c r="X269" s="332">
        <v>102.2</v>
      </c>
      <c r="Y269" s="333">
        <v>233422</v>
      </c>
      <c r="Z269" s="334">
        <v>224660</v>
      </c>
      <c r="AB269" s="332">
        <v>100.5</v>
      </c>
      <c r="AC269" s="335">
        <v>24691.8</v>
      </c>
      <c r="AD269" s="334">
        <v>234204</v>
      </c>
    </row>
    <row r="270" spans="1:30">
      <c r="A270" s="33"/>
      <c r="B270" s="34" t="s">
        <v>120</v>
      </c>
      <c r="C270" s="327">
        <v>117.5</v>
      </c>
      <c r="D270" s="328">
        <v>3832622</v>
      </c>
      <c r="E270" s="328">
        <v>355966</v>
      </c>
      <c r="F270" s="327">
        <v>117.4</v>
      </c>
      <c r="G270" s="305">
        <v>1102863.1950000001</v>
      </c>
      <c r="H270" s="329">
        <v>0.55000000000000004</v>
      </c>
      <c r="I270" s="348">
        <v>-0.9</v>
      </c>
      <c r="J270" s="330">
        <v>1.167</v>
      </c>
      <c r="K270" s="309">
        <v>464068</v>
      </c>
      <c r="M270" s="331">
        <v>117.5</v>
      </c>
      <c r="N270" s="328">
        <v>3947.8</v>
      </c>
      <c r="O270" s="327">
        <v>334.16</v>
      </c>
      <c r="P270" s="327">
        <v>117.4</v>
      </c>
      <c r="Q270" s="362">
        <v>1084074.1000000001</v>
      </c>
      <c r="R270" s="329">
        <v>0.55000000000000004</v>
      </c>
      <c r="S270" s="1476">
        <v>-0.9</v>
      </c>
      <c r="T270" s="1427">
        <v>1.21</v>
      </c>
      <c r="U270" s="309">
        <v>489013</v>
      </c>
      <c r="W270" s="399"/>
      <c r="X270" s="332">
        <v>101</v>
      </c>
      <c r="Y270" s="333">
        <v>258103</v>
      </c>
      <c r="Z270" s="334">
        <v>252343</v>
      </c>
      <c r="AB270" s="332">
        <v>98</v>
      </c>
      <c r="AC270" s="335">
        <v>24206.6</v>
      </c>
      <c r="AD270" s="334">
        <v>248876</v>
      </c>
    </row>
    <row r="271" spans="1:30">
      <c r="A271" s="33"/>
      <c r="B271" s="34" t="s">
        <v>121</v>
      </c>
      <c r="C271" s="327">
        <v>120.4</v>
      </c>
      <c r="D271" s="328">
        <v>3819908</v>
      </c>
      <c r="E271" s="328">
        <v>447513</v>
      </c>
      <c r="F271" s="327">
        <v>118.7</v>
      </c>
      <c r="G271" s="305">
        <v>1088500.7680000002</v>
      </c>
      <c r="H271" s="329">
        <v>0.56000000000000005</v>
      </c>
      <c r="I271" s="348">
        <v>-3.6</v>
      </c>
      <c r="J271" s="330">
        <v>1.252</v>
      </c>
      <c r="K271" s="309">
        <v>561828</v>
      </c>
      <c r="M271" s="331">
        <v>120.4</v>
      </c>
      <c r="N271" s="328">
        <v>3945.24</v>
      </c>
      <c r="O271" s="327">
        <v>402.48</v>
      </c>
      <c r="P271" s="327">
        <v>118.7</v>
      </c>
      <c r="Q271" s="362">
        <v>1079663.7</v>
      </c>
      <c r="R271" s="329">
        <v>0.56000000000000005</v>
      </c>
      <c r="S271" s="1476">
        <v>-3.6</v>
      </c>
      <c r="T271" s="1427">
        <v>1.248</v>
      </c>
      <c r="U271" s="309">
        <v>521137</v>
      </c>
      <c r="W271" s="399"/>
      <c r="X271" s="336">
        <v>102.9</v>
      </c>
      <c r="Y271" s="337">
        <v>344213</v>
      </c>
      <c r="Z271" s="338">
        <v>260482</v>
      </c>
      <c r="AB271" s="336">
        <v>96.9</v>
      </c>
      <c r="AC271" s="339">
        <v>24547.3</v>
      </c>
      <c r="AD271" s="338">
        <v>262169</v>
      </c>
    </row>
    <row r="272" spans="1:30">
      <c r="A272" s="61" t="s">
        <v>158</v>
      </c>
      <c r="B272" s="62" t="s">
        <v>110</v>
      </c>
      <c r="C272" s="340">
        <v>117.3</v>
      </c>
      <c r="D272" s="341">
        <v>3852090</v>
      </c>
      <c r="E272" s="341">
        <v>334928</v>
      </c>
      <c r="F272" s="340">
        <v>118.9</v>
      </c>
      <c r="G272" s="342">
        <v>1006288.41</v>
      </c>
      <c r="H272" s="343">
        <v>0.56999999999999995</v>
      </c>
      <c r="I272" s="344">
        <v>-0.2</v>
      </c>
      <c r="J272" s="345">
        <v>1.0760000000000001</v>
      </c>
      <c r="K272" s="346">
        <v>418699</v>
      </c>
      <c r="M272" s="347">
        <v>117.3</v>
      </c>
      <c r="N272" s="341">
        <v>4035.29</v>
      </c>
      <c r="O272" s="340">
        <v>412.95</v>
      </c>
      <c r="P272" s="340">
        <v>118.9</v>
      </c>
      <c r="Q272" s="1491">
        <v>1081248.5</v>
      </c>
      <c r="R272" s="343">
        <v>0.56999999999999995</v>
      </c>
      <c r="S272" s="1475">
        <v>-0.2</v>
      </c>
      <c r="T272" s="1718">
        <v>1.179</v>
      </c>
      <c r="U272" s="346">
        <v>509243</v>
      </c>
      <c r="W272" s="399"/>
      <c r="X272" s="332">
        <v>92</v>
      </c>
      <c r="Y272" s="333">
        <v>267830</v>
      </c>
      <c r="Z272" s="334">
        <v>279481</v>
      </c>
      <c r="AB272" s="332">
        <v>97.4</v>
      </c>
      <c r="AC272" s="335">
        <v>24234.3</v>
      </c>
      <c r="AD272" s="334">
        <v>274328</v>
      </c>
    </row>
    <row r="273" spans="1:30">
      <c r="A273" s="39">
        <v>2011</v>
      </c>
      <c r="B273" s="34" t="s">
        <v>111</v>
      </c>
      <c r="C273" s="327">
        <v>130.69999999999999</v>
      </c>
      <c r="D273" s="328">
        <v>3683546</v>
      </c>
      <c r="E273" s="328">
        <v>452464</v>
      </c>
      <c r="F273" s="327">
        <v>143.4</v>
      </c>
      <c r="G273" s="305">
        <v>1046507.5760000001</v>
      </c>
      <c r="H273" s="329">
        <v>0.57999999999999996</v>
      </c>
      <c r="I273" s="348">
        <v>-0.2</v>
      </c>
      <c r="J273" s="330">
        <v>1.2130000000000001</v>
      </c>
      <c r="K273" s="309">
        <v>512049</v>
      </c>
      <c r="M273" s="331">
        <v>130.69999999999999</v>
      </c>
      <c r="N273" s="328">
        <v>3987.12</v>
      </c>
      <c r="O273" s="327">
        <v>436.99</v>
      </c>
      <c r="P273" s="327">
        <v>143.4</v>
      </c>
      <c r="Q273" s="362">
        <v>1063655.3999999999</v>
      </c>
      <c r="R273" s="329">
        <v>0.57999999999999996</v>
      </c>
      <c r="S273" s="1476">
        <v>-0.2</v>
      </c>
      <c r="T273" s="1427">
        <v>1.2669999999999999</v>
      </c>
      <c r="U273" s="309">
        <v>533509</v>
      </c>
      <c r="W273" s="399"/>
      <c r="X273" s="332">
        <v>96.2</v>
      </c>
      <c r="Y273" s="333">
        <v>204829</v>
      </c>
      <c r="Z273" s="334">
        <v>239598</v>
      </c>
      <c r="AB273" s="332">
        <v>97.4</v>
      </c>
      <c r="AC273" s="335">
        <v>24436.9</v>
      </c>
      <c r="AD273" s="334">
        <v>278615</v>
      </c>
    </row>
    <row r="274" spans="1:30">
      <c r="A274" s="33"/>
      <c r="B274" s="34" t="s">
        <v>112</v>
      </c>
      <c r="C274" s="327">
        <v>118.5</v>
      </c>
      <c r="D274" s="328">
        <v>4010765</v>
      </c>
      <c r="E274" s="328">
        <v>406502</v>
      </c>
      <c r="F274" s="327">
        <v>122.4</v>
      </c>
      <c r="G274" s="305">
        <v>1089515.6940000001</v>
      </c>
      <c r="H274" s="329">
        <v>0.57999999999999996</v>
      </c>
      <c r="I274" s="348">
        <v>-3.2</v>
      </c>
      <c r="J274" s="330">
        <v>1.391</v>
      </c>
      <c r="K274" s="309">
        <v>591979</v>
      </c>
      <c r="M274" s="331">
        <v>118.5</v>
      </c>
      <c r="N274" s="328">
        <v>4021.19</v>
      </c>
      <c r="O274" s="327">
        <v>413.5</v>
      </c>
      <c r="P274" s="327">
        <v>122.4</v>
      </c>
      <c r="Q274" s="362">
        <v>1089292</v>
      </c>
      <c r="R274" s="329">
        <v>0.57999999999999996</v>
      </c>
      <c r="S274" s="1476">
        <v>-3.2</v>
      </c>
      <c r="T274" s="1427">
        <v>1.236</v>
      </c>
      <c r="U274" s="309">
        <v>522094</v>
      </c>
      <c r="W274" s="399"/>
      <c r="X274" s="332">
        <v>102.5</v>
      </c>
      <c r="Y274" s="333">
        <v>233969</v>
      </c>
      <c r="Z274" s="334">
        <v>290155</v>
      </c>
      <c r="AB274" s="332">
        <v>98.6</v>
      </c>
      <c r="AC274" s="335">
        <v>23973.1</v>
      </c>
      <c r="AD274" s="334">
        <v>280503</v>
      </c>
    </row>
    <row r="275" spans="1:30">
      <c r="A275" s="33"/>
      <c r="B275" s="34" t="s">
        <v>113</v>
      </c>
      <c r="C275" s="327">
        <v>123.2</v>
      </c>
      <c r="D275" s="328">
        <v>3832940</v>
      </c>
      <c r="E275" s="328">
        <v>386693</v>
      </c>
      <c r="F275" s="327">
        <v>123</v>
      </c>
      <c r="G275" s="305">
        <v>1127474.1090000002</v>
      </c>
      <c r="H275" s="329">
        <v>0.57999999999999996</v>
      </c>
      <c r="I275" s="348">
        <v>0</v>
      </c>
      <c r="J275" s="330">
        <v>1.135</v>
      </c>
      <c r="K275" s="309">
        <v>534593</v>
      </c>
      <c r="M275" s="331">
        <v>123.2</v>
      </c>
      <c r="N275" s="328">
        <v>3965.47</v>
      </c>
      <c r="O275" s="327">
        <v>416.22</v>
      </c>
      <c r="P275" s="327">
        <v>123</v>
      </c>
      <c r="Q275" s="362">
        <v>1083205.7</v>
      </c>
      <c r="R275" s="329">
        <v>0.57999999999999996</v>
      </c>
      <c r="S275" s="1476">
        <v>0</v>
      </c>
      <c r="T275" s="1427">
        <v>1.2250000000000001</v>
      </c>
      <c r="U275" s="309">
        <v>511685</v>
      </c>
      <c r="W275" s="399"/>
      <c r="X275" s="332">
        <v>101.3</v>
      </c>
      <c r="Y275" s="333">
        <v>232246</v>
      </c>
      <c r="Z275" s="334">
        <v>310877</v>
      </c>
      <c r="AB275" s="332">
        <v>98.6</v>
      </c>
      <c r="AC275" s="335">
        <v>24874.2</v>
      </c>
      <c r="AD275" s="334">
        <v>302617</v>
      </c>
    </row>
    <row r="276" spans="1:30">
      <c r="A276" s="33"/>
      <c r="B276" s="34" t="s">
        <v>114</v>
      </c>
      <c r="C276" s="327">
        <v>125.3</v>
      </c>
      <c r="D276" s="328">
        <v>3904096</v>
      </c>
      <c r="E276" s="328">
        <v>379866</v>
      </c>
      <c r="F276" s="327">
        <v>131.80000000000001</v>
      </c>
      <c r="G276" s="305">
        <v>1045578.8409999999</v>
      </c>
      <c r="H276" s="329">
        <v>0.56999999999999995</v>
      </c>
      <c r="I276" s="348">
        <v>-3</v>
      </c>
      <c r="J276" s="330">
        <v>1.119</v>
      </c>
      <c r="K276" s="309">
        <v>484130</v>
      </c>
      <c r="M276" s="331">
        <v>125.3</v>
      </c>
      <c r="N276" s="328">
        <v>3932.24</v>
      </c>
      <c r="O276" s="327">
        <v>417.08</v>
      </c>
      <c r="P276" s="327">
        <v>131.80000000000001</v>
      </c>
      <c r="Q276" s="362">
        <v>1083458.3</v>
      </c>
      <c r="R276" s="329">
        <v>0.56999999999999995</v>
      </c>
      <c r="S276" s="1476">
        <v>-3</v>
      </c>
      <c r="T276" s="1427">
        <v>1.2350000000000001</v>
      </c>
      <c r="U276" s="309">
        <v>510991</v>
      </c>
      <c r="W276" s="399"/>
      <c r="X276" s="332">
        <v>94.3</v>
      </c>
      <c r="Y276" s="333">
        <v>224695</v>
      </c>
      <c r="Z276" s="334">
        <v>303802</v>
      </c>
      <c r="AB276" s="332">
        <v>97.7</v>
      </c>
      <c r="AC276" s="335">
        <v>24064.2</v>
      </c>
      <c r="AD276" s="334">
        <v>294877</v>
      </c>
    </row>
    <row r="277" spans="1:30">
      <c r="A277" s="33"/>
      <c r="B277" s="34" t="s">
        <v>115</v>
      </c>
      <c r="C277" s="327">
        <v>123.5</v>
      </c>
      <c r="D277" s="328">
        <v>4113679</v>
      </c>
      <c r="E277" s="328">
        <v>376785</v>
      </c>
      <c r="F277" s="327">
        <v>127.4</v>
      </c>
      <c r="G277" s="305">
        <v>1139319</v>
      </c>
      <c r="H277" s="329">
        <v>0.56999999999999995</v>
      </c>
      <c r="I277" s="348">
        <v>-0.7</v>
      </c>
      <c r="J277" s="330">
        <v>1.276</v>
      </c>
      <c r="K277" s="309">
        <v>536506</v>
      </c>
      <c r="M277" s="331">
        <v>123.5</v>
      </c>
      <c r="N277" s="328">
        <v>3953.73</v>
      </c>
      <c r="O277" s="327">
        <v>354.58</v>
      </c>
      <c r="P277" s="327">
        <v>127.4</v>
      </c>
      <c r="Q277" s="362">
        <v>1094314.8999999999</v>
      </c>
      <c r="R277" s="329">
        <v>0.56999999999999995</v>
      </c>
      <c r="S277" s="1476">
        <v>-0.7</v>
      </c>
      <c r="T277" s="1427">
        <v>1.256</v>
      </c>
      <c r="U277" s="309">
        <v>517692</v>
      </c>
      <c r="W277" s="399"/>
      <c r="X277" s="332">
        <v>97</v>
      </c>
      <c r="Y277" s="333">
        <v>227360</v>
      </c>
      <c r="Z277" s="334">
        <v>304267</v>
      </c>
      <c r="AB277" s="332">
        <v>99.5</v>
      </c>
      <c r="AC277" s="335">
        <v>24329.7</v>
      </c>
      <c r="AD277" s="334">
        <v>305251</v>
      </c>
    </row>
    <row r="278" spans="1:30">
      <c r="A278" s="33"/>
      <c r="B278" s="34" t="s">
        <v>116</v>
      </c>
      <c r="C278" s="327">
        <v>122.7</v>
      </c>
      <c r="D278" s="328">
        <v>4208594</v>
      </c>
      <c r="E278" s="328">
        <v>483632</v>
      </c>
      <c r="F278" s="327">
        <v>129</v>
      </c>
      <c r="G278" s="305">
        <v>1117041.57</v>
      </c>
      <c r="H278" s="329">
        <v>0.59</v>
      </c>
      <c r="I278" s="348">
        <v>0</v>
      </c>
      <c r="J278" s="330">
        <v>1.1659999999999999</v>
      </c>
      <c r="K278" s="309">
        <v>526965</v>
      </c>
      <c r="M278" s="331">
        <v>122.7</v>
      </c>
      <c r="N278" s="328">
        <v>3876.42</v>
      </c>
      <c r="O278" s="327">
        <v>467.78</v>
      </c>
      <c r="P278" s="327">
        <v>129</v>
      </c>
      <c r="Q278" s="362">
        <v>1087132.3</v>
      </c>
      <c r="R278" s="329">
        <v>0.59</v>
      </c>
      <c r="S278" s="1476">
        <v>0</v>
      </c>
      <c r="T278" s="1427">
        <v>1.214</v>
      </c>
      <c r="U278" s="309">
        <v>514437</v>
      </c>
      <c r="W278" s="399"/>
      <c r="X278" s="332">
        <v>97.3</v>
      </c>
      <c r="Y278" s="333">
        <v>287026</v>
      </c>
      <c r="Z278" s="334">
        <v>303287</v>
      </c>
      <c r="AB278" s="332">
        <v>97.8</v>
      </c>
      <c r="AC278" s="335">
        <v>25087.8</v>
      </c>
      <c r="AD278" s="334">
        <v>303134</v>
      </c>
    </row>
    <row r="279" spans="1:30">
      <c r="A279" s="33"/>
      <c r="B279" s="34" t="s">
        <v>117</v>
      </c>
      <c r="C279" s="327">
        <v>121.6</v>
      </c>
      <c r="D279" s="328">
        <v>4099593</v>
      </c>
      <c r="E279" s="328">
        <v>494049</v>
      </c>
      <c r="F279" s="327">
        <v>122.2</v>
      </c>
      <c r="G279" s="305">
        <v>1074214.0619999999</v>
      </c>
      <c r="H279" s="329">
        <v>0.6</v>
      </c>
      <c r="I279" s="348">
        <v>-3.6</v>
      </c>
      <c r="J279" s="330">
        <v>1.135</v>
      </c>
      <c r="K279" s="309">
        <v>487536</v>
      </c>
      <c r="M279" s="331">
        <v>121.6</v>
      </c>
      <c r="N279" s="328">
        <v>3930.85</v>
      </c>
      <c r="O279" s="327">
        <v>469.67</v>
      </c>
      <c r="P279" s="327">
        <v>122.2</v>
      </c>
      <c r="Q279" s="362">
        <v>1099941.2</v>
      </c>
      <c r="R279" s="329">
        <v>0.6</v>
      </c>
      <c r="S279" s="1476">
        <v>-3.6</v>
      </c>
      <c r="T279" s="1427">
        <v>1.242</v>
      </c>
      <c r="U279" s="309">
        <v>497392</v>
      </c>
      <c r="W279" s="399"/>
      <c r="X279" s="332">
        <v>91</v>
      </c>
      <c r="Y279" s="333">
        <v>209545</v>
      </c>
      <c r="Z279" s="334">
        <v>322163</v>
      </c>
      <c r="AB279" s="332">
        <v>94.3</v>
      </c>
      <c r="AC279" s="335">
        <v>24256.1</v>
      </c>
      <c r="AD279" s="334">
        <v>304031</v>
      </c>
    </row>
    <row r="280" spans="1:30">
      <c r="A280" s="33"/>
      <c r="B280" s="34" t="s">
        <v>118</v>
      </c>
      <c r="C280" s="327">
        <v>117.1</v>
      </c>
      <c r="D280" s="328">
        <v>3989416</v>
      </c>
      <c r="E280" s="328">
        <v>341732</v>
      </c>
      <c r="F280" s="327">
        <v>119.1</v>
      </c>
      <c r="G280" s="305">
        <v>1098228.186</v>
      </c>
      <c r="H280" s="329">
        <v>0.61</v>
      </c>
      <c r="I280" s="348">
        <v>-3.8</v>
      </c>
      <c r="J280" s="330">
        <v>1.2150000000000001</v>
      </c>
      <c r="K280" s="309">
        <v>514768</v>
      </c>
      <c r="M280" s="331">
        <v>117.1</v>
      </c>
      <c r="N280" s="328">
        <v>3893.74</v>
      </c>
      <c r="O280" s="327">
        <v>350.25</v>
      </c>
      <c r="P280" s="327">
        <v>119.1</v>
      </c>
      <c r="Q280" s="362">
        <v>1089526.5</v>
      </c>
      <c r="R280" s="329">
        <v>0.61</v>
      </c>
      <c r="S280" s="1476">
        <v>-3.8</v>
      </c>
      <c r="T280" s="1427">
        <v>1.204</v>
      </c>
      <c r="U280" s="309">
        <v>510322</v>
      </c>
      <c r="W280" s="399"/>
      <c r="X280" s="332">
        <v>95.9</v>
      </c>
      <c r="Y280" s="333">
        <v>201485</v>
      </c>
      <c r="Z280" s="334">
        <v>285937</v>
      </c>
      <c r="AB280" s="332">
        <v>97.2</v>
      </c>
      <c r="AC280" s="335">
        <v>24022.2</v>
      </c>
      <c r="AD280" s="334">
        <v>280488</v>
      </c>
    </row>
    <row r="281" spans="1:30">
      <c r="A281" s="33"/>
      <c r="B281" s="34" t="s">
        <v>119</v>
      </c>
      <c r="C281" s="327">
        <v>122.4</v>
      </c>
      <c r="D281" s="328">
        <v>3942772</v>
      </c>
      <c r="E281" s="328">
        <v>396126</v>
      </c>
      <c r="F281" s="327">
        <v>129.30000000000001</v>
      </c>
      <c r="G281" s="305">
        <v>1091773.176</v>
      </c>
      <c r="H281" s="329">
        <v>0.62</v>
      </c>
      <c r="I281" s="348">
        <v>-2</v>
      </c>
      <c r="J281" s="330">
        <v>1.145</v>
      </c>
      <c r="K281" s="309">
        <v>512761</v>
      </c>
      <c r="M281" s="331">
        <v>122.4</v>
      </c>
      <c r="N281" s="328">
        <v>3864.13</v>
      </c>
      <c r="O281" s="327">
        <v>370.75</v>
      </c>
      <c r="P281" s="327">
        <v>129.30000000000001</v>
      </c>
      <c r="Q281" s="362">
        <v>1093588.6000000001</v>
      </c>
      <c r="R281" s="329">
        <v>0.62</v>
      </c>
      <c r="S281" s="1476">
        <v>-2</v>
      </c>
      <c r="T281" s="1427">
        <v>1.2070000000000001</v>
      </c>
      <c r="U281" s="309">
        <v>511148</v>
      </c>
      <c r="W281" s="399"/>
      <c r="X281" s="332">
        <v>98.9</v>
      </c>
      <c r="Y281" s="333">
        <v>233508</v>
      </c>
      <c r="Z281" s="334">
        <v>288364</v>
      </c>
      <c r="AB281" s="332">
        <v>97.4</v>
      </c>
      <c r="AC281" s="335">
        <v>24203.3</v>
      </c>
      <c r="AD281" s="334">
        <v>301290</v>
      </c>
    </row>
    <row r="282" spans="1:30">
      <c r="A282" s="33"/>
      <c r="B282" s="34" t="s">
        <v>120</v>
      </c>
      <c r="C282" s="327">
        <v>122.4</v>
      </c>
      <c r="D282" s="328">
        <v>3803591</v>
      </c>
      <c r="E282" s="328">
        <v>417697</v>
      </c>
      <c r="F282" s="327">
        <v>126.1</v>
      </c>
      <c r="G282" s="305">
        <v>1119518.0369999998</v>
      </c>
      <c r="H282" s="329">
        <v>0.63</v>
      </c>
      <c r="I282" s="348">
        <v>-3.5</v>
      </c>
      <c r="J282" s="330">
        <v>1.198</v>
      </c>
      <c r="K282" s="309">
        <v>474680</v>
      </c>
      <c r="M282" s="331">
        <v>122.4</v>
      </c>
      <c r="N282" s="328">
        <v>3919.59</v>
      </c>
      <c r="O282" s="327">
        <v>392.63</v>
      </c>
      <c r="P282" s="327">
        <v>126.1</v>
      </c>
      <c r="Q282" s="362">
        <v>1096574</v>
      </c>
      <c r="R282" s="329">
        <v>0.63</v>
      </c>
      <c r="S282" s="1476">
        <v>-3.5</v>
      </c>
      <c r="T282" s="1427">
        <v>1.2490000000000001</v>
      </c>
      <c r="U282" s="309">
        <v>497431</v>
      </c>
      <c r="W282" s="399"/>
      <c r="X282" s="332">
        <v>100.8</v>
      </c>
      <c r="Y282" s="333">
        <v>249595</v>
      </c>
      <c r="Z282" s="334">
        <v>302490</v>
      </c>
      <c r="AB282" s="332">
        <v>98</v>
      </c>
      <c r="AC282" s="335">
        <v>24089.4</v>
      </c>
      <c r="AD282" s="334">
        <v>307880</v>
      </c>
    </row>
    <row r="283" spans="1:30">
      <c r="A283" s="49"/>
      <c r="B283" s="50" t="s">
        <v>121</v>
      </c>
      <c r="C283" s="349">
        <v>120.5</v>
      </c>
      <c r="D283" s="350">
        <v>3782164</v>
      </c>
      <c r="E283" s="350">
        <v>479930</v>
      </c>
      <c r="F283" s="349">
        <v>119.9</v>
      </c>
      <c r="G283" s="317">
        <v>1101927.1240000001</v>
      </c>
      <c r="H283" s="351">
        <v>0.64</v>
      </c>
      <c r="I283" s="352">
        <v>-1.3</v>
      </c>
      <c r="J283" s="353">
        <v>1.222</v>
      </c>
      <c r="K283" s="321">
        <v>537752</v>
      </c>
      <c r="M283" s="354">
        <v>120.5</v>
      </c>
      <c r="N283" s="350">
        <v>3908.72</v>
      </c>
      <c r="O283" s="349">
        <v>430.53</v>
      </c>
      <c r="P283" s="349">
        <v>119.9</v>
      </c>
      <c r="Q283" s="1490">
        <v>1091434.7</v>
      </c>
      <c r="R283" s="351">
        <v>0.64</v>
      </c>
      <c r="S283" s="1477">
        <v>-1.3</v>
      </c>
      <c r="T283" s="1428">
        <v>1.212</v>
      </c>
      <c r="U283" s="321">
        <v>498150</v>
      </c>
      <c r="W283" s="399"/>
      <c r="X283" s="332">
        <v>103.2</v>
      </c>
      <c r="Y283" s="333">
        <v>348432</v>
      </c>
      <c r="Z283" s="334">
        <v>293472</v>
      </c>
      <c r="AB283" s="332">
        <v>97</v>
      </c>
      <c r="AC283" s="335">
        <v>24491.8</v>
      </c>
      <c r="AD283" s="334">
        <v>300002</v>
      </c>
    </row>
    <row r="284" spans="1:30">
      <c r="A284" s="33" t="s">
        <v>161</v>
      </c>
      <c r="B284" s="34" t="s">
        <v>110</v>
      </c>
      <c r="C284" s="327">
        <v>123.2</v>
      </c>
      <c r="D284" s="328">
        <v>3643683</v>
      </c>
      <c r="E284" s="328">
        <v>435195</v>
      </c>
      <c r="F284" s="327">
        <v>132.69999999999999</v>
      </c>
      <c r="G284" s="305">
        <v>1058293.1399999999</v>
      </c>
      <c r="H284" s="329">
        <v>0.65</v>
      </c>
      <c r="I284" s="348">
        <v>-1.1000000000000001</v>
      </c>
      <c r="J284" s="330">
        <v>1.109</v>
      </c>
      <c r="K284" s="309">
        <v>380184</v>
      </c>
      <c r="M284" s="331">
        <v>123.2</v>
      </c>
      <c r="N284" s="328">
        <v>3803.7</v>
      </c>
      <c r="O284" s="327">
        <v>561.76</v>
      </c>
      <c r="P284" s="327">
        <v>132.69999999999999</v>
      </c>
      <c r="Q284" s="362">
        <v>1143277.6000000001</v>
      </c>
      <c r="R284" s="329">
        <v>0.65</v>
      </c>
      <c r="S284" s="1476">
        <v>-1.1000000000000001</v>
      </c>
      <c r="T284" s="1427">
        <v>1.2070000000000001</v>
      </c>
      <c r="U284" s="309">
        <v>463775</v>
      </c>
      <c r="W284" s="399"/>
      <c r="X284" s="355">
        <v>91.7</v>
      </c>
      <c r="Y284" s="356">
        <v>262601</v>
      </c>
      <c r="Z284" s="357">
        <v>318330</v>
      </c>
      <c r="AB284" s="355">
        <v>96.8</v>
      </c>
      <c r="AC284" s="358">
        <v>23954.2</v>
      </c>
      <c r="AD284" s="357">
        <v>298831</v>
      </c>
    </row>
    <row r="285" spans="1:30">
      <c r="A285" s="33">
        <v>2012</v>
      </c>
      <c r="B285" s="34" t="s">
        <v>111</v>
      </c>
      <c r="C285" s="327">
        <v>121.3</v>
      </c>
      <c r="D285" s="328">
        <v>3638310</v>
      </c>
      <c r="E285" s="328">
        <v>377369</v>
      </c>
      <c r="F285" s="327">
        <v>130.1</v>
      </c>
      <c r="G285" s="305">
        <v>1130689.406</v>
      </c>
      <c r="H285" s="329">
        <v>0.65</v>
      </c>
      <c r="I285" s="348">
        <v>1.4</v>
      </c>
      <c r="J285" s="330">
        <v>1.1759999999999999</v>
      </c>
      <c r="K285" s="309">
        <v>505277</v>
      </c>
      <c r="M285" s="331">
        <v>121.3</v>
      </c>
      <c r="N285" s="328">
        <v>3820.97</v>
      </c>
      <c r="O285" s="327">
        <v>391.68</v>
      </c>
      <c r="P285" s="327">
        <v>130.1</v>
      </c>
      <c r="Q285" s="362">
        <v>1139987.2</v>
      </c>
      <c r="R285" s="329">
        <v>0.65</v>
      </c>
      <c r="S285" s="1476">
        <v>1.4</v>
      </c>
      <c r="T285" s="1427">
        <v>1.2290000000000001</v>
      </c>
      <c r="U285" s="309">
        <v>500938</v>
      </c>
      <c r="W285" s="399"/>
      <c r="X285" s="332">
        <v>95.1</v>
      </c>
      <c r="Y285" s="333">
        <v>208235</v>
      </c>
      <c r="Z285" s="334">
        <v>249387</v>
      </c>
      <c r="AB285" s="332">
        <v>94.9</v>
      </c>
      <c r="AC285" s="335">
        <v>23998.1</v>
      </c>
      <c r="AD285" s="334">
        <v>287065</v>
      </c>
    </row>
    <row r="286" spans="1:30">
      <c r="A286" s="33"/>
      <c r="B286" s="34" t="s">
        <v>112</v>
      </c>
      <c r="C286" s="327">
        <v>118.7</v>
      </c>
      <c r="D286" s="328">
        <v>3785373</v>
      </c>
      <c r="E286" s="328">
        <v>417239</v>
      </c>
      <c r="F286" s="327">
        <v>126.6</v>
      </c>
      <c r="G286" s="305">
        <v>1142551.47</v>
      </c>
      <c r="H286" s="329">
        <v>0.67</v>
      </c>
      <c r="I286" s="348">
        <v>0.1</v>
      </c>
      <c r="J286" s="330">
        <v>1.3440000000000001</v>
      </c>
      <c r="K286" s="309">
        <v>555447</v>
      </c>
      <c r="M286" s="331">
        <v>118.7</v>
      </c>
      <c r="N286" s="328">
        <v>3784.43</v>
      </c>
      <c r="O286" s="327">
        <v>430.67</v>
      </c>
      <c r="P286" s="327">
        <v>126.6</v>
      </c>
      <c r="Q286" s="362">
        <v>1136566.1000000001</v>
      </c>
      <c r="R286" s="329">
        <v>0.67</v>
      </c>
      <c r="S286" s="1476">
        <v>0.1</v>
      </c>
      <c r="T286" s="1427">
        <v>1.1839999999999999</v>
      </c>
      <c r="U286" s="309">
        <v>487148</v>
      </c>
      <c r="W286" s="399"/>
      <c r="X286" s="332">
        <v>100</v>
      </c>
      <c r="Y286" s="333">
        <v>238302</v>
      </c>
      <c r="Z286" s="334">
        <v>305275</v>
      </c>
      <c r="AB286" s="332">
        <v>96.1</v>
      </c>
      <c r="AC286" s="335">
        <v>23768.2</v>
      </c>
      <c r="AD286" s="334">
        <v>299559</v>
      </c>
    </row>
    <row r="287" spans="1:30">
      <c r="A287" s="33"/>
      <c r="B287" s="34" t="s">
        <v>113</v>
      </c>
      <c r="C287" s="327">
        <v>119.7</v>
      </c>
      <c r="D287" s="328">
        <v>3732543</v>
      </c>
      <c r="E287" s="328">
        <v>349315</v>
      </c>
      <c r="F287" s="327">
        <v>122.3</v>
      </c>
      <c r="G287" s="305">
        <v>1161805.3419999999</v>
      </c>
      <c r="H287" s="329">
        <v>0.67</v>
      </c>
      <c r="I287" s="348">
        <v>-3.5</v>
      </c>
      <c r="J287" s="330">
        <v>1.0780000000000001</v>
      </c>
      <c r="K287" s="309">
        <v>504641</v>
      </c>
      <c r="M287" s="331">
        <v>119.7</v>
      </c>
      <c r="N287" s="328">
        <v>3841.63</v>
      </c>
      <c r="O287" s="327">
        <v>365.54</v>
      </c>
      <c r="P287" s="327">
        <v>122.3</v>
      </c>
      <c r="Q287" s="362">
        <v>1127707.5</v>
      </c>
      <c r="R287" s="329">
        <v>0.67</v>
      </c>
      <c r="S287" s="1476">
        <v>-3.5</v>
      </c>
      <c r="T287" s="1427">
        <v>1.1679999999999999</v>
      </c>
      <c r="U287" s="309">
        <v>497262</v>
      </c>
      <c r="W287" s="399"/>
      <c r="X287" s="332">
        <v>98.6</v>
      </c>
      <c r="Y287" s="333">
        <v>222152</v>
      </c>
      <c r="Z287" s="334">
        <v>286010</v>
      </c>
      <c r="AB287" s="332">
        <v>95.4</v>
      </c>
      <c r="AC287" s="335">
        <v>23643.599999999999</v>
      </c>
      <c r="AD287" s="334">
        <v>280420</v>
      </c>
    </row>
    <row r="288" spans="1:30">
      <c r="A288" s="33"/>
      <c r="B288" s="34" t="s">
        <v>114</v>
      </c>
      <c r="C288" s="327">
        <v>117.9</v>
      </c>
      <c r="D288" s="328">
        <v>3760554</v>
      </c>
      <c r="E288" s="328">
        <v>426882</v>
      </c>
      <c r="F288" s="327">
        <v>123.2</v>
      </c>
      <c r="G288" s="305">
        <v>1103953.9630000002</v>
      </c>
      <c r="H288" s="329">
        <v>0.68</v>
      </c>
      <c r="I288" s="348">
        <v>-1.2</v>
      </c>
      <c r="J288" s="330">
        <v>1.079</v>
      </c>
      <c r="K288" s="309">
        <v>457833</v>
      </c>
      <c r="M288" s="331">
        <v>117.9</v>
      </c>
      <c r="N288" s="328">
        <v>3777.58</v>
      </c>
      <c r="O288" s="327">
        <v>450.62</v>
      </c>
      <c r="P288" s="327">
        <v>123.2</v>
      </c>
      <c r="Q288" s="362">
        <v>1130205.8</v>
      </c>
      <c r="R288" s="329">
        <v>0.68</v>
      </c>
      <c r="S288" s="1476">
        <v>-1.2</v>
      </c>
      <c r="T288" s="1427">
        <v>1.1870000000000001</v>
      </c>
      <c r="U288" s="309">
        <v>471767</v>
      </c>
      <c r="W288" s="399"/>
      <c r="X288" s="332">
        <v>90.4</v>
      </c>
      <c r="Y288" s="333">
        <v>222237</v>
      </c>
      <c r="Z288" s="334">
        <v>314465</v>
      </c>
      <c r="AB288" s="332">
        <v>93.8</v>
      </c>
      <c r="AC288" s="335">
        <v>24334.5</v>
      </c>
      <c r="AD288" s="334">
        <v>298057</v>
      </c>
    </row>
    <row r="289" spans="1:30">
      <c r="A289" s="33"/>
      <c r="B289" s="34" t="s">
        <v>115</v>
      </c>
      <c r="C289" s="327">
        <v>117.2</v>
      </c>
      <c r="D289" s="328">
        <v>3884889</v>
      </c>
      <c r="E289" s="328">
        <v>450219</v>
      </c>
      <c r="F289" s="327">
        <v>118.6</v>
      </c>
      <c r="G289" s="305">
        <v>1166342.49</v>
      </c>
      <c r="H289" s="329">
        <v>0.68</v>
      </c>
      <c r="I289" s="348">
        <v>-3.9</v>
      </c>
      <c r="J289" s="330">
        <v>1.1559999999999999</v>
      </c>
      <c r="K289" s="309">
        <v>500483</v>
      </c>
      <c r="M289" s="331">
        <v>117.2</v>
      </c>
      <c r="N289" s="328">
        <v>3747.26</v>
      </c>
      <c r="O289" s="327">
        <v>443</v>
      </c>
      <c r="P289" s="327">
        <v>118.6</v>
      </c>
      <c r="Q289" s="362">
        <v>1121077.8</v>
      </c>
      <c r="R289" s="329">
        <v>0.68</v>
      </c>
      <c r="S289" s="1476">
        <v>-3.9</v>
      </c>
      <c r="T289" s="1427">
        <v>1.145</v>
      </c>
      <c r="U289" s="309">
        <v>480356</v>
      </c>
      <c r="W289" s="399"/>
      <c r="X289" s="332">
        <v>91.3</v>
      </c>
      <c r="Y289" s="333">
        <v>219565</v>
      </c>
      <c r="Z289" s="334">
        <v>267824</v>
      </c>
      <c r="AB289" s="332">
        <v>93.6</v>
      </c>
      <c r="AC289" s="335">
        <v>23352.400000000001</v>
      </c>
      <c r="AD289" s="334">
        <v>274937</v>
      </c>
    </row>
    <row r="290" spans="1:30">
      <c r="A290" s="33"/>
      <c r="B290" s="34" t="s">
        <v>116</v>
      </c>
      <c r="C290" s="327">
        <v>116.3</v>
      </c>
      <c r="D290" s="328">
        <v>3962301</v>
      </c>
      <c r="E290" s="328">
        <v>478920</v>
      </c>
      <c r="F290" s="327">
        <v>118.6</v>
      </c>
      <c r="G290" s="305">
        <v>1156693.2549999999</v>
      </c>
      <c r="H290" s="329">
        <v>0.69</v>
      </c>
      <c r="I290" s="348">
        <v>-5.3</v>
      </c>
      <c r="J290" s="330">
        <v>1.08</v>
      </c>
      <c r="K290" s="309">
        <v>483545</v>
      </c>
      <c r="M290" s="331">
        <v>116.3</v>
      </c>
      <c r="N290" s="328">
        <v>3651.01</v>
      </c>
      <c r="O290" s="327">
        <v>463.38</v>
      </c>
      <c r="P290" s="327">
        <v>118.6</v>
      </c>
      <c r="Q290" s="362">
        <v>1130865</v>
      </c>
      <c r="R290" s="329">
        <v>0.69</v>
      </c>
      <c r="S290" s="1476">
        <v>-5.3</v>
      </c>
      <c r="T290" s="1427">
        <v>1.1240000000000001</v>
      </c>
      <c r="U290" s="309">
        <v>482027</v>
      </c>
      <c r="W290" s="399"/>
      <c r="X290" s="332">
        <v>93.2</v>
      </c>
      <c r="Y290" s="333">
        <v>274891</v>
      </c>
      <c r="Z290" s="334">
        <v>303476</v>
      </c>
      <c r="AB290" s="332">
        <v>94.2</v>
      </c>
      <c r="AC290" s="335">
        <v>24012.7</v>
      </c>
      <c r="AD290" s="334">
        <v>292732</v>
      </c>
    </row>
    <row r="291" spans="1:30">
      <c r="A291" s="33"/>
      <c r="B291" s="34" t="s">
        <v>117</v>
      </c>
      <c r="C291" s="327">
        <v>115.1</v>
      </c>
      <c r="D291" s="328">
        <v>3841250</v>
      </c>
      <c r="E291" s="328">
        <v>391594</v>
      </c>
      <c r="F291" s="327">
        <v>119.1</v>
      </c>
      <c r="G291" s="305">
        <v>1115442.0319999999</v>
      </c>
      <c r="H291" s="329">
        <v>0.69</v>
      </c>
      <c r="I291" s="348">
        <v>-0.8</v>
      </c>
      <c r="J291" s="330">
        <v>1.052</v>
      </c>
      <c r="K291" s="309">
        <v>462571</v>
      </c>
      <c r="M291" s="331">
        <v>115.1</v>
      </c>
      <c r="N291" s="328">
        <v>3696.3</v>
      </c>
      <c r="O291" s="327">
        <v>391.44</v>
      </c>
      <c r="P291" s="327">
        <v>119.1</v>
      </c>
      <c r="Q291" s="362">
        <v>1132987.6000000001</v>
      </c>
      <c r="R291" s="329">
        <v>0.69</v>
      </c>
      <c r="S291" s="1476">
        <v>-0.8</v>
      </c>
      <c r="T291" s="1427">
        <v>1.161</v>
      </c>
      <c r="U291" s="309">
        <v>468684</v>
      </c>
      <c r="W291" s="399"/>
      <c r="X291" s="332">
        <v>90.7</v>
      </c>
      <c r="Y291" s="333">
        <v>204643</v>
      </c>
      <c r="Z291" s="334">
        <v>291988</v>
      </c>
      <c r="AB291" s="332">
        <v>94</v>
      </c>
      <c r="AC291" s="335">
        <v>23900.7</v>
      </c>
      <c r="AD291" s="334">
        <v>279482</v>
      </c>
    </row>
    <row r="292" spans="1:30">
      <c r="A292" s="33"/>
      <c r="B292" s="34" t="s">
        <v>118</v>
      </c>
      <c r="C292" s="327">
        <v>114.3</v>
      </c>
      <c r="D292" s="328">
        <v>3778162</v>
      </c>
      <c r="E292" s="328">
        <v>364759</v>
      </c>
      <c r="F292" s="327">
        <v>118.5</v>
      </c>
      <c r="G292" s="305">
        <v>1129419.4740000002</v>
      </c>
      <c r="H292" s="329">
        <v>0.69</v>
      </c>
      <c r="I292" s="348">
        <v>-2.4</v>
      </c>
      <c r="J292" s="330">
        <v>1.141</v>
      </c>
      <c r="K292" s="309">
        <v>490068</v>
      </c>
      <c r="M292" s="331">
        <v>114.3</v>
      </c>
      <c r="N292" s="328">
        <v>3711.34</v>
      </c>
      <c r="O292" s="327">
        <v>354.9</v>
      </c>
      <c r="P292" s="327">
        <v>118.5</v>
      </c>
      <c r="Q292" s="362">
        <v>1139075.3999999999</v>
      </c>
      <c r="R292" s="329">
        <v>0.69</v>
      </c>
      <c r="S292" s="1476">
        <v>-2.4</v>
      </c>
      <c r="T292" s="1427">
        <v>1.1359999999999999</v>
      </c>
      <c r="U292" s="309">
        <v>500060</v>
      </c>
      <c r="W292" s="399"/>
      <c r="X292" s="332">
        <v>90.9</v>
      </c>
      <c r="Y292" s="333">
        <v>199969</v>
      </c>
      <c r="Z292" s="334">
        <v>272682</v>
      </c>
      <c r="AB292" s="332">
        <v>92.6</v>
      </c>
      <c r="AC292" s="335">
        <v>23717.8</v>
      </c>
      <c r="AD292" s="334">
        <v>293003</v>
      </c>
    </row>
    <row r="293" spans="1:30">
      <c r="A293" s="33"/>
      <c r="B293" s="34" t="s">
        <v>119</v>
      </c>
      <c r="C293" s="327">
        <v>108.8</v>
      </c>
      <c r="D293" s="328">
        <v>3718530</v>
      </c>
      <c r="E293" s="328">
        <v>507370</v>
      </c>
      <c r="F293" s="327">
        <v>107.3</v>
      </c>
      <c r="G293" s="305">
        <v>1129068.0939999998</v>
      </c>
      <c r="H293" s="329">
        <v>0.69</v>
      </c>
      <c r="I293" s="348">
        <v>-3.7</v>
      </c>
      <c r="J293" s="330">
        <v>1.0369999999999999</v>
      </c>
      <c r="K293" s="309">
        <v>457676</v>
      </c>
      <c r="M293" s="331">
        <v>108.8</v>
      </c>
      <c r="N293" s="328">
        <v>3644.23</v>
      </c>
      <c r="O293" s="327">
        <v>480.02</v>
      </c>
      <c r="P293" s="327">
        <v>107.3</v>
      </c>
      <c r="Q293" s="362">
        <v>1124355</v>
      </c>
      <c r="R293" s="329">
        <v>0.69</v>
      </c>
      <c r="S293" s="1476">
        <v>-3.7</v>
      </c>
      <c r="T293" s="1427">
        <v>1.0920000000000001</v>
      </c>
      <c r="U293" s="309">
        <v>444004</v>
      </c>
      <c r="W293" s="399"/>
      <c r="X293" s="332">
        <v>92.7</v>
      </c>
      <c r="Y293" s="333">
        <v>226926</v>
      </c>
      <c r="Z293" s="334">
        <v>292945</v>
      </c>
      <c r="AB293" s="332">
        <v>91.5</v>
      </c>
      <c r="AC293" s="335">
        <v>24006.5</v>
      </c>
      <c r="AD293" s="334">
        <v>287564</v>
      </c>
    </row>
    <row r="294" spans="1:30">
      <c r="A294" s="33"/>
      <c r="B294" s="34" t="s">
        <v>120</v>
      </c>
      <c r="C294" s="327">
        <v>104.4</v>
      </c>
      <c r="D294" s="328">
        <v>3557941</v>
      </c>
      <c r="E294" s="328">
        <v>475743</v>
      </c>
      <c r="F294" s="327">
        <v>100.8</v>
      </c>
      <c r="G294" s="305">
        <v>1171890.9539999999</v>
      </c>
      <c r="H294" s="329">
        <v>0.69</v>
      </c>
      <c r="I294" s="348">
        <v>0</v>
      </c>
      <c r="J294" s="330">
        <v>1.028</v>
      </c>
      <c r="K294" s="309">
        <v>434408</v>
      </c>
      <c r="M294" s="331">
        <v>104.4</v>
      </c>
      <c r="N294" s="328">
        <v>3663.39</v>
      </c>
      <c r="O294" s="327">
        <v>470.74</v>
      </c>
      <c r="P294" s="327">
        <v>100.8</v>
      </c>
      <c r="Q294" s="362">
        <v>1134081.7</v>
      </c>
      <c r="R294" s="329">
        <v>0.69</v>
      </c>
      <c r="S294" s="1476">
        <v>0</v>
      </c>
      <c r="T294" s="1427">
        <v>1.073</v>
      </c>
      <c r="U294" s="309">
        <v>457849</v>
      </c>
      <c r="W294" s="399"/>
      <c r="X294" s="332">
        <v>94.4</v>
      </c>
      <c r="Y294" s="333">
        <v>249875</v>
      </c>
      <c r="Z294" s="334">
        <v>286003</v>
      </c>
      <c r="AB294" s="332">
        <v>91.9</v>
      </c>
      <c r="AC294" s="335">
        <v>23752.5</v>
      </c>
      <c r="AD294" s="334">
        <v>285017</v>
      </c>
    </row>
    <row r="295" spans="1:30">
      <c r="A295" s="33"/>
      <c r="B295" s="34" t="s">
        <v>121</v>
      </c>
      <c r="C295" s="327">
        <v>110.9</v>
      </c>
      <c r="D295" s="328">
        <v>3532958</v>
      </c>
      <c r="E295" s="328">
        <v>578991</v>
      </c>
      <c r="F295" s="327">
        <v>106.1</v>
      </c>
      <c r="G295" s="305">
        <v>1132240.68</v>
      </c>
      <c r="H295" s="329">
        <v>0.69</v>
      </c>
      <c r="I295" s="348">
        <v>0.5</v>
      </c>
      <c r="J295" s="330">
        <v>1.0840000000000001</v>
      </c>
      <c r="K295" s="309">
        <v>496218</v>
      </c>
      <c r="M295" s="331">
        <v>110.9</v>
      </c>
      <c r="N295" s="328">
        <v>3647.6</v>
      </c>
      <c r="O295" s="327">
        <v>494.72</v>
      </c>
      <c r="P295" s="327">
        <v>106.1</v>
      </c>
      <c r="Q295" s="362">
        <v>1134671</v>
      </c>
      <c r="R295" s="329">
        <v>0.69</v>
      </c>
      <c r="S295" s="1476">
        <v>0.5</v>
      </c>
      <c r="T295" s="1427">
        <v>1.0720000000000001</v>
      </c>
      <c r="U295" s="309">
        <v>468497</v>
      </c>
      <c r="W295" s="399"/>
      <c r="X295" s="336">
        <v>98.6</v>
      </c>
      <c r="Y295" s="337">
        <v>338225</v>
      </c>
      <c r="Z295" s="338">
        <v>277268</v>
      </c>
      <c r="AB295" s="336">
        <v>92.5</v>
      </c>
      <c r="AC295" s="339">
        <v>23476.400000000001</v>
      </c>
      <c r="AD295" s="338">
        <v>290777</v>
      </c>
    </row>
    <row r="296" spans="1:30">
      <c r="A296" s="61" t="s">
        <v>165</v>
      </c>
      <c r="B296" s="62" t="s">
        <v>110</v>
      </c>
      <c r="C296" s="340">
        <v>107.9</v>
      </c>
      <c r="D296" s="341">
        <v>3464235</v>
      </c>
      <c r="E296" s="341">
        <v>357226</v>
      </c>
      <c r="F296" s="340">
        <v>105.7</v>
      </c>
      <c r="G296" s="342">
        <v>1035190.04</v>
      </c>
      <c r="H296" s="343">
        <v>0.7</v>
      </c>
      <c r="I296" s="344">
        <v>-5.9</v>
      </c>
      <c r="J296" s="345">
        <v>0.996</v>
      </c>
      <c r="K296" s="346">
        <v>405986</v>
      </c>
      <c r="M296" s="347">
        <v>107.9</v>
      </c>
      <c r="N296" s="341">
        <v>3603.98</v>
      </c>
      <c r="O296" s="340">
        <v>451.21</v>
      </c>
      <c r="P296" s="340">
        <v>105.7</v>
      </c>
      <c r="Q296" s="1491">
        <v>1108468</v>
      </c>
      <c r="R296" s="343">
        <v>0.7</v>
      </c>
      <c r="S296" s="1475">
        <v>-5.9</v>
      </c>
      <c r="T296" s="1718">
        <v>1.0780000000000001</v>
      </c>
      <c r="U296" s="346">
        <v>482688</v>
      </c>
      <c r="W296" s="399"/>
      <c r="X296" s="332">
        <v>87.9</v>
      </c>
      <c r="Y296" s="333">
        <v>256370</v>
      </c>
      <c r="Z296" s="334">
        <v>317260</v>
      </c>
      <c r="AB296" s="332">
        <v>92.3</v>
      </c>
      <c r="AC296" s="335">
        <v>23872</v>
      </c>
      <c r="AD296" s="334">
        <v>288407</v>
      </c>
    </row>
    <row r="297" spans="1:30">
      <c r="A297" s="39">
        <v>2013</v>
      </c>
      <c r="B297" s="34" t="s">
        <v>111</v>
      </c>
      <c r="C297" s="327">
        <v>107.6</v>
      </c>
      <c r="D297" s="328">
        <v>3357573</v>
      </c>
      <c r="E297" s="328">
        <v>386182</v>
      </c>
      <c r="F297" s="327">
        <v>106</v>
      </c>
      <c r="G297" s="305">
        <v>1089869.7420000001</v>
      </c>
      <c r="H297" s="329">
        <v>0.71</v>
      </c>
      <c r="I297" s="348">
        <v>-5.7</v>
      </c>
      <c r="J297" s="330">
        <v>1.0209999999999999</v>
      </c>
      <c r="K297" s="309">
        <v>442426</v>
      </c>
      <c r="M297" s="331">
        <v>107.6</v>
      </c>
      <c r="N297" s="328">
        <v>3629.91</v>
      </c>
      <c r="O297" s="327">
        <v>370.39</v>
      </c>
      <c r="P297" s="327">
        <v>106</v>
      </c>
      <c r="Q297" s="362">
        <v>1112341.1000000001</v>
      </c>
      <c r="R297" s="329">
        <v>0.71</v>
      </c>
      <c r="S297" s="1476">
        <v>-5.7</v>
      </c>
      <c r="T297" s="1427">
        <v>1.0629999999999999</v>
      </c>
      <c r="U297" s="309">
        <v>453285</v>
      </c>
      <c r="W297" s="399"/>
      <c r="X297" s="332">
        <v>94.7</v>
      </c>
      <c r="Y297" s="333">
        <v>200324</v>
      </c>
      <c r="Z297" s="334">
        <v>288365</v>
      </c>
      <c r="AB297" s="332">
        <v>95.6</v>
      </c>
      <c r="AC297" s="335">
        <v>23551.3</v>
      </c>
      <c r="AD297" s="334">
        <v>327294</v>
      </c>
    </row>
    <row r="298" spans="1:30">
      <c r="A298" s="33"/>
      <c r="B298" s="34" t="s">
        <v>112</v>
      </c>
      <c r="C298" s="327">
        <v>112.1</v>
      </c>
      <c r="D298" s="328">
        <v>3637549</v>
      </c>
      <c r="E298" s="328">
        <v>421400</v>
      </c>
      <c r="F298" s="327">
        <v>110.2</v>
      </c>
      <c r="G298" s="305">
        <v>1090160.544</v>
      </c>
      <c r="H298" s="329">
        <v>0.72</v>
      </c>
      <c r="I298" s="348">
        <v>3.5</v>
      </c>
      <c r="J298" s="330">
        <v>1.254</v>
      </c>
      <c r="K298" s="309">
        <v>562179</v>
      </c>
      <c r="M298" s="331">
        <v>112.1</v>
      </c>
      <c r="N298" s="328">
        <v>3640.79</v>
      </c>
      <c r="O298" s="327">
        <v>439.71</v>
      </c>
      <c r="P298" s="327">
        <v>110.2</v>
      </c>
      <c r="Q298" s="362">
        <v>1096589</v>
      </c>
      <c r="R298" s="329">
        <v>0.72</v>
      </c>
      <c r="S298" s="1476">
        <v>3.5</v>
      </c>
      <c r="T298" s="1427">
        <v>1.097</v>
      </c>
      <c r="U298" s="309">
        <v>499097</v>
      </c>
      <c r="W298" s="399"/>
      <c r="X298" s="332">
        <v>98.2</v>
      </c>
      <c r="Y298" s="333">
        <v>243711</v>
      </c>
      <c r="Z298" s="334">
        <v>291742</v>
      </c>
      <c r="AB298" s="332">
        <v>94.3</v>
      </c>
      <c r="AC298" s="335">
        <v>23980.1</v>
      </c>
      <c r="AD298" s="334">
        <v>298752</v>
      </c>
    </row>
    <row r="299" spans="1:30">
      <c r="A299" s="33"/>
      <c r="B299" s="34" t="s">
        <v>113</v>
      </c>
      <c r="C299" s="327">
        <v>109.2</v>
      </c>
      <c r="D299" s="328">
        <v>3543012</v>
      </c>
      <c r="E299" s="328">
        <v>359078</v>
      </c>
      <c r="F299" s="327">
        <v>102.6</v>
      </c>
      <c r="G299" s="305">
        <v>1149093.882</v>
      </c>
      <c r="H299" s="329">
        <v>0.73</v>
      </c>
      <c r="I299" s="348">
        <v>-2.6</v>
      </c>
      <c r="J299" s="330">
        <v>1.004</v>
      </c>
      <c r="K299" s="309">
        <v>507632</v>
      </c>
      <c r="M299" s="331">
        <v>109.2</v>
      </c>
      <c r="N299" s="328">
        <v>3627.5</v>
      </c>
      <c r="O299" s="327">
        <v>371.87</v>
      </c>
      <c r="P299" s="327">
        <v>102.6</v>
      </c>
      <c r="Q299" s="362">
        <v>1111028.2</v>
      </c>
      <c r="R299" s="329">
        <v>0.73</v>
      </c>
      <c r="S299" s="1476">
        <v>-2.6</v>
      </c>
      <c r="T299" s="1427">
        <v>1.0900000000000001</v>
      </c>
      <c r="U299" s="309">
        <v>490226</v>
      </c>
      <c r="W299" s="399"/>
      <c r="X299" s="332">
        <v>98.3</v>
      </c>
      <c r="Y299" s="333">
        <v>219700</v>
      </c>
      <c r="Z299" s="334">
        <v>325857</v>
      </c>
      <c r="AB299" s="332">
        <v>94.7</v>
      </c>
      <c r="AC299" s="335">
        <v>23783.599999999999</v>
      </c>
      <c r="AD299" s="334">
        <v>310729</v>
      </c>
    </row>
    <row r="300" spans="1:30">
      <c r="A300" s="33"/>
      <c r="B300" s="34" t="s">
        <v>114</v>
      </c>
      <c r="C300" s="327">
        <v>109.3</v>
      </c>
      <c r="D300" s="328">
        <v>3613642</v>
      </c>
      <c r="E300" s="328">
        <v>390781</v>
      </c>
      <c r="F300" s="327">
        <v>106.4</v>
      </c>
      <c r="G300" s="305">
        <v>1108948.794</v>
      </c>
      <c r="H300" s="329">
        <v>0.74</v>
      </c>
      <c r="I300" s="348">
        <v>-1.6</v>
      </c>
      <c r="J300" s="330">
        <v>1.0029999999999999</v>
      </c>
      <c r="K300" s="309">
        <v>477867</v>
      </c>
      <c r="M300" s="331">
        <v>109.3</v>
      </c>
      <c r="N300" s="328">
        <v>3613.58</v>
      </c>
      <c r="O300" s="327">
        <v>420.25</v>
      </c>
      <c r="P300" s="327">
        <v>106.4</v>
      </c>
      <c r="Q300" s="362">
        <v>1125936.6000000001</v>
      </c>
      <c r="R300" s="329">
        <v>0.74</v>
      </c>
      <c r="S300" s="1476">
        <v>-1.6</v>
      </c>
      <c r="T300" s="1427">
        <v>1.103</v>
      </c>
      <c r="U300" s="309">
        <v>494152</v>
      </c>
      <c r="W300" s="399"/>
      <c r="X300" s="332">
        <v>91.7</v>
      </c>
      <c r="Y300" s="333">
        <v>218159</v>
      </c>
      <c r="Z300" s="334">
        <v>344253</v>
      </c>
      <c r="AB300" s="332">
        <v>95.2</v>
      </c>
      <c r="AC300" s="335">
        <v>23774</v>
      </c>
      <c r="AD300" s="334">
        <v>323437</v>
      </c>
    </row>
    <row r="301" spans="1:30">
      <c r="A301" s="33"/>
      <c r="B301" s="34" t="s">
        <v>115</v>
      </c>
      <c r="C301" s="327">
        <v>109.5</v>
      </c>
      <c r="D301" s="328">
        <v>3737419</v>
      </c>
      <c r="E301" s="328">
        <v>476706</v>
      </c>
      <c r="F301" s="327">
        <v>107.2</v>
      </c>
      <c r="G301" s="305">
        <v>1151538.135</v>
      </c>
      <c r="H301" s="329">
        <v>0.75</v>
      </c>
      <c r="I301" s="348">
        <v>3</v>
      </c>
      <c r="J301" s="330">
        <v>1.0740000000000001</v>
      </c>
      <c r="K301" s="309">
        <v>511289</v>
      </c>
      <c r="M301" s="331">
        <v>109.5</v>
      </c>
      <c r="N301" s="328">
        <v>3619.52</v>
      </c>
      <c r="O301" s="327">
        <v>453.12</v>
      </c>
      <c r="P301" s="327">
        <v>107.2</v>
      </c>
      <c r="Q301" s="362">
        <v>1119207.5</v>
      </c>
      <c r="R301" s="329">
        <v>0.75</v>
      </c>
      <c r="S301" s="1476">
        <v>3</v>
      </c>
      <c r="T301" s="1427">
        <v>1.071</v>
      </c>
      <c r="U301" s="309">
        <v>502418</v>
      </c>
      <c r="W301" s="399"/>
      <c r="X301" s="332">
        <v>93.6</v>
      </c>
      <c r="Y301" s="333">
        <v>227740</v>
      </c>
      <c r="Z301" s="334">
        <v>299431</v>
      </c>
      <c r="AB301" s="332">
        <v>96.3</v>
      </c>
      <c r="AC301" s="335">
        <v>24087.8</v>
      </c>
      <c r="AD301" s="334">
        <v>324057</v>
      </c>
    </row>
    <row r="302" spans="1:30">
      <c r="A302" s="33"/>
      <c r="B302" s="34" t="s">
        <v>116</v>
      </c>
      <c r="C302" s="327">
        <v>113</v>
      </c>
      <c r="D302" s="328">
        <v>3994789</v>
      </c>
      <c r="E302" s="328">
        <v>356410</v>
      </c>
      <c r="F302" s="327">
        <v>113.2</v>
      </c>
      <c r="G302" s="305">
        <v>1147759.1730000002</v>
      </c>
      <c r="H302" s="329">
        <v>0.76</v>
      </c>
      <c r="I302" s="348">
        <v>-1.6</v>
      </c>
      <c r="J302" s="330">
        <v>1.0920000000000001</v>
      </c>
      <c r="K302" s="309">
        <v>494809</v>
      </c>
      <c r="M302" s="331">
        <v>113</v>
      </c>
      <c r="N302" s="328">
        <v>3678.35</v>
      </c>
      <c r="O302" s="327">
        <v>336.31</v>
      </c>
      <c r="P302" s="327">
        <v>113.2</v>
      </c>
      <c r="Q302" s="362">
        <v>1112383.8</v>
      </c>
      <c r="R302" s="329">
        <v>0.76</v>
      </c>
      <c r="S302" s="1476">
        <v>-1.6</v>
      </c>
      <c r="T302" s="1427">
        <v>1.1359999999999999</v>
      </c>
      <c r="U302" s="309">
        <v>482673</v>
      </c>
      <c r="W302" s="399"/>
      <c r="X302" s="332">
        <v>91.9</v>
      </c>
      <c r="Y302" s="333">
        <v>259378</v>
      </c>
      <c r="Z302" s="334">
        <v>361065</v>
      </c>
      <c r="AB302" s="332">
        <v>93.4</v>
      </c>
      <c r="AC302" s="335">
        <v>23179.599999999999</v>
      </c>
      <c r="AD302" s="334">
        <v>339271</v>
      </c>
    </row>
    <row r="303" spans="1:30">
      <c r="A303" s="33"/>
      <c r="B303" s="34" t="s">
        <v>117</v>
      </c>
      <c r="C303" s="327">
        <v>113.7</v>
      </c>
      <c r="D303" s="328">
        <v>3784335</v>
      </c>
      <c r="E303" s="328">
        <v>409197</v>
      </c>
      <c r="F303" s="327">
        <v>111.8</v>
      </c>
      <c r="G303" s="305">
        <v>1091953.6740000001</v>
      </c>
      <c r="H303" s="329">
        <v>0.78</v>
      </c>
      <c r="I303" s="348">
        <v>-0.5</v>
      </c>
      <c r="J303" s="330">
        <v>0.996</v>
      </c>
      <c r="K303" s="309">
        <v>503993</v>
      </c>
      <c r="M303" s="331">
        <v>113.7</v>
      </c>
      <c r="N303" s="328">
        <v>3659.5</v>
      </c>
      <c r="O303" s="327">
        <v>411.43</v>
      </c>
      <c r="P303" s="327">
        <v>111.8</v>
      </c>
      <c r="Q303" s="362">
        <v>1112029.3</v>
      </c>
      <c r="R303" s="329">
        <v>0.78</v>
      </c>
      <c r="S303" s="1476">
        <v>-0.5</v>
      </c>
      <c r="T303" s="1427">
        <v>1.1080000000000001</v>
      </c>
      <c r="U303" s="309">
        <v>516494</v>
      </c>
      <c r="W303" s="399"/>
      <c r="X303" s="332">
        <v>94.6</v>
      </c>
      <c r="Y303" s="333">
        <v>202928</v>
      </c>
      <c r="Z303" s="334">
        <v>326235</v>
      </c>
      <c r="AB303" s="332">
        <v>98.2</v>
      </c>
      <c r="AC303" s="335">
        <v>23310.400000000001</v>
      </c>
      <c r="AD303" s="334">
        <v>324287</v>
      </c>
    </row>
    <row r="304" spans="1:30">
      <c r="A304" s="33"/>
      <c r="B304" s="34" t="s">
        <v>118</v>
      </c>
      <c r="C304" s="327">
        <v>114.4</v>
      </c>
      <c r="D304" s="328">
        <v>3673365</v>
      </c>
      <c r="E304" s="328">
        <v>453033</v>
      </c>
      <c r="F304" s="327">
        <v>112.9</v>
      </c>
      <c r="G304" s="305">
        <v>1098072.22</v>
      </c>
      <c r="H304" s="329">
        <v>0.77</v>
      </c>
      <c r="I304" s="348">
        <v>1.1000000000000001</v>
      </c>
      <c r="J304" s="330">
        <v>1.1200000000000001</v>
      </c>
      <c r="K304" s="309">
        <v>498340</v>
      </c>
      <c r="M304" s="331">
        <v>114.4</v>
      </c>
      <c r="N304" s="328">
        <v>3624.26</v>
      </c>
      <c r="O304" s="327">
        <v>444.91</v>
      </c>
      <c r="P304" s="327">
        <v>112.9</v>
      </c>
      <c r="Q304" s="362">
        <v>1107642.2</v>
      </c>
      <c r="R304" s="329">
        <v>0.77</v>
      </c>
      <c r="S304" s="1476">
        <v>1.1000000000000001</v>
      </c>
      <c r="T304" s="1427">
        <v>1.1160000000000001</v>
      </c>
      <c r="U304" s="309">
        <v>514488</v>
      </c>
      <c r="W304" s="399"/>
      <c r="X304" s="332">
        <v>95.5</v>
      </c>
      <c r="Y304" s="333">
        <v>199394</v>
      </c>
      <c r="Z304" s="334">
        <v>333764</v>
      </c>
      <c r="AB304" s="332">
        <v>97.5</v>
      </c>
      <c r="AC304" s="335">
        <v>23435.4</v>
      </c>
      <c r="AD304" s="334">
        <v>342616</v>
      </c>
    </row>
    <row r="305" spans="1:30">
      <c r="A305" s="33"/>
      <c r="B305" s="34" t="s">
        <v>119</v>
      </c>
      <c r="C305" s="327">
        <v>115.8</v>
      </c>
      <c r="D305" s="328">
        <v>3787980</v>
      </c>
      <c r="E305" s="328">
        <v>488157</v>
      </c>
      <c r="F305" s="327">
        <v>112.1</v>
      </c>
      <c r="G305" s="305">
        <v>1132174.8</v>
      </c>
      <c r="H305" s="329">
        <v>0.79</v>
      </c>
      <c r="I305" s="348">
        <v>-0.3</v>
      </c>
      <c r="J305" s="330">
        <v>1.107</v>
      </c>
      <c r="K305" s="309">
        <v>511578</v>
      </c>
      <c r="M305" s="331">
        <v>115.8</v>
      </c>
      <c r="N305" s="328">
        <v>3709.29</v>
      </c>
      <c r="O305" s="327">
        <v>478.27</v>
      </c>
      <c r="P305" s="327">
        <v>112.1</v>
      </c>
      <c r="Q305" s="362">
        <v>1122314.7</v>
      </c>
      <c r="R305" s="329">
        <v>0.79</v>
      </c>
      <c r="S305" s="1476">
        <v>-0.3</v>
      </c>
      <c r="T305" s="1427">
        <v>1.1639999999999999</v>
      </c>
      <c r="U305" s="309">
        <v>495026</v>
      </c>
      <c r="W305" s="399"/>
      <c r="X305" s="332">
        <v>99.7</v>
      </c>
      <c r="Y305" s="333">
        <v>217330</v>
      </c>
      <c r="Z305" s="334">
        <v>346194</v>
      </c>
      <c r="AB305" s="332">
        <v>98.4</v>
      </c>
      <c r="AC305" s="335">
        <v>23305.5</v>
      </c>
      <c r="AD305" s="334">
        <v>344172</v>
      </c>
    </row>
    <row r="306" spans="1:30">
      <c r="A306" s="33"/>
      <c r="B306" s="34" t="s">
        <v>120</v>
      </c>
      <c r="C306" s="327">
        <v>117.5</v>
      </c>
      <c r="D306" s="328">
        <v>3543440</v>
      </c>
      <c r="E306" s="328">
        <v>613150</v>
      </c>
      <c r="F306" s="327">
        <v>116.9</v>
      </c>
      <c r="G306" s="305">
        <v>1167317.07</v>
      </c>
      <c r="H306" s="329">
        <v>0.8</v>
      </c>
      <c r="I306" s="348">
        <v>0.7</v>
      </c>
      <c r="J306" s="330">
        <v>1.1180000000000001</v>
      </c>
      <c r="K306" s="309">
        <v>482255</v>
      </c>
      <c r="M306" s="331">
        <v>117.5</v>
      </c>
      <c r="N306" s="328">
        <v>3653.1</v>
      </c>
      <c r="O306" s="327">
        <v>585.24</v>
      </c>
      <c r="P306" s="327">
        <v>116.9</v>
      </c>
      <c r="Q306" s="362">
        <v>1132323.8999999999</v>
      </c>
      <c r="R306" s="329">
        <v>0.8</v>
      </c>
      <c r="S306" s="1476">
        <v>0.7</v>
      </c>
      <c r="T306" s="1427">
        <v>1.17</v>
      </c>
      <c r="U306" s="309">
        <v>502872</v>
      </c>
      <c r="W306" s="399"/>
      <c r="X306" s="332">
        <v>102.4</v>
      </c>
      <c r="Y306" s="333">
        <v>251474</v>
      </c>
      <c r="Z306" s="334">
        <v>322730</v>
      </c>
      <c r="AB306" s="332">
        <v>99.6</v>
      </c>
      <c r="AC306" s="335">
        <v>23734.7</v>
      </c>
      <c r="AD306" s="334">
        <v>331161</v>
      </c>
    </row>
    <row r="307" spans="1:30">
      <c r="A307" s="49"/>
      <c r="B307" s="50" t="s">
        <v>121</v>
      </c>
      <c r="C307" s="349">
        <v>118</v>
      </c>
      <c r="D307" s="350">
        <v>3524298</v>
      </c>
      <c r="E307" s="350">
        <v>571096</v>
      </c>
      <c r="F307" s="349">
        <v>119.5</v>
      </c>
      <c r="G307" s="317">
        <v>1141226.358</v>
      </c>
      <c r="H307" s="351">
        <v>0.82</v>
      </c>
      <c r="I307" s="352">
        <v>0.8</v>
      </c>
      <c r="J307" s="353">
        <v>1.179</v>
      </c>
      <c r="K307" s="321">
        <v>525872</v>
      </c>
      <c r="M307" s="354">
        <v>118</v>
      </c>
      <c r="N307" s="350">
        <v>3630.46</v>
      </c>
      <c r="O307" s="349">
        <v>514.57000000000005</v>
      </c>
      <c r="P307" s="349">
        <v>119.5</v>
      </c>
      <c r="Q307" s="1490">
        <v>1146582.5</v>
      </c>
      <c r="R307" s="351">
        <v>0.82</v>
      </c>
      <c r="S307" s="1477">
        <v>0.8</v>
      </c>
      <c r="T307" s="1428">
        <v>1.1659999999999999</v>
      </c>
      <c r="U307" s="321">
        <v>490740</v>
      </c>
      <c r="W307" s="399"/>
      <c r="X307" s="332">
        <v>109.2</v>
      </c>
      <c r="Y307" s="333">
        <v>333800</v>
      </c>
      <c r="Z307" s="334">
        <v>352491</v>
      </c>
      <c r="AB307" s="332">
        <v>102.3</v>
      </c>
      <c r="AC307" s="335">
        <v>23461.4</v>
      </c>
      <c r="AD307" s="334">
        <v>354207</v>
      </c>
    </row>
    <row r="308" spans="1:30">
      <c r="A308" s="33" t="s">
        <v>168</v>
      </c>
      <c r="B308" s="34" t="s">
        <v>110</v>
      </c>
      <c r="C308" s="327">
        <v>118.4</v>
      </c>
      <c r="D308" s="328">
        <v>3569719</v>
      </c>
      <c r="E308" s="328">
        <v>336622</v>
      </c>
      <c r="F308" s="327">
        <v>119.3</v>
      </c>
      <c r="G308" s="305">
        <v>1049497.4280000001</v>
      </c>
      <c r="H308" s="329">
        <v>0.83</v>
      </c>
      <c r="I308" s="348">
        <v>-1.2</v>
      </c>
      <c r="J308" s="330">
        <v>1.099</v>
      </c>
      <c r="K308" s="309">
        <v>404154</v>
      </c>
      <c r="M308" s="331">
        <v>118.4</v>
      </c>
      <c r="N308" s="1426">
        <v>3696.99</v>
      </c>
      <c r="O308" s="327">
        <v>438.74</v>
      </c>
      <c r="P308" s="327">
        <v>119.3</v>
      </c>
      <c r="Q308" s="362">
        <v>1116036.6000000001</v>
      </c>
      <c r="R308" s="329">
        <v>0.83</v>
      </c>
      <c r="S308" s="1476">
        <v>-1.2</v>
      </c>
      <c r="T308" s="1427">
        <v>1.19</v>
      </c>
      <c r="U308" s="309">
        <v>478434</v>
      </c>
      <c r="W308" s="399"/>
      <c r="X308" s="355">
        <v>98.4</v>
      </c>
      <c r="Y308" s="356">
        <v>258073</v>
      </c>
      <c r="Z308" s="357">
        <v>395333</v>
      </c>
      <c r="AB308" s="355">
        <v>102.9</v>
      </c>
      <c r="AC308" s="358">
        <v>23996.2</v>
      </c>
      <c r="AD308" s="357">
        <v>352750</v>
      </c>
    </row>
    <row r="309" spans="1:30">
      <c r="A309" s="33">
        <v>2014</v>
      </c>
      <c r="B309" s="34" t="s">
        <v>111</v>
      </c>
      <c r="C309" s="327">
        <v>114.6</v>
      </c>
      <c r="D309" s="328">
        <v>3407323</v>
      </c>
      <c r="E309" s="328">
        <v>462025</v>
      </c>
      <c r="F309" s="327">
        <v>114.3</v>
      </c>
      <c r="G309" s="305">
        <v>1103195.97</v>
      </c>
      <c r="H309" s="329">
        <v>0.86</v>
      </c>
      <c r="I309" s="348">
        <v>1</v>
      </c>
      <c r="J309" s="330">
        <v>1.087</v>
      </c>
      <c r="K309" s="309">
        <v>498016</v>
      </c>
      <c r="M309" s="331">
        <v>114.6</v>
      </c>
      <c r="N309" s="1426">
        <v>3688.52</v>
      </c>
      <c r="O309" s="327">
        <v>436.34</v>
      </c>
      <c r="P309" s="327">
        <v>114.3</v>
      </c>
      <c r="Q309" s="362">
        <v>1129042</v>
      </c>
      <c r="R309" s="329">
        <v>0.86</v>
      </c>
      <c r="S309" s="1476">
        <v>1</v>
      </c>
      <c r="T309" s="1427">
        <v>1.1259999999999999</v>
      </c>
      <c r="U309" s="309">
        <v>508906</v>
      </c>
      <c r="W309" s="399"/>
      <c r="X309" s="332">
        <v>104.5</v>
      </c>
      <c r="Y309" s="333">
        <v>203079</v>
      </c>
      <c r="Z309" s="334">
        <v>309054</v>
      </c>
      <c r="AB309" s="332">
        <v>105.5</v>
      </c>
      <c r="AC309" s="335">
        <v>23771.599999999999</v>
      </c>
      <c r="AD309" s="334">
        <v>345784</v>
      </c>
    </row>
    <row r="310" spans="1:30">
      <c r="A310" s="33"/>
      <c r="B310" s="34" t="s">
        <v>112</v>
      </c>
      <c r="C310" s="327">
        <v>116.3</v>
      </c>
      <c r="D310" s="328">
        <v>3633202</v>
      </c>
      <c r="E310" s="328">
        <v>410012</v>
      </c>
      <c r="F310" s="327">
        <v>114.2</v>
      </c>
      <c r="G310" s="305">
        <v>1104920.4679999999</v>
      </c>
      <c r="H310" s="329">
        <v>0.86</v>
      </c>
      <c r="I310" s="348">
        <v>16.600000000000001</v>
      </c>
      <c r="J310" s="330">
        <v>1.2989999999999999</v>
      </c>
      <c r="K310" s="309">
        <v>550717</v>
      </c>
      <c r="M310" s="331">
        <v>116.3</v>
      </c>
      <c r="N310" s="1426">
        <v>3647.88</v>
      </c>
      <c r="O310" s="327">
        <v>400.56</v>
      </c>
      <c r="P310" s="327">
        <v>114.2</v>
      </c>
      <c r="Q310" s="362">
        <v>1116421.8999999999</v>
      </c>
      <c r="R310" s="329">
        <v>0.86</v>
      </c>
      <c r="S310" s="1476">
        <v>16.600000000000001</v>
      </c>
      <c r="T310" s="1427">
        <v>1.1259999999999999</v>
      </c>
      <c r="U310" s="309">
        <v>494503</v>
      </c>
      <c r="W310" s="399"/>
      <c r="X310" s="332">
        <v>106.3</v>
      </c>
      <c r="Y310" s="333">
        <v>298581</v>
      </c>
      <c r="Z310" s="334">
        <v>358694</v>
      </c>
      <c r="AB310" s="332">
        <v>102</v>
      </c>
      <c r="AC310" s="335">
        <v>28509.5</v>
      </c>
      <c r="AD310" s="334">
        <v>364910</v>
      </c>
    </row>
    <row r="311" spans="1:30">
      <c r="A311" s="33"/>
      <c r="B311" s="34" t="s">
        <v>113</v>
      </c>
      <c r="C311" s="327">
        <v>113.8</v>
      </c>
      <c r="D311" s="328">
        <v>3541030</v>
      </c>
      <c r="E311" s="328">
        <v>460313</v>
      </c>
      <c r="F311" s="327">
        <v>116.2</v>
      </c>
      <c r="G311" s="305">
        <v>1158152.206</v>
      </c>
      <c r="H311" s="329">
        <v>0.86</v>
      </c>
      <c r="I311" s="348">
        <v>-8.1999999999999993</v>
      </c>
      <c r="J311" s="330">
        <v>1.071</v>
      </c>
      <c r="K311" s="309">
        <v>509076</v>
      </c>
      <c r="M311" s="331">
        <v>113.8</v>
      </c>
      <c r="N311" s="1426">
        <v>3605.16</v>
      </c>
      <c r="O311" s="327">
        <v>465.72</v>
      </c>
      <c r="P311" s="327">
        <v>116.2</v>
      </c>
      <c r="Q311" s="362">
        <v>1118257.8</v>
      </c>
      <c r="R311" s="329">
        <v>0.86</v>
      </c>
      <c r="S311" s="1476">
        <v>-8.1999999999999993</v>
      </c>
      <c r="T311" s="1427">
        <v>1.1659999999999999</v>
      </c>
      <c r="U311" s="309">
        <v>486111</v>
      </c>
      <c r="W311" s="399"/>
      <c r="X311" s="332">
        <v>108.2</v>
      </c>
      <c r="Y311" s="333">
        <v>189082</v>
      </c>
      <c r="Z311" s="334">
        <v>350332</v>
      </c>
      <c r="AB311" s="332">
        <v>104.1</v>
      </c>
      <c r="AC311" s="335">
        <v>21177.9</v>
      </c>
      <c r="AD311" s="334">
        <v>344648</v>
      </c>
    </row>
    <row r="312" spans="1:30">
      <c r="A312" s="33"/>
      <c r="B312" s="34" t="s">
        <v>114</v>
      </c>
      <c r="C312" s="327">
        <v>113.7</v>
      </c>
      <c r="D312" s="328">
        <v>3614530</v>
      </c>
      <c r="E312" s="328">
        <v>436428</v>
      </c>
      <c r="F312" s="327">
        <v>113.1</v>
      </c>
      <c r="G312" s="305">
        <v>1113505.6200000001</v>
      </c>
      <c r="H312" s="329">
        <v>0.88</v>
      </c>
      <c r="I312" s="348">
        <v>-0.9</v>
      </c>
      <c r="J312" s="330">
        <v>1.056</v>
      </c>
      <c r="K312" s="309">
        <v>489959</v>
      </c>
      <c r="M312" s="331">
        <v>113.7</v>
      </c>
      <c r="N312" s="1426">
        <v>3595.53</v>
      </c>
      <c r="O312" s="327">
        <v>466.15</v>
      </c>
      <c r="P312" s="327">
        <v>113.1</v>
      </c>
      <c r="Q312" s="362">
        <v>1130070.6000000001</v>
      </c>
      <c r="R312" s="329">
        <v>0.88</v>
      </c>
      <c r="S312" s="1476">
        <v>-0.9</v>
      </c>
      <c r="T312" s="1427">
        <v>1.163</v>
      </c>
      <c r="U312" s="309">
        <v>515511</v>
      </c>
      <c r="W312" s="399"/>
      <c r="X312" s="332">
        <v>98.9</v>
      </c>
      <c r="Y312" s="333">
        <v>212114</v>
      </c>
      <c r="Z312" s="334">
        <v>331108</v>
      </c>
      <c r="AB312" s="332">
        <v>102.6</v>
      </c>
      <c r="AC312" s="335">
        <v>22736.799999999999</v>
      </c>
      <c r="AD312" s="334">
        <v>322481</v>
      </c>
    </row>
    <row r="313" spans="1:30">
      <c r="A313" s="33"/>
      <c r="B313" s="34" t="s">
        <v>115</v>
      </c>
      <c r="C313" s="327">
        <v>111.4</v>
      </c>
      <c r="D313" s="328">
        <v>3688064</v>
      </c>
      <c r="E313" s="328">
        <v>478643</v>
      </c>
      <c r="F313" s="327">
        <v>111.2</v>
      </c>
      <c r="G313" s="305">
        <v>1156913.7620000001</v>
      </c>
      <c r="H313" s="329">
        <v>0.88</v>
      </c>
      <c r="I313" s="348">
        <v>-1.4</v>
      </c>
      <c r="J313" s="330">
        <v>1.145</v>
      </c>
      <c r="K313" s="309">
        <v>515139</v>
      </c>
      <c r="M313" s="331">
        <v>111.4</v>
      </c>
      <c r="N313" s="1426">
        <v>3592.46</v>
      </c>
      <c r="O313" s="327">
        <v>450.02</v>
      </c>
      <c r="P313" s="327">
        <v>111.2</v>
      </c>
      <c r="Q313" s="362">
        <v>1123918.8999999999</v>
      </c>
      <c r="R313" s="329">
        <v>0.88</v>
      </c>
      <c r="S313" s="1476">
        <v>-1.4</v>
      </c>
      <c r="T313" s="1427">
        <v>1.1439999999999999</v>
      </c>
      <c r="U313" s="309">
        <v>509207</v>
      </c>
      <c r="W313" s="399"/>
      <c r="X313" s="332">
        <v>98.3</v>
      </c>
      <c r="Y313" s="333">
        <v>220306</v>
      </c>
      <c r="Z313" s="334">
        <v>348970</v>
      </c>
      <c r="AB313" s="332">
        <v>101.4</v>
      </c>
      <c r="AC313" s="335">
        <v>23191.599999999999</v>
      </c>
      <c r="AD313" s="334">
        <v>359934</v>
      </c>
    </row>
    <row r="314" spans="1:30">
      <c r="A314" s="33"/>
      <c r="B314" s="34" t="s">
        <v>116</v>
      </c>
      <c r="C314" s="327">
        <v>110.8</v>
      </c>
      <c r="D314" s="328">
        <v>3860347</v>
      </c>
      <c r="E314" s="328">
        <v>416583</v>
      </c>
      <c r="F314" s="327">
        <v>108.2</v>
      </c>
      <c r="G314" s="305">
        <v>1168929.112</v>
      </c>
      <c r="H314" s="329">
        <v>0.89</v>
      </c>
      <c r="I314" s="348">
        <v>-1.1000000000000001</v>
      </c>
      <c r="J314" s="330">
        <v>1.107</v>
      </c>
      <c r="K314" s="309">
        <v>515432</v>
      </c>
      <c r="M314" s="331">
        <v>110.8</v>
      </c>
      <c r="N314" s="1426">
        <v>3551.42</v>
      </c>
      <c r="O314" s="327">
        <v>413.96</v>
      </c>
      <c r="P314" s="327">
        <v>108.2</v>
      </c>
      <c r="Q314" s="362">
        <v>1128608.7</v>
      </c>
      <c r="R314" s="329">
        <v>0.89</v>
      </c>
      <c r="S314" s="1476">
        <v>-1.1000000000000001</v>
      </c>
      <c r="T314" s="1427">
        <v>1.1519999999999999</v>
      </c>
      <c r="U314" s="309">
        <v>504599</v>
      </c>
      <c r="W314" s="399"/>
      <c r="X314" s="332">
        <v>99.1</v>
      </c>
      <c r="Y314" s="333">
        <v>248682</v>
      </c>
      <c r="Z314" s="334">
        <v>347369</v>
      </c>
      <c r="AB314" s="332">
        <v>101.3</v>
      </c>
      <c r="AC314" s="335">
        <v>22628</v>
      </c>
      <c r="AD314" s="334">
        <v>332875</v>
      </c>
    </row>
    <row r="315" spans="1:30">
      <c r="A315" s="33"/>
      <c r="B315" s="34" t="s">
        <v>117</v>
      </c>
      <c r="C315" s="327">
        <v>109.4</v>
      </c>
      <c r="D315" s="328">
        <v>3608587</v>
      </c>
      <c r="E315" s="328">
        <v>610235</v>
      </c>
      <c r="F315" s="327">
        <v>108.8</v>
      </c>
      <c r="G315" s="305">
        <v>1077257.2720000001</v>
      </c>
      <c r="H315" s="329">
        <v>0.89</v>
      </c>
      <c r="I315" s="348">
        <v>1.2</v>
      </c>
      <c r="J315" s="330">
        <v>0.97499999999999998</v>
      </c>
      <c r="K315" s="309">
        <v>502106</v>
      </c>
      <c r="M315" s="331">
        <v>109.4</v>
      </c>
      <c r="N315" s="1426">
        <v>3500.09</v>
      </c>
      <c r="O315" s="327">
        <v>634.54999999999995</v>
      </c>
      <c r="P315" s="327">
        <v>108.8</v>
      </c>
      <c r="Q315" s="362">
        <v>1110150.5</v>
      </c>
      <c r="R315" s="329">
        <v>0.89</v>
      </c>
      <c r="S315" s="1476">
        <v>1.2</v>
      </c>
      <c r="T315" s="1427">
        <v>1.0940000000000001</v>
      </c>
      <c r="U315" s="309">
        <v>523932</v>
      </c>
      <c r="W315" s="399"/>
      <c r="X315" s="332">
        <v>96.7</v>
      </c>
      <c r="Y315" s="333">
        <v>201402</v>
      </c>
      <c r="Z315" s="334">
        <v>344469</v>
      </c>
      <c r="AB315" s="332">
        <v>100.6</v>
      </c>
      <c r="AC315" s="335">
        <v>23038.7</v>
      </c>
      <c r="AD315" s="334">
        <v>360796</v>
      </c>
    </row>
    <row r="316" spans="1:30">
      <c r="A316" s="33"/>
      <c r="B316" s="34" t="s">
        <v>118</v>
      </c>
      <c r="C316" s="327">
        <v>111.8</v>
      </c>
      <c r="D316" s="328">
        <v>3559916</v>
      </c>
      <c r="E316" s="328">
        <v>488902</v>
      </c>
      <c r="F316" s="327">
        <v>112.7</v>
      </c>
      <c r="G316" s="305">
        <v>1102632.1950000001</v>
      </c>
      <c r="H316" s="329">
        <v>0.9</v>
      </c>
      <c r="I316" s="348">
        <v>-0.4</v>
      </c>
      <c r="J316" s="330">
        <v>1.1599999999999999</v>
      </c>
      <c r="K316" s="309">
        <v>503258</v>
      </c>
      <c r="M316" s="331">
        <v>111.8</v>
      </c>
      <c r="N316" s="1426">
        <v>3527.84</v>
      </c>
      <c r="O316" s="327">
        <v>481.49</v>
      </c>
      <c r="P316" s="327">
        <v>112.7</v>
      </c>
      <c r="Q316" s="362">
        <v>1108015</v>
      </c>
      <c r="R316" s="329">
        <v>0.9</v>
      </c>
      <c r="S316" s="1476">
        <v>-0.4</v>
      </c>
      <c r="T316" s="1427">
        <v>1.1579999999999999</v>
      </c>
      <c r="U316" s="309">
        <v>510049</v>
      </c>
      <c r="W316" s="399"/>
      <c r="X316" s="332">
        <v>98.5</v>
      </c>
      <c r="Y316" s="333">
        <v>195273</v>
      </c>
      <c r="Z316" s="334">
        <v>349883</v>
      </c>
      <c r="AB316" s="332">
        <v>100.5</v>
      </c>
      <c r="AC316" s="335">
        <v>23020.2</v>
      </c>
      <c r="AD316" s="334">
        <v>346883</v>
      </c>
    </row>
    <row r="317" spans="1:30">
      <c r="A317" s="33"/>
      <c r="B317" s="34" t="s">
        <v>119</v>
      </c>
      <c r="C317" s="327">
        <v>116.8</v>
      </c>
      <c r="D317" s="328">
        <v>3632932</v>
      </c>
      <c r="E317" s="328">
        <v>393116</v>
      </c>
      <c r="F317" s="327">
        <v>122.1</v>
      </c>
      <c r="G317" s="305">
        <v>1141480.0149999999</v>
      </c>
      <c r="H317" s="329">
        <v>0.91</v>
      </c>
      <c r="I317" s="348">
        <v>0.6</v>
      </c>
      <c r="J317" s="330">
        <v>1.1559999999999999</v>
      </c>
      <c r="K317" s="309">
        <v>560414</v>
      </c>
      <c r="M317" s="331">
        <v>116.8</v>
      </c>
      <c r="N317" s="1426">
        <v>3550.29</v>
      </c>
      <c r="O317" s="327">
        <v>399.02</v>
      </c>
      <c r="P317" s="327">
        <v>122.1</v>
      </c>
      <c r="Q317" s="362">
        <v>1122518.6000000001</v>
      </c>
      <c r="R317" s="329">
        <v>0.91</v>
      </c>
      <c r="S317" s="1476">
        <v>0.6</v>
      </c>
      <c r="T317" s="1427">
        <v>1.2110000000000001</v>
      </c>
      <c r="U317" s="309">
        <v>538889</v>
      </c>
      <c r="W317" s="399"/>
      <c r="X317" s="332">
        <v>102.9</v>
      </c>
      <c r="Y317" s="333">
        <v>216114</v>
      </c>
      <c r="Z317" s="334">
        <v>364779</v>
      </c>
      <c r="AB317" s="332">
        <v>101.2</v>
      </c>
      <c r="AC317" s="335">
        <v>23120.5</v>
      </c>
      <c r="AD317" s="334">
        <v>357979</v>
      </c>
    </row>
    <row r="318" spans="1:30">
      <c r="A318" s="33"/>
      <c r="B318" s="34" t="s">
        <v>120</v>
      </c>
      <c r="C318" s="327">
        <v>112.8</v>
      </c>
      <c r="D318" s="328">
        <v>3411547</v>
      </c>
      <c r="E318" s="328">
        <v>444862</v>
      </c>
      <c r="F318" s="327">
        <v>113.3</v>
      </c>
      <c r="G318" s="305">
        <v>1139299.794</v>
      </c>
      <c r="H318" s="329">
        <v>0.92</v>
      </c>
      <c r="I318" s="348">
        <v>0.6</v>
      </c>
      <c r="J318" s="330">
        <v>1.079</v>
      </c>
      <c r="K318" s="309">
        <v>508542</v>
      </c>
      <c r="M318" s="331">
        <v>112.8</v>
      </c>
      <c r="N318" s="1426">
        <v>3520.62</v>
      </c>
      <c r="O318" s="327">
        <v>403.69</v>
      </c>
      <c r="P318" s="327">
        <v>113.3</v>
      </c>
      <c r="Q318" s="362">
        <v>1117470.3999999999</v>
      </c>
      <c r="R318" s="329">
        <v>0.92</v>
      </c>
      <c r="S318" s="1476">
        <v>0.6</v>
      </c>
      <c r="T318" s="1427">
        <v>1.125</v>
      </c>
      <c r="U318" s="309">
        <v>536216</v>
      </c>
      <c r="W318" s="399"/>
      <c r="X318" s="332">
        <v>105.6</v>
      </c>
      <c r="Y318" s="333">
        <v>247958</v>
      </c>
      <c r="Z318" s="334">
        <v>342884</v>
      </c>
      <c r="AB318" s="332">
        <v>102.7</v>
      </c>
      <c r="AC318" s="335">
        <v>23321.1</v>
      </c>
      <c r="AD318" s="334">
        <v>365435</v>
      </c>
    </row>
    <row r="319" spans="1:30">
      <c r="A319" s="33"/>
      <c r="B319" s="34" t="s">
        <v>121</v>
      </c>
      <c r="C319" s="327">
        <v>113.2</v>
      </c>
      <c r="D319" s="328">
        <v>3446917</v>
      </c>
      <c r="E319" s="328">
        <v>445560</v>
      </c>
      <c r="F319" s="327">
        <v>119.2</v>
      </c>
      <c r="G319" s="305">
        <v>1117460.148</v>
      </c>
      <c r="H319" s="329">
        <v>0.95</v>
      </c>
      <c r="I319" s="348">
        <v>-0.5</v>
      </c>
      <c r="J319" s="330">
        <v>1.181</v>
      </c>
      <c r="K319" s="309">
        <v>614496</v>
      </c>
      <c r="M319" s="331">
        <v>113.2</v>
      </c>
      <c r="N319" s="1426">
        <v>3538.65</v>
      </c>
      <c r="O319" s="327">
        <v>388.45</v>
      </c>
      <c r="P319" s="327">
        <v>119.2</v>
      </c>
      <c r="Q319" s="362">
        <v>1115713.6000000001</v>
      </c>
      <c r="R319" s="329">
        <v>0.95</v>
      </c>
      <c r="S319" s="1476">
        <v>-0.5</v>
      </c>
      <c r="T319" s="1427">
        <v>1.167</v>
      </c>
      <c r="U319" s="309">
        <v>554582</v>
      </c>
      <c r="W319" s="399"/>
      <c r="X319" s="336">
        <v>109.9</v>
      </c>
      <c r="Y319" s="337">
        <v>327247</v>
      </c>
      <c r="Z319" s="338">
        <v>380377</v>
      </c>
      <c r="AB319" s="336">
        <v>103</v>
      </c>
      <c r="AC319" s="339">
        <v>23181.4</v>
      </c>
      <c r="AD319" s="338">
        <v>366320</v>
      </c>
    </row>
    <row r="320" spans="1:30">
      <c r="A320" s="61" t="s">
        <v>170</v>
      </c>
      <c r="B320" s="62" t="s">
        <v>110</v>
      </c>
      <c r="C320" s="340">
        <v>117.9</v>
      </c>
      <c r="D320" s="341">
        <v>3419949</v>
      </c>
      <c r="E320" s="341">
        <v>259392</v>
      </c>
      <c r="F320" s="340">
        <v>121.4</v>
      </c>
      <c r="G320" s="342">
        <v>1042189.1479999999</v>
      </c>
      <c r="H320" s="343">
        <v>0.95</v>
      </c>
      <c r="I320" s="344">
        <v>-0.5</v>
      </c>
      <c r="J320" s="345">
        <v>1.089</v>
      </c>
      <c r="K320" s="346">
        <v>489063</v>
      </c>
      <c r="M320" s="347">
        <v>117.9</v>
      </c>
      <c r="N320" s="1467">
        <v>3525.29</v>
      </c>
      <c r="O320" s="340">
        <v>340.27</v>
      </c>
      <c r="P320" s="340">
        <v>121.4</v>
      </c>
      <c r="Q320" s="1491">
        <v>1105371.8999999999</v>
      </c>
      <c r="R320" s="343">
        <v>0.95</v>
      </c>
      <c r="S320" s="1475">
        <v>-0.5</v>
      </c>
      <c r="T320" s="1718">
        <v>1.1830000000000001</v>
      </c>
      <c r="U320" s="346">
        <v>583951</v>
      </c>
      <c r="W320" s="399"/>
      <c r="X320" s="332">
        <v>100.7</v>
      </c>
      <c r="Y320" s="333">
        <v>248824</v>
      </c>
      <c r="Z320" s="334">
        <v>403275</v>
      </c>
      <c r="AB320" s="332">
        <v>104.8</v>
      </c>
      <c r="AC320" s="335">
        <v>23001.3</v>
      </c>
      <c r="AD320" s="334">
        <v>368970</v>
      </c>
    </row>
    <row r="321" spans="1:30">
      <c r="A321" s="33">
        <v>2015</v>
      </c>
      <c r="B321" s="34" t="s">
        <v>111</v>
      </c>
      <c r="C321" s="327">
        <v>113.8</v>
      </c>
      <c r="D321" s="328">
        <v>3261216</v>
      </c>
      <c r="E321" s="328">
        <v>384948</v>
      </c>
      <c r="F321" s="327">
        <v>114.8</v>
      </c>
      <c r="G321" s="305">
        <v>1073403.8400000001</v>
      </c>
      <c r="H321" s="329">
        <v>0.95</v>
      </c>
      <c r="I321" s="348">
        <v>0.6</v>
      </c>
      <c r="J321" s="330">
        <v>1.1060000000000001</v>
      </c>
      <c r="K321" s="309">
        <v>472929</v>
      </c>
      <c r="M321" s="331">
        <v>113.8</v>
      </c>
      <c r="N321" s="1426">
        <v>3541.94</v>
      </c>
      <c r="O321" s="327">
        <v>361.71</v>
      </c>
      <c r="P321" s="327">
        <v>114.8</v>
      </c>
      <c r="Q321" s="362">
        <v>1100755.7</v>
      </c>
      <c r="R321" s="329">
        <v>0.95</v>
      </c>
      <c r="S321" s="1476">
        <v>0.6</v>
      </c>
      <c r="T321" s="1427">
        <v>1.141</v>
      </c>
      <c r="U321" s="309">
        <v>484041</v>
      </c>
      <c r="W321" s="399"/>
      <c r="X321" s="332">
        <v>100.7</v>
      </c>
      <c r="Y321" s="333">
        <v>201289</v>
      </c>
      <c r="Z321" s="334">
        <v>370876</v>
      </c>
      <c r="AB321" s="332">
        <v>101.7</v>
      </c>
      <c r="AC321" s="335">
        <v>23528.2</v>
      </c>
      <c r="AD321" s="334">
        <v>410196</v>
      </c>
    </row>
    <row r="322" spans="1:30">
      <c r="A322" s="33"/>
      <c r="B322" s="34" t="s">
        <v>112</v>
      </c>
      <c r="C322" s="327">
        <v>113.6</v>
      </c>
      <c r="D322" s="328">
        <v>3518241</v>
      </c>
      <c r="E322" s="328">
        <v>386256</v>
      </c>
      <c r="F322" s="327">
        <v>116</v>
      </c>
      <c r="G322" s="305">
        <v>1092058.078</v>
      </c>
      <c r="H322" s="329">
        <v>0.96</v>
      </c>
      <c r="I322" s="348">
        <v>-12.8</v>
      </c>
      <c r="J322" s="330">
        <v>1.361</v>
      </c>
      <c r="K322" s="309">
        <v>589504</v>
      </c>
      <c r="M322" s="331">
        <v>113.6</v>
      </c>
      <c r="N322" s="1426">
        <v>3551.22</v>
      </c>
      <c r="O322" s="327">
        <v>394.99</v>
      </c>
      <c r="P322" s="327">
        <v>116</v>
      </c>
      <c r="Q322" s="362">
        <v>1107652.6000000001</v>
      </c>
      <c r="R322" s="329">
        <v>0.96</v>
      </c>
      <c r="S322" s="1476">
        <v>-12.8</v>
      </c>
      <c r="T322" s="1427">
        <v>1.175</v>
      </c>
      <c r="U322" s="309">
        <v>529312</v>
      </c>
      <c r="W322" s="399"/>
      <c r="X322" s="332">
        <v>104</v>
      </c>
      <c r="Y322" s="333">
        <v>243196</v>
      </c>
      <c r="Z322" s="334">
        <v>352662</v>
      </c>
      <c r="AB322" s="332">
        <v>99.9</v>
      </c>
      <c r="AC322" s="335">
        <v>23348.9</v>
      </c>
      <c r="AD322" s="334">
        <v>347362</v>
      </c>
    </row>
    <row r="323" spans="1:30">
      <c r="A323" s="33"/>
      <c r="B323" s="34" t="s">
        <v>113</v>
      </c>
      <c r="C323" s="327">
        <v>110.9</v>
      </c>
      <c r="D323" s="328">
        <v>3408208</v>
      </c>
      <c r="E323" s="328">
        <v>434986</v>
      </c>
      <c r="F323" s="327">
        <v>109.4</v>
      </c>
      <c r="G323" s="305">
        <v>1155636.844</v>
      </c>
      <c r="H323" s="329">
        <v>0.96</v>
      </c>
      <c r="I323" s="348">
        <v>9.6999999999999993</v>
      </c>
      <c r="J323" s="330">
        <v>1.0429999999999999</v>
      </c>
      <c r="K323" s="309">
        <v>557356</v>
      </c>
      <c r="M323" s="331">
        <v>110.9</v>
      </c>
      <c r="N323" s="1426">
        <v>3458.06</v>
      </c>
      <c r="O323" s="327">
        <v>419.36</v>
      </c>
      <c r="P323" s="327">
        <v>109.4</v>
      </c>
      <c r="Q323" s="362">
        <v>1107938.1000000001</v>
      </c>
      <c r="R323" s="329">
        <v>0.96</v>
      </c>
      <c r="S323" s="1476">
        <v>9.6999999999999993</v>
      </c>
      <c r="T323" s="1427">
        <v>1.133</v>
      </c>
      <c r="U323" s="309">
        <v>536631</v>
      </c>
      <c r="W323" s="399"/>
      <c r="X323" s="332">
        <v>102.3</v>
      </c>
      <c r="Y323" s="333">
        <v>207490</v>
      </c>
      <c r="Z323" s="334">
        <v>358431</v>
      </c>
      <c r="AB323" s="332">
        <v>98.4</v>
      </c>
      <c r="AC323" s="335">
        <v>23152.7</v>
      </c>
      <c r="AD323" s="334">
        <v>354322</v>
      </c>
    </row>
    <row r="324" spans="1:30">
      <c r="A324" s="33"/>
      <c r="B324" s="34" t="s">
        <v>114</v>
      </c>
      <c r="C324" s="327">
        <v>112.9</v>
      </c>
      <c r="D324" s="328">
        <v>3366368</v>
      </c>
      <c r="E324" s="328">
        <v>434818</v>
      </c>
      <c r="F324" s="327">
        <v>114.5</v>
      </c>
      <c r="G324" s="305">
        <v>1066332.75</v>
      </c>
      <c r="H324" s="329">
        <v>0.96</v>
      </c>
      <c r="I324" s="348">
        <v>6.2</v>
      </c>
      <c r="J324" s="330">
        <v>1.0109999999999999</v>
      </c>
      <c r="K324" s="309">
        <v>491470</v>
      </c>
      <c r="M324" s="331">
        <v>112.9</v>
      </c>
      <c r="N324" s="1426">
        <v>3328.77</v>
      </c>
      <c r="O324" s="327">
        <v>471.02</v>
      </c>
      <c r="P324" s="327">
        <v>114.5</v>
      </c>
      <c r="Q324" s="362">
        <v>1092923</v>
      </c>
      <c r="R324" s="329">
        <v>0.96</v>
      </c>
      <c r="S324" s="1476">
        <v>6.2</v>
      </c>
      <c r="T324" s="1427">
        <v>1.115</v>
      </c>
      <c r="U324" s="309">
        <v>528708</v>
      </c>
      <c r="W324" s="399"/>
      <c r="X324" s="332">
        <v>97.4</v>
      </c>
      <c r="Y324" s="333">
        <v>220935</v>
      </c>
      <c r="Z324" s="334">
        <v>313129</v>
      </c>
      <c r="AB324" s="332">
        <v>100.9</v>
      </c>
      <c r="AC324" s="335">
        <v>23526.6</v>
      </c>
      <c r="AD324" s="334">
        <v>321527</v>
      </c>
    </row>
    <row r="325" spans="1:30">
      <c r="A325" s="33"/>
      <c r="B325" s="34" t="s">
        <v>115</v>
      </c>
      <c r="C325" s="327">
        <v>109.4</v>
      </c>
      <c r="D325" s="328">
        <v>3514591</v>
      </c>
      <c r="E325" s="328">
        <v>514978</v>
      </c>
      <c r="F325" s="327">
        <v>107.6</v>
      </c>
      <c r="G325" s="305">
        <v>1130752.0320000001</v>
      </c>
      <c r="H325" s="329">
        <v>0.97</v>
      </c>
      <c r="I325" s="348">
        <v>-1.3</v>
      </c>
      <c r="J325" s="330">
        <v>1.125</v>
      </c>
      <c r="K325" s="309">
        <v>531321</v>
      </c>
      <c r="M325" s="331">
        <v>109.4</v>
      </c>
      <c r="N325" s="1426">
        <v>3442.06</v>
      </c>
      <c r="O325" s="327">
        <v>478.72</v>
      </c>
      <c r="P325" s="327">
        <v>107.6</v>
      </c>
      <c r="Q325" s="362">
        <v>1094525.3999999999</v>
      </c>
      <c r="R325" s="329">
        <v>0.97</v>
      </c>
      <c r="S325" s="1476">
        <v>-1.3</v>
      </c>
      <c r="T325" s="1427">
        <v>1.1240000000000001</v>
      </c>
      <c r="U325" s="309">
        <v>513960</v>
      </c>
      <c r="W325" s="399"/>
      <c r="X325" s="332">
        <v>97.4</v>
      </c>
      <c r="Y325" s="333">
        <v>212108</v>
      </c>
      <c r="Z325" s="334">
        <v>343003</v>
      </c>
      <c r="AB325" s="332">
        <v>100.8</v>
      </c>
      <c r="AC325" s="335">
        <v>22680.9</v>
      </c>
      <c r="AD325" s="334">
        <v>339456</v>
      </c>
    </row>
    <row r="326" spans="1:30">
      <c r="A326" s="33"/>
      <c r="B326" s="34" t="s">
        <v>116</v>
      </c>
      <c r="C326" s="327">
        <v>113.6</v>
      </c>
      <c r="D326" s="328">
        <v>3722759</v>
      </c>
      <c r="E326" s="328">
        <v>312221</v>
      </c>
      <c r="F326" s="327">
        <v>115.2</v>
      </c>
      <c r="G326" s="305">
        <v>1148778.9439999999</v>
      </c>
      <c r="H326" s="329">
        <v>0.97</v>
      </c>
      <c r="I326" s="348">
        <v>1.6847817460937193</v>
      </c>
      <c r="J326" s="330">
        <v>1.1040000000000001</v>
      </c>
      <c r="K326" s="309">
        <v>545400</v>
      </c>
      <c r="M326" s="331">
        <v>113.6</v>
      </c>
      <c r="N326" s="1426">
        <v>3425.49</v>
      </c>
      <c r="O326" s="327">
        <v>328.25</v>
      </c>
      <c r="P326" s="327">
        <v>115.2</v>
      </c>
      <c r="Q326" s="362">
        <v>1102098.1000000001</v>
      </c>
      <c r="R326" s="329">
        <v>0.97</v>
      </c>
      <c r="S326" s="1476">
        <v>1.6847817460937193</v>
      </c>
      <c r="T326" s="1427">
        <v>1.155</v>
      </c>
      <c r="U326" s="309">
        <v>532764</v>
      </c>
      <c r="W326" s="399"/>
      <c r="X326" s="332">
        <v>96.6</v>
      </c>
      <c r="Y326" s="333">
        <v>256764</v>
      </c>
      <c r="Z326" s="334">
        <v>347732</v>
      </c>
      <c r="AB326" s="332">
        <v>99</v>
      </c>
      <c r="AC326" s="335">
        <v>23317</v>
      </c>
      <c r="AD326" s="334">
        <v>330931</v>
      </c>
    </row>
    <row r="327" spans="1:30">
      <c r="A327" s="33"/>
      <c r="B327" s="34" t="s">
        <v>117</v>
      </c>
      <c r="C327" s="327">
        <v>111.4</v>
      </c>
      <c r="D327" s="328">
        <v>3503428</v>
      </c>
      <c r="E327" s="328">
        <v>503857</v>
      </c>
      <c r="F327" s="327">
        <v>110.5</v>
      </c>
      <c r="G327" s="305">
        <v>1068713.8</v>
      </c>
      <c r="H327" s="329">
        <v>0.99</v>
      </c>
      <c r="I327" s="348">
        <v>2.1317178289962584</v>
      </c>
      <c r="J327" s="330">
        <v>0.96599999999999997</v>
      </c>
      <c r="K327" s="309">
        <v>484620</v>
      </c>
      <c r="M327" s="331">
        <v>111.4</v>
      </c>
      <c r="N327" s="1426">
        <v>3396.61</v>
      </c>
      <c r="O327" s="327">
        <v>503.64</v>
      </c>
      <c r="P327" s="327">
        <v>110.5</v>
      </c>
      <c r="Q327" s="362">
        <v>1106614.3999999999</v>
      </c>
      <c r="R327" s="329">
        <v>0.99</v>
      </c>
      <c r="S327" s="1476">
        <v>2.1317178289962584</v>
      </c>
      <c r="T327" s="1427">
        <v>1.0860000000000001</v>
      </c>
      <c r="U327" s="309">
        <v>514771</v>
      </c>
      <c r="W327" s="399"/>
      <c r="X327" s="332">
        <v>96.6</v>
      </c>
      <c r="Y327" s="333">
        <v>208204</v>
      </c>
      <c r="Z327" s="334">
        <v>332093</v>
      </c>
      <c r="AB327" s="332">
        <v>100.9</v>
      </c>
      <c r="AC327" s="335">
        <v>23242.3</v>
      </c>
      <c r="AD327" s="334">
        <v>346677</v>
      </c>
    </row>
    <row r="328" spans="1:30">
      <c r="A328" s="33"/>
      <c r="B328" s="34" t="s">
        <v>118</v>
      </c>
      <c r="C328" s="327">
        <v>112.7</v>
      </c>
      <c r="D328" s="328">
        <v>3378048</v>
      </c>
      <c r="E328" s="328">
        <v>435403</v>
      </c>
      <c r="F328" s="327">
        <v>111.7</v>
      </c>
      <c r="G328" s="305">
        <v>1096631.0179999999</v>
      </c>
      <c r="H328" s="329">
        <v>1.01</v>
      </c>
      <c r="I328" s="348">
        <v>2.4858057285238999</v>
      </c>
      <c r="J328" s="330">
        <v>1.1100000000000001</v>
      </c>
      <c r="K328" s="309">
        <v>504071</v>
      </c>
      <c r="M328" s="331">
        <v>112.7</v>
      </c>
      <c r="N328" s="1426">
        <v>3347.47</v>
      </c>
      <c r="O328" s="327">
        <v>426.34</v>
      </c>
      <c r="P328" s="327">
        <v>111.7</v>
      </c>
      <c r="Q328" s="362">
        <v>1101084.6000000001</v>
      </c>
      <c r="R328" s="329">
        <v>1.01</v>
      </c>
      <c r="S328" s="1476">
        <v>2.4858057285238999</v>
      </c>
      <c r="T328" s="1427">
        <v>1.1100000000000001</v>
      </c>
      <c r="U328" s="309">
        <v>504343</v>
      </c>
      <c r="W328" s="399"/>
      <c r="X328" s="332">
        <v>98.3</v>
      </c>
      <c r="Y328" s="333">
        <v>200688</v>
      </c>
      <c r="Z328" s="334">
        <v>338900</v>
      </c>
      <c r="AB328" s="332">
        <v>100</v>
      </c>
      <c r="AC328" s="335">
        <v>24115.7</v>
      </c>
      <c r="AD328" s="334">
        <v>346179</v>
      </c>
    </row>
    <row r="329" spans="1:30">
      <c r="A329" s="33"/>
      <c r="B329" s="34" t="s">
        <v>119</v>
      </c>
      <c r="C329" s="327">
        <v>111.9</v>
      </c>
      <c r="D329" s="328">
        <v>3419219</v>
      </c>
      <c r="E329" s="328">
        <v>407872</v>
      </c>
      <c r="F329" s="327">
        <v>106.3</v>
      </c>
      <c r="G329" s="305">
        <v>1108065.0959999999</v>
      </c>
      <c r="H329" s="329">
        <v>1.02</v>
      </c>
      <c r="I329" s="348">
        <v>2.1930154615454427</v>
      </c>
      <c r="J329" s="330">
        <v>1.0569999999999999</v>
      </c>
      <c r="K329" s="309">
        <v>536580</v>
      </c>
      <c r="M329" s="331">
        <v>111.9</v>
      </c>
      <c r="N329" s="1426">
        <v>3340.92</v>
      </c>
      <c r="O329" s="327">
        <v>412.12</v>
      </c>
      <c r="P329" s="327">
        <v>106.3</v>
      </c>
      <c r="Q329" s="362">
        <v>1088068.3</v>
      </c>
      <c r="R329" s="329">
        <v>1.02</v>
      </c>
      <c r="S329" s="1476">
        <v>2.1930154615454427</v>
      </c>
      <c r="T329" s="1427">
        <v>1.1020000000000001</v>
      </c>
      <c r="U329" s="309">
        <v>518921</v>
      </c>
      <c r="W329" s="399"/>
      <c r="X329" s="332">
        <v>102.3</v>
      </c>
      <c r="Y329" s="333">
        <v>219851</v>
      </c>
      <c r="Z329" s="334">
        <v>331215</v>
      </c>
      <c r="AB329" s="332">
        <v>100</v>
      </c>
      <c r="AC329" s="335">
        <v>23277.3</v>
      </c>
      <c r="AD329" s="334">
        <v>333459</v>
      </c>
    </row>
    <row r="330" spans="1:30">
      <c r="A330" s="33"/>
      <c r="B330" s="34" t="s">
        <v>120</v>
      </c>
      <c r="C330" s="327">
        <v>109.9</v>
      </c>
      <c r="D330" s="328">
        <v>3282848</v>
      </c>
      <c r="E330" s="328">
        <v>435948</v>
      </c>
      <c r="F330" s="327">
        <v>105.4</v>
      </c>
      <c r="G330" s="305">
        <v>1106699.94</v>
      </c>
      <c r="H330" s="329">
        <v>1.04</v>
      </c>
      <c r="I330" s="348">
        <v>-1.6784976362401522</v>
      </c>
      <c r="J330" s="330">
        <v>1.03</v>
      </c>
      <c r="K330" s="309">
        <v>473615</v>
      </c>
      <c r="M330" s="331">
        <v>109.9</v>
      </c>
      <c r="N330" s="1426">
        <v>3399.25</v>
      </c>
      <c r="O330" s="327">
        <v>392.72</v>
      </c>
      <c r="P330" s="327">
        <v>105.4</v>
      </c>
      <c r="Q330" s="362">
        <v>1086072</v>
      </c>
      <c r="R330" s="329">
        <v>1.04</v>
      </c>
      <c r="S330" s="1476">
        <v>-1.6784976362401522</v>
      </c>
      <c r="T330" s="1427">
        <v>1.069</v>
      </c>
      <c r="U330" s="309">
        <v>495838</v>
      </c>
      <c r="W330" s="399"/>
      <c r="X330" s="332">
        <v>100.7</v>
      </c>
      <c r="Y330" s="333">
        <v>237415</v>
      </c>
      <c r="Z330" s="334">
        <v>325853</v>
      </c>
      <c r="AB330" s="332">
        <v>97.9</v>
      </c>
      <c r="AC330" s="335">
        <v>22228</v>
      </c>
      <c r="AD330" s="334">
        <v>325493</v>
      </c>
    </row>
    <row r="331" spans="1:30">
      <c r="A331" s="49"/>
      <c r="B331" s="50" t="s">
        <v>121</v>
      </c>
      <c r="C331" s="349">
        <v>108.9</v>
      </c>
      <c r="D331" s="350">
        <v>3245565</v>
      </c>
      <c r="E331" s="350">
        <v>361578</v>
      </c>
      <c r="F331" s="349">
        <v>106.7</v>
      </c>
      <c r="G331" s="317">
        <v>1092728.06</v>
      </c>
      <c r="H331" s="351">
        <v>1.05</v>
      </c>
      <c r="I331" s="352">
        <v>-1.3201946793974884</v>
      </c>
      <c r="J331" s="353">
        <v>1.091</v>
      </c>
      <c r="K331" s="321">
        <v>544442</v>
      </c>
      <c r="M331" s="354">
        <v>108.9</v>
      </c>
      <c r="N331" s="1466">
        <v>3322.22</v>
      </c>
      <c r="O331" s="349">
        <v>325.22000000000003</v>
      </c>
      <c r="P331" s="349">
        <v>106.7</v>
      </c>
      <c r="Q331" s="1490">
        <v>1088344.1000000001</v>
      </c>
      <c r="R331" s="351">
        <v>1.05</v>
      </c>
      <c r="S331" s="1477">
        <v>-1.3201946793974884</v>
      </c>
      <c r="T331" s="1428">
        <v>1.08</v>
      </c>
      <c r="U331" s="321">
        <v>487764</v>
      </c>
      <c r="W331" s="399"/>
      <c r="X331" s="332">
        <v>103.1</v>
      </c>
      <c r="Y331" s="333">
        <v>319691</v>
      </c>
      <c r="Z331" s="334">
        <v>320320</v>
      </c>
      <c r="AB331" s="332">
        <v>96.8</v>
      </c>
      <c r="AC331" s="335">
        <v>22823.599999999999</v>
      </c>
      <c r="AD331" s="334">
        <v>311069</v>
      </c>
    </row>
    <row r="332" spans="1:30">
      <c r="A332" s="33" t="s">
        <v>172</v>
      </c>
      <c r="B332" s="34" t="s">
        <v>110</v>
      </c>
      <c r="C332" s="327">
        <v>111.1</v>
      </c>
      <c r="D332" s="328">
        <v>3239384</v>
      </c>
      <c r="E332" s="328">
        <v>379372</v>
      </c>
      <c r="F332" s="327">
        <v>107.7</v>
      </c>
      <c r="G332" s="305">
        <v>1032218.01</v>
      </c>
      <c r="H332" s="329">
        <v>1.06</v>
      </c>
      <c r="I332" s="348">
        <v>1.5172015370858389</v>
      </c>
      <c r="J332" s="330">
        <v>0.96699999999999997</v>
      </c>
      <c r="K332" s="309">
        <v>407506</v>
      </c>
      <c r="M332" s="347">
        <v>111.1</v>
      </c>
      <c r="N332" s="1467">
        <v>3326.05</v>
      </c>
      <c r="O332" s="340">
        <v>503.71</v>
      </c>
      <c r="P332" s="340">
        <v>107.7</v>
      </c>
      <c r="Q332" s="1491">
        <v>1101419.3999999999</v>
      </c>
      <c r="R332" s="343">
        <v>1.06</v>
      </c>
      <c r="S332" s="1475">
        <v>1.5172015370858389</v>
      </c>
      <c r="T332" s="1718">
        <v>1.0569999999999999</v>
      </c>
      <c r="U332" s="346">
        <v>495139</v>
      </c>
      <c r="W332" s="399"/>
      <c r="X332" s="355">
        <v>93.3</v>
      </c>
      <c r="Y332" s="356">
        <v>242430</v>
      </c>
      <c r="Z332" s="357">
        <v>323877</v>
      </c>
      <c r="AB332" s="355">
        <v>96.8</v>
      </c>
      <c r="AC332" s="358">
        <v>22565.9</v>
      </c>
      <c r="AD332" s="357">
        <v>310812</v>
      </c>
    </row>
    <row r="333" spans="1:30">
      <c r="A333" s="33">
        <v>2016</v>
      </c>
      <c r="B333" s="34" t="s">
        <v>111</v>
      </c>
      <c r="C333" s="327">
        <v>110.8</v>
      </c>
      <c r="D333" s="328">
        <v>3159841</v>
      </c>
      <c r="E333" s="328">
        <v>432183</v>
      </c>
      <c r="F333" s="327">
        <v>107.6</v>
      </c>
      <c r="G333" s="305">
        <v>1068917.753</v>
      </c>
      <c r="H333" s="329">
        <v>1.08</v>
      </c>
      <c r="I333" s="348">
        <v>1.5014688015711215</v>
      </c>
      <c r="J333" s="330">
        <v>1.081</v>
      </c>
      <c r="K333" s="309">
        <v>483612</v>
      </c>
      <c r="M333" s="331">
        <v>110.8</v>
      </c>
      <c r="N333" s="1426">
        <v>3344.37</v>
      </c>
      <c r="O333" s="327">
        <v>438.32</v>
      </c>
      <c r="P333" s="327">
        <v>107.6</v>
      </c>
      <c r="Q333" s="362">
        <v>1088258.7</v>
      </c>
      <c r="R333" s="329">
        <v>1.08</v>
      </c>
      <c r="S333" s="1476">
        <v>1.5014688015711215</v>
      </c>
      <c r="T333" s="1427">
        <v>1.109</v>
      </c>
      <c r="U333" s="309">
        <v>484325</v>
      </c>
      <c r="W333" s="399"/>
      <c r="X333" s="332">
        <v>95.8</v>
      </c>
      <c r="Y333" s="333">
        <v>197602</v>
      </c>
      <c r="Z333" s="334">
        <v>295253</v>
      </c>
      <c r="AB333" s="332">
        <v>95.6</v>
      </c>
      <c r="AC333" s="335">
        <v>21915.5</v>
      </c>
      <c r="AD333" s="334">
        <v>316827</v>
      </c>
    </row>
    <row r="334" spans="1:30">
      <c r="A334" s="33"/>
      <c r="B334" s="34" t="s">
        <v>112</v>
      </c>
      <c r="C334" s="327">
        <v>110.7</v>
      </c>
      <c r="D334" s="328">
        <v>3280246</v>
      </c>
      <c r="E334" s="328">
        <v>424372</v>
      </c>
      <c r="F334" s="327">
        <v>107.5</v>
      </c>
      <c r="G334" s="305">
        <v>1115286.68</v>
      </c>
      <c r="H334" s="329">
        <v>1.0900000000000001</v>
      </c>
      <c r="I334" s="348">
        <v>-2.6585076454549608</v>
      </c>
      <c r="J334" s="330">
        <v>1.2529999999999999</v>
      </c>
      <c r="K334" s="309">
        <v>536363</v>
      </c>
      <c r="M334" s="331">
        <v>110.7</v>
      </c>
      <c r="N334" s="1426">
        <v>3323.56</v>
      </c>
      <c r="O334" s="327">
        <v>422.73</v>
      </c>
      <c r="P334" s="327">
        <v>107.5</v>
      </c>
      <c r="Q334" s="362">
        <v>1120646.7</v>
      </c>
      <c r="R334" s="329">
        <v>1.0900000000000001</v>
      </c>
      <c r="S334" s="1476">
        <v>-2.6585076454549608</v>
      </c>
      <c r="T334" s="1427">
        <v>1.08</v>
      </c>
      <c r="U334" s="309">
        <v>465534</v>
      </c>
      <c r="W334" s="399"/>
      <c r="X334" s="332">
        <v>100.7</v>
      </c>
      <c r="Y334" s="333">
        <v>228400</v>
      </c>
      <c r="Z334" s="334">
        <v>308609</v>
      </c>
      <c r="AB334" s="332">
        <v>97</v>
      </c>
      <c r="AC334" s="335">
        <v>22421.4</v>
      </c>
      <c r="AD334" s="334">
        <v>298189</v>
      </c>
    </row>
    <row r="335" spans="1:30">
      <c r="A335" s="33"/>
      <c r="B335" s="34" t="s">
        <v>113</v>
      </c>
      <c r="C335" s="327">
        <v>111.8</v>
      </c>
      <c r="D335" s="359">
        <v>3497940.7203831575</v>
      </c>
      <c r="E335" s="328">
        <v>369895</v>
      </c>
      <c r="F335" s="327">
        <v>110.8</v>
      </c>
      <c r="G335" s="305">
        <v>1144943.3119999999</v>
      </c>
      <c r="H335" s="329">
        <v>1.1100000000000001</v>
      </c>
      <c r="I335" s="348">
        <v>-0.41895530695337868</v>
      </c>
      <c r="J335" s="330">
        <v>0.97399999999999998</v>
      </c>
      <c r="K335" s="309">
        <v>494829</v>
      </c>
      <c r="M335" s="331">
        <v>111.8</v>
      </c>
      <c r="N335" s="1426">
        <v>3537.55</v>
      </c>
      <c r="O335" s="327">
        <v>364.77</v>
      </c>
      <c r="P335" s="327">
        <v>110.8</v>
      </c>
      <c r="Q335" s="362">
        <v>1098077.2</v>
      </c>
      <c r="R335" s="329">
        <v>1.1100000000000001</v>
      </c>
      <c r="S335" s="1476">
        <v>-0.41895530695337868</v>
      </c>
      <c r="T335" s="1427">
        <v>1.0569999999999999</v>
      </c>
      <c r="U335" s="309">
        <v>477459</v>
      </c>
      <c r="W335" s="399"/>
      <c r="X335" s="332">
        <v>99</v>
      </c>
      <c r="Y335" s="333">
        <v>201256</v>
      </c>
      <c r="Z335" s="334">
        <v>289195</v>
      </c>
      <c r="AB335" s="332">
        <v>95.3</v>
      </c>
      <c r="AC335" s="335">
        <v>22283.8</v>
      </c>
      <c r="AD335" s="334">
        <v>292966</v>
      </c>
    </row>
    <row r="336" spans="1:30">
      <c r="A336" s="33"/>
      <c r="B336" s="34" t="s">
        <v>114</v>
      </c>
      <c r="C336" s="327">
        <v>111.8</v>
      </c>
      <c r="D336" s="359">
        <v>3521206.2215126632</v>
      </c>
      <c r="E336" s="328">
        <v>763551</v>
      </c>
      <c r="F336" s="327">
        <v>109.5</v>
      </c>
      <c r="G336" s="305">
        <v>1059939.9990000001</v>
      </c>
      <c r="H336" s="329">
        <v>1.1200000000000001</v>
      </c>
      <c r="I336" s="348">
        <v>-1.8476146514372829</v>
      </c>
      <c r="J336" s="330">
        <v>0.95699999999999996</v>
      </c>
      <c r="K336" s="309">
        <v>415353</v>
      </c>
      <c r="M336" s="331">
        <v>111.8</v>
      </c>
      <c r="N336" s="1426">
        <v>3468.99</v>
      </c>
      <c r="O336" s="327">
        <v>806.18</v>
      </c>
      <c r="P336" s="327">
        <v>109.5</v>
      </c>
      <c r="Q336" s="362">
        <v>1093028.8</v>
      </c>
      <c r="R336" s="329">
        <v>1.1200000000000001</v>
      </c>
      <c r="S336" s="1476">
        <v>-1.8476146514372829</v>
      </c>
      <c r="T336" s="1427">
        <v>1.0589999999999999</v>
      </c>
      <c r="U336" s="309">
        <v>456395</v>
      </c>
      <c r="W336" s="399"/>
      <c r="X336" s="332">
        <v>91.7</v>
      </c>
      <c r="Y336" s="333">
        <v>212607</v>
      </c>
      <c r="Z336" s="334">
        <v>288952</v>
      </c>
      <c r="AB336" s="332">
        <v>94.8</v>
      </c>
      <c r="AC336" s="335">
        <v>22394.799999999999</v>
      </c>
      <c r="AD336" s="334">
        <v>286979</v>
      </c>
    </row>
    <row r="337" spans="1:31">
      <c r="A337" s="33"/>
      <c r="B337" s="34" t="s">
        <v>115</v>
      </c>
      <c r="C337" s="327">
        <v>111.7</v>
      </c>
      <c r="D337" s="359">
        <v>3552588.5479534799</v>
      </c>
      <c r="E337" s="328">
        <v>388950</v>
      </c>
      <c r="F337" s="327">
        <v>111.8</v>
      </c>
      <c r="G337" s="305">
        <v>1144922.0819999999</v>
      </c>
      <c r="H337" s="329">
        <v>1.1399999999999999</v>
      </c>
      <c r="I337" s="348">
        <v>-1.7589096671830191</v>
      </c>
      <c r="J337" s="330">
        <v>1.087</v>
      </c>
      <c r="K337" s="309">
        <v>492599</v>
      </c>
      <c r="M337" s="331">
        <v>111.7</v>
      </c>
      <c r="N337" s="1426">
        <v>3494.86</v>
      </c>
      <c r="O337" s="327">
        <v>348.39</v>
      </c>
      <c r="P337" s="327">
        <v>111.8</v>
      </c>
      <c r="Q337" s="362">
        <v>1102252.3999999999</v>
      </c>
      <c r="R337" s="329">
        <v>1.1399999999999999</v>
      </c>
      <c r="S337" s="1476">
        <v>-1.7589096671830191</v>
      </c>
      <c r="T337" s="1427">
        <v>1.0840000000000001</v>
      </c>
      <c r="U337" s="309">
        <v>471012</v>
      </c>
      <c r="W337" s="399"/>
      <c r="X337" s="332">
        <v>89.2</v>
      </c>
      <c r="Y337" s="333">
        <v>205455</v>
      </c>
      <c r="Z337" s="334">
        <v>284702</v>
      </c>
      <c r="AB337" s="332">
        <v>92.3</v>
      </c>
      <c r="AC337" s="335">
        <v>22450.400000000001</v>
      </c>
      <c r="AD337" s="334">
        <v>286977</v>
      </c>
    </row>
    <row r="338" spans="1:31">
      <c r="A338" s="33"/>
      <c r="B338" s="34" t="s">
        <v>116</v>
      </c>
      <c r="C338" s="327">
        <v>110.2</v>
      </c>
      <c r="D338" s="359">
        <v>3831582.4350219141</v>
      </c>
      <c r="E338" s="328">
        <v>415431</v>
      </c>
      <c r="F338" s="327">
        <v>109.4</v>
      </c>
      <c r="G338" s="305">
        <v>1129740.2849999999</v>
      </c>
      <c r="H338" s="329">
        <v>1.1399999999999999</v>
      </c>
      <c r="I338" s="348">
        <v>1</v>
      </c>
      <c r="J338" s="330">
        <v>0.98899999999999999</v>
      </c>
      <c r="K338" s="309">
        <v>463730</v>
      </c>
      <c r="M338" s="331">
        <v>110.2</v>
      </c>
      <c r="N338" s="1426">
        <v>3537.82</v>
      </c>
      <c r="O338" s="327">
        <v>460.66</v>
      </c>
      <c r="P338" s="327">
        <v>109.4</v>
      </c>
      <c r="Q338" s="362">
        <v>1096398.3999999999</v>
      </c>
      <c r="R338" s="329">
        <v>1.1399999999999999</v>
      </c>
      <c r="S338" s="1476">
        <v>1</v>
      </c>
      <c r="T338" s="1427">
        <v>1.0409999999999999</v>
      </c>
      <c r="U338" s="309">
        <v>462845</v>
      </c>
      <c r="W338" s="399"/>
      <c r="X338" s="332">
        <v>95</v>
      </c>
      <c r="Y338" s="333">
        <v>256110</v>
      </c>
      <c r="Z338" s="334">
        <v>281346</v>
      </c>
      <c r="AB338" s="332">
        <v>97.4</v>
      </c>
      <c r="AC338" s="335">
        <v>22983.7</v>
      </c>
      <c r="AD338" s="334">
        <v>287511</v>
      </c>
    </row>
    <row r="339" spans="1:31">
      <c r="A339" s="33"/>
      <c r="B339" s="34" t="s">
        <v>117</v>
      </c>
      <c r="C339" s="327">
        <v>109.5</v>
      </c>
      <c r="D339" s="359">
        <v>3627381.6047169883</v>
      </c>
      <c r="E339" s="328">
        <v>401774</v>
      </c>
      <c r="F339" s="327">
        <v>105.7</v>
      </c>
      <c r="G339" s="305">
        <v>1064028.0919999999</v>
      </c>
      <c r="H339" s="329">
        <v>1.1399999999999999</v>
      </c>
      <c r="I339" s="348">
        <v>-4.2</v>
      </c>
      <c r="J339" s="330">
        <v>0.92900000000000005</v>
      </c>
      <c r="K339" s="309">
        <v>433785</v>
      </c>
      <c r="M339" s="331">
        <v>109.5</v>
      </c>
      <c r="N339" s="1426">
        <v>3506.5</v>
      </c>
      <c r="O339" s="327">
        <v>414.81</v>
      </c>
      <c r="P339" s="327">
        <v>105.7</v>
      </c>
      <c r="Q339" s="362">
        <v>1095873.8999999999</v>
      </c>
      <c r="R339" s="329">
        <v>1.1399999999999999</v>
      </c>
      <c r="S339" s="1476">
        <v>-4.2</v>
      </c>
      <c r="T339" s="1427">
        <v>1.046</v>
      </c>
      <c r="U339" s="309">
        <v>451229</v>
      </c>
      <c r="W339" s="399"/>
      <c r="X339" s="332">
        <v>92.5</v>
      </c>
      <c r="Y339" s="333">
        <v>195289</v>
      </c>
      <c r="Z339" s="334">
        <v>287287</v>
      </c>
      <c r="AB339" s="332">
        <v>96.8</v>
      </c>
      <c r="AC339" s="335">
        <v>22068.2</v>
      </c>
      <c r="AD339" s="334">
        <v>280852</v>
      </c>
    </row>
    <row r="340" spans="1:31" s="366" customFormat="1">
      <c r="A340" s="33"/>
      <c r="B340" s="34" t="s">
        <v>118</v>
      </c>
      <c r="C340" s="360">
        <v>114.9</v>
      </c>
      <c r="D340" s="361">
        <v>3598551.7454294059</v>
      </c>
      <c r="E340" s="362">
        <v>374533</v>
      </c>
      <c r="F340" s="360">
        <v>119.3</v>
      </c>
      <c r="G340" s="362">
        <v>1109549.108</v>
      </c>
      <c r="H340" s="363">
        <v>1.1499999999999999</v>
      </c>
      <c r="I340" s="363">
        <v>-5.0999999999999996</v>
      </c>
      <c r="J340" s="364">
        <v>1.1020000000000001</v>
      </c>
      <c r="K340" s="365">
        <v>462610</v>
      </c>
      <c r="M340" s="367">
        <v>114.9</v>
      </c>
      <c r="N340" s="1486">
        <v>3550.26</v>
      </c>
      <c r="O340" s="360">
        <v>384.2</v>
      </c>
      <c r="P340" s="360">
        <v>119.3</v>
      </c>
      <c r="Q340" s="362">
        <v>1102737.8</v>
      </c>
      <c r="R340" s="363">
        <v>1.1499999999999999</v>
      </c>
      <c r="S340" s="1478">
        <v>-5.0999999999999996</v>
      </c>
      <c r="T340" s="1719">
        <v>1.107</v>
      </c>
      <c r="U340" s="365">
        <v>464240</v>
      </c>
      <c r="W340" s="1487"/>
      <c r="X340" s="368">
        <v>96.6</v>
      </c>
      <c r="Y340" s="369">
        <v>188710</v>
      </c>
      <c r="Z340" s="370">
        <v>280853</v>
      </c>
      <c r="AB340" s="368">
        <v>98</v>
      </c>
      <c r="AC340" s="371">
        <v>22380.7</v>
      </c>
      <c r="AD340" s="370">
        <v>281192</v>
      </c>
      <c r="AE340" s="1488"/>
    </row>
    <row r="341" spans="1:31">
      <c r="A341" s="33"/>
      <c r="B341" s="34" t="s">
        <v>119</v>
      </c>
      <c r="C341" s="327">
        <v>109.9</v>
      </c>
      <c r="D341" s="359">
        <v>3651117.2496413384</v>
      </c>
      <c r="E341" s="328">
        <v>352814</v>
      </c>
      <c r="F341" s="327">
        <v>107.4</v>
      </c>
      <c r="G341" s="305">
        <v>1101170.8400000001</v>
      </c>
      <c r="H341" s="329">
        <v>1.17</v>
      </c>
      <c r="I341" s="348">
        <v>-1.2</v>
      </c>
      <c r="J341" s="330">
        <v>0.99</v>
      </c>
      <c r="K341" s="309">
        <v>456663</v>
      </c>
      <c r="M341" s="331">
        <v>109.9</v>
      </c>
      <c r="N341" s="1426">
        <v>3566.26</v>
      </c>
      <c r="O341" s="327">
        <v>333.46</v>
      </c>
      <c r="P341" s="327">
        <v>107.4</v>
      </c>
      <c r="Q341" s="362">
        <v>1094438.3999999999</v>
      </c>
      <c r="R341" s="329">
        <v>1.17</v>
      </c>
      <c r="S341" s="1476">
        <v>-1.2</v>
      </c>
      <c r="T341" s="1427">
        <v>1.0249999999999999</v>
      </c>
      <c r="U341" s="309">
        <v>454078</v>
      </c>
      <c r="W341" s="399"/>
      <c r="X341" s="332">
        <v>99.8</v>
      </c>
      <c r="Y341" s="333">
        <v>212115</v>
      </c>
      <c r="Z341" s="334">
        <v>275884</v>
      </c>
      <c r="AB341" s="332">
        <v>96.9</v>
      </c>
      <c r="AC341" s="335">
        <v>22019.8</v>
      </c>
      <c r="AD341" s="334">
        <v>288429</v>
      </c>
    </row>
    <row r="342" spans="1:31">
      <c r="A342" s="33"/>
      <c r="B342" s="34" t="s">
        <v>120</v>
      </c>
      <c r="C342" s="327">
        <v>111.6</v>
      </c>
      <c r="D342" s="359">
        <v>3335195.9117550803</v>
      </c>
      <c r="E342" s="328">
        <v>456687</v>
      </c>
      <c r="F342" s="327">
        <v>113.3</v>
      </c>
      <c r="G342" s="305">
        <v>1113093.933</v>
      </c>
      <c r="H342" s="329">
        <v>1.19</v>
      </c>
      <c r="I342" s="348">
        <v>-2.6</v>
      </c>
      <c r="J342" s="330">
        <v>1.0429999999999999</v>
      </c>
      <c r="K342" s="309">
        <v>467651</v>
      </c>
      <c r="M342" s="331">
        <v>111.6</v>
      </c>
      <c r="N342" s="1426">
        <v>3461.23</v>
      </c>
      <c r="O342" s="327">
        <v>407.51</v>
      </c>
      <c r="P342" s="327">
        <v>113.3</v>
      </c>
      <c r="Q342" s="362">
        <v>1090068.2</v>
      </c>
      <c r="R342" s="329">
        <v>1.19</v>
      </c>
      <c r="S342" s="1476">
        <v>-2.6</v>
      </c>
      <c r="T342" s="1427">
        <v>1.0760000000000001</v>
      </c>
      <c r="U342" s="309">
        <v>467609</v>
      </c>
      <c r="W342" s="399"/>
      <c r="X342" s="332">
        <v>100.7</v>
      </c>
      <c r="Y342" s="333">
        <v>226034</v>
      </c>
      <c r="Z342" s="334">
        <v>322263</v>
      </c>
      <c r="AB342" s="332">
        <v>98</v>
      </c>
      <c r="AC342" s="335">
        <v>21932.9</v>
      </c>
      <c r="AD342" s="334">
        <v>312722</v>
      </c>
    </row>
    <row r="343" spans="1:31">
      <c r="A343" s="33"/>
      <c r="B343" s="34" t="s">
        <v>121</v>
      </c>
      <c r="C343" s="327">
        <v>111.8</v>
      </c>
      <c r="D343" s="359">
        <v>3644572.5770087508</v>
      </c>
      <c r="E343" s="328">
        <v>444104</v>
      </c>
      <c r="F343" s="327">
        <v>113.1</v>
      </c>
      <c r="G343" s="305">
        <v>1096114.186</v>
      </c>
      <c r="H343" s="329">
        <v>1.19</v>
      </c>
      <c r="I343" s="348">
        <v>-2.2000000000000002</v>
      </c>
      <c r="J343" s="330">
        <v>1.0780000000000001</v>
      </c>
      <c r="K343" s="309">
        <v>541047</v>
      </c>
      <c r="M343" s="354">
        <v>111.8</v>
      </c>
      <c r="N343" s="1466">
        <v>3724.87</v>
      </c>
      <c r="O343" s="349">
        <v>419.65</v>
      </c>
      <c r="P343" s="349">
        <v>113.1</v>
      </c>
      <c r="Q343" s="1490">
        <v>1085256.6000000001</v>
      </c>
      <c r="R343" s="351">
        <v>1.19</v>
      </c>
      <c r="S343" s="1477">
        <v>-2.2000000000000002</v>
      </c>
      <c r="T343" s="1428">
        <v>1.0680000000000001</v>
      </c>
      <c r="U343" s="321">
        <v>486108</v>
      </c>
      <c r="W343" s="399"/>
      <c r="X343" s="336">
        <v>101.5</v>
      </c>
      <c r="Y343" s="337">
        <v>315040</v>
      </c>
      <c r="Z343" s="338">
        <v>308803</v>
      </c>
      <c r="AB343" s="336">
        <v>95.7</v>
      </c>
      <c r="AC343" s="339">
        <v>22068.5</v>
      </c>
      <c r="AD343" s="338">
        <v>304304</v>
      </c>
    </row>
    <row r="344" spans="1:31">
      <c r="A344" s="61" t="s">
        <v>174</v>
      </c>
      <c r="B344" s="62" t="s">
        <v>110</v>
      </c>
      <c r="C344" s="340">
        <v>108.1</v>
      </c>
      <c r="D344" s="372">
        <v>3584373.755988556</v>
      </c>
      <c r="E344" s="341">
        <v>508728</v>
      </c>
      <c r="F344" s="340">
        <v>103.6</v>
      </c>
      <c r="G344" s="342">
        <v>1019216.4870000001</v>
      </c>
      <c r="H344" s="343">
        <v>1.2</v>
      </c>
      <c r="I344" s="344">
        <v>-2.7</v>
      </c>
      <c r="J344" s="345">
        <v>0.93799999999999994</v>
      </c>
      <c r="K344" s="346">
        <v>385745</v>
      </c>
      <c r="M344" s="331">
        <v>108.1</v>
      </c>
      <c r="N344" s="1426">
        <v>3682.29</v>
      </c>
      <c r="O344" s="327">
        <v>660.77</v>
      </c>
      <c r="P344" s="327">
        <v>103.6</v>
      </c>
      <c r="Q344" s="362">
        <v>1088101.3</v>
      </c>
      <c r="R344" s="329">
        <v>1.2</v>
      </c>
      <c r="S344" s="1476">
        <v>-2.7</v>
      </c>
      <c r="T344" s="1427">
        <v>1.0309999999999999</v>
      </c>
      <c r="U344" s="309">
        <v>475772</v>
      </c>
      <c r="W344" s="399"/>
      <c r="X344" s="332">
        <v>91.8</v>
      </c>
      <c r="Y344" s="333">
        <v>235295</v>
      </c>
      <c r="Z344" s="334">
        <v>341542</v>
      </c>
      <c r="AB344" s="332">
        <v>94.8</v>
      </c>
      <c r="AC344" s="335">
        <v>21888.3</v>
      </c>
      <c r="AD344" s="334">
        <v>318059</v>
      </c>
    </row>
    <row r="345" spans="1:31">
      <c r="A345" s="33">
        <v>2017</v>
      </c>
      <c r="B345" s="34" t="s">
        <v>111</v>
      </c>
      <c r="C345" s="327">
        <v>113.5</v>
      </c>
      <c r="D345" s="359">
        <v>3255632.0319864079</v>
      </c>
      <c r="E345" s="328">
        <v>505219</v>
      </c>
      <c r="F345" s="327">
        <v>114.6</v>
      </c>
      <c r="G345" s="305">
        <v>1063774.8810000001</v>
      </c>
      <c r="H345" s="329">
        <v>1.23</v>
      </c>
      <c r="I345" s="348">
        <v>-4.3</v>
      </c>
      <c r="J345" s="330">
        <v>1.075</v>
      </c>
      <c r="K345" s="309">
        <v>536520</v>
      </c>
      <c r="M345" s="331">
        <v>113.5</v>
      </c>
      <c r="N345" s="1426">
        <v>3553.16</v>
      </c>
      <c r="O345" s="327">
        <v>473.68</v>
      </c>
      <c r="P345" s="327">
        <v>114.6</v>
      </c>
      <c r="Q345" s="362">
        <v>1096482.7</v>
      </c>
      <c r="R345" s="329">
        <v>1.23</v>
      </c>
      <c r="S345" s="1476">
        <v>-4.3</v>
      </c>
      <c r="T345" s="1427">
        <v>1.0940000000000001</v>
      </c>
      <c r="U345" s="309">
        <v>553527</v>
      </c>
      <c r="W345" s="399"/>
      <c r="X345" s="332">
        <v>92.6</v>
      </c>
      <c r="Y345" s="333">
        <v>189790</v>
      </c>
      <c r="Z345" s="334">
        <v>285179</v>
      </c>
      <c r="AB345" s="332">
        <v>93.9</v>
      </c>
      <c r="AC345" s="335">
        <v>22094.6</v>
      </c>
      <c r="AD345" s="334">
        <v>312690</v>
      </c>
    </row>
    <row r="346" spans="1:31">
      <c r="A346" s="33"/>
      <c r="B346" s="34" t="s">
        <v>112</v>
      </c>
      <c r="C346" s="327">
        <v>113.1</v>
      </c>
      <c r="D346" s="359">
        <v>3529176.2943871981</v>
      </c>
      <c r="E346" s="328">
        <v>401515</v>
      </c>
      <c r="F346" s="327">
        <v>112.5</v>
      </c>
      <c r="G346" s="305">
        <v>1100401.477</v>
      </c>
      <c r="H346" s="329">
        <v>1.24</v>
      </c>
      <c r="I346" s="348">
        <v>-2.4</v>
      </c>
      <c r="J346" s="330">
        <v>1.2769999999999999</v>
      </c>
      <c r="K346" s="309">
        <v>579927</v>
      </c>
      <c r="M346" s="331">
        <v>113.1</v>
      </c>
      <c r="N346" s="1426">
        <v>3589.71</v>
      </c>
      <c r="O346" s="327">
        <v>406.71</v>
      </c>
      <c r="P346" s="327">
        <v>112.5</v>
      </c>
      <c r="Q346" s="362">
        <v>1099946.8</v>
      </c>
      <c r="R346" s="329">
        <v>1.24</v>
      </c>
      <c r="S346" s="1476">
        <v>-2.4</v>
      </c>
      <c r="T346" s="1427">
        <v>1.105</v>
      </c>
      <c r="U346" s="309">
        <v>497763</v>
      </c>
      <c r="W346" s="399"/>
      <c r="X346" s="332">
        <v>100</v>
      </c>
      <c r="Y346" s="333">
        <v>225020</v>
      </c>
      <c r="Z346" s="334">
        <v>346253</v>
      </c>
      <c r="AB346" s="332">
        <v>96.8</v>
      </c>
      <c r="AC346" s="335">
        <v>21990</v>
      </c>
      <c r="AD346" s="334">
        <v>330808</v>
      </c>
    </row>
    <row r="347" spans="1:31">
      <c r="A347" s="33"/>
      <c r="B347" s="34" t="s">
        <v>113</v>
      </c>
      <c r="C347" s="327">
        <v>114.6</v>
      </c>
      <c r="D347" s="359">
        <v>3695280.9823327665</v>
      </c>
      <c r="E347" s="328">
        <v>386684</v>
      </c>
      <c r="F347" s="327">
        <v>115.3</v>
      </c>
      <c r="G347" s="305">
        <v>1136059.0919999999</v>
      </c>
      <c r="H347" s="329">
        <v>1.26</v>
      </c>
      <c r="I347" s="348">
        <v>-0.4</v>
      </c>
      <c r="J347" s="330">
        <v>1</v>
      </c>
      <c r="K347" s="309">
        <v>503472</v>
      </c>
      <c r="M347" s="331">
        <v>114.6</v>
      </c>
      <c r="N347" s="1426">
        <v>3729.69</v>
      </c>
      <c r="O347" s="327">
        <v>359.72</v>
      </c>
      <c r="P347" s="327">
        <v>115.3</v>
      </c>
      <c r="Q347" s="362">
        <v>1101179.6000000001</v>
      </c>
      <c r="R347" s="329">
        <v>1.26</v>
      </c>
      <c r="S347" s="1476">
        <v>-0.4</v>
      </c>
      <c r="T347" s="1427">
        <v>1.083</v>
      </c>
      <c r="U347" s="309">
        <v>501730</v>
      </c>
      <c r="W347" s="399"/>
      <c r="X347" s="332">
        <v>99.2</v>
      </c>
      <c r="Y347" s="333">
        <v>203224</v>
      </c>
      <c r="Z347" s="334">
        <v>334175</v>
      </c>
      <c r="AB347" s="332">
        <v>95.8</v>
      </c>
      <c r="AC347" s="335">
        <v>22376.799999999999</v>
      </c>
      <c r="AD347" s="334">
        <v>357872</v>
      </c>
    </row>
    <row r="348" spans="1:31">
      <c r="A348" s="33"/>
      <c r="B348" s="34" t="s">
        <v>114</v>
      </c>
      <c r="C348" s="327">
        <v>112.9</v>
      </c>
      <c r="D348" s="359">
        <v>3698700.6058022399</v>
      </c>
      <c r="E348" s="328">
        <v>369293</v>
      </c>
      <c r="F348" s="327">
        <v>114.2</v>
      </c>
      <c r="G348" s="305">
        <v>1071639.03</v>
      </c>
      <c r="H348" s="329">
        <v>1.28</v>
      </c>
      <c r="I348" s="348">
        <v>-3.3</v>
      </c>
      <c r="J348" s="330">
        <v>0.98699999999999999</v>
      </c>
      <c r="K348" s="309">
        <v>466334</v>
      </c>
      <c r="M348" s="331">
        <v>112.9</v>
      </c>
      <c r="N348" s="1426">
        <v>3643.32</v>
      </c>
      <c r="O348" s="327">
        <v>373.57</v>
      </c>
      <c r="P348" s="327">
        <v>114.2</v>
      </c>
      <c r="Q348" s="362">
        <v>1098443.3</v>
      </c>
      <c r="R348" s="329">
        <v>1.28</v>
      </c>
      <c r="S348" s="1476">
        <v>-3.3</v>
      </c>
      <c r="T348" s="1427">
        <v>1.097</v>
      </c>
      <c r="U348" s="309">
        <v>501486</v>
      </c>
      <c r="W348" s="399"/>
      <c r="X348" s="332">
        <v>91.8</v>
      </c>
      <c r="Y348" s="333">
        <v>210120</v>
      </c>
      <c r="Z348" s="334">
        <v>339573</v>
      </c>
      <c r="AB348" s="332">
        <v>94.8</v>
      </c>
      <c r="AC348" s="335">
        <v>22375.7</v>
      </c>
      <c r="AD348" s="334">
        <v>326478</v>
      </c>
    </row>
    <row r="349" spans="1:31">
      <c r="A349" s="33"/>
      <c r="B349" s="34" t="s">
        <v>115</v>
      </c>
      <c r="C349" s="327">
        <v>114.1</v>
      </c>
      <c r="D349" s="359">
        <v>3510726.9775041407</v>
      </c>
      <c r="E349" s="328">
        <v>448876</v>
      </c>
      <c r="F349" s="327">
        <v>115.1</v>
      </c>
      <c r="G349" s="305">
        <v>1135105.7560000001</v>
      </c>
      <c r="H349" s="329">
        <v>1.29</v>
      </c>
      <c r="I349" s="348">
        <v>-2.5</v>
      </c>
      <c r="J349" s="330">
        <v>1.111</v>
      </c>
      <c r="K349" s="309">
        <v>531014</v>
      </c>
      <c r="M349" s="331">
        <v>114.1</v>
      </c>
      <c r="N349" s="1426">
        <v>3459.09</v>
      </c>
      <c r="O349" s="327">
        <v>430.78</v>
      </c>
      <c r="P349" s="327">
        <v>115.1</v>
      </c>
      <c r="Q349" s="362">
        <v>1090447.8</v>
      </c>
      <c r="R349" s="329">
        <v>1.29</v>
      </c>
      <c r="S349" s="1476">
        <v>-2.5</v>
      </c>
      <c r="T349" s="1427">
        <v>1.1080000000000001</v>
      </c>
      <c r="U349" s="309">
        <v>506975</v>
      </c>
      <c r="W349" s="399"/>
      <c r="X349" s="332">
        <v>89.3</v>
      </c>
      <c r="Y349" s="333">
        <v>201267</v>
      </c>
      <c r="Z349" s="334">
        <v>338563</v>
      </c>
      <c r="AB349" s="332">
        <v>92.4</v>
      </c>
      <c r="AC349" s="335">
        <v>21901.5</v>
      </c>
      <c r="AD349" s="334">
        <v>335950</v>
      </c>
    </row>
    <row r="350" spans="1:31">
      <c r="A350" s="33"/>
      <c r="B350" s="34" t="s">
        <v>116</v>
      </c>
      <c r="C350" s="327">
        <v>113.7</v>
      </c>
      <c r="D350" s="359">
        <v>3808439.1406049165</v>
      </c>
      <c r="E350" s="328">
        <v>369465</v>
      </c>
      <c r="F350" s="327">
        <v>114</v>
      </c>
      <c r="G350" s="305">
        <v>1115855.1359999999</v>
      </c>
      <c r="H350" s="329">
        <v>1.29</v>
      </c>
      <c r="I350" s="348">
        <v>-2.1</v>
      </c>
      <c r="J350" s="330">
        <v>1.012</v>
      </c>
      <c r="K350" s="309">
        <v>511423</v>
      </c>
      <c r="M350" s="331">
        <v>113.7</v>
      </c>
      <c r="N350" s="1426">
        <v>3537.39</v>
      </c>
      <c r="O350" s="327">
        <v>393.41</v>
      </c>
      <c r="P350" s="327">
        <v>114</v>
      </c>
      <c r="Q350" s="362">
        <v>1087658.6000000001</v>
      </c>
      <c r="R350" s="329">
        <v>1.29</v>
      </c>
      <c r="S350" s="1476">
        <v>-2.1</v>
      </c>
      <c r="T350" s="1427">
        <v>1.075</v>
      </c>
      <c r="U350" s="309">
        <v>515110</v>
      </c>
      <c r="W350" s="399"/>
      <c r="X350" s="332">
        <v>90.2</v>
      </c>
      <c r="Y350" s="333">
        <v>246434</v>
      </c>
      <c r="Z350" s="334">
        <v>331650</v>
      </c>
      <c r="AB350" s="332">
        <v>92.2</v>
      </c>
      <c r="AC350" s="335">
        <v>21937.9</v>
      </c>
      <c r="AD350" s="334">
        <v>334827</v>
      </c>
    </row>
    <row r="351" spans="1:31">
      <c r="A351" s="33"/>
      <c r="B351" s="34" t="s">
        <v>117</v>
      </c>
      <c r="C351" s="327">
        <v>117.2</v>
      </c>
      <c r="D351" s="359">
        <v>3681794.6021329337</v>
      </c>
      <c r="E351" s="328">
        <v>345243</v>
      </c>
      <c r="F351" s="327">
        <v>119.2</v>
      </c>
      <c r="G351" s="305">
        <v>1053412.5330000001</v>
      </c>
      <c r="H351" s="329">
        <v>1.31</v>
      </c>
      <c r="I351" s="348">
        <v>-1.1000000000000001</v>
      </c>
      <c r="J351" s="330">
        <v>0.99299999999999999</v>
      </c>
      <c r="K351" s="309">
        <v>509954</v>
      </c>
      <c r="M351" s="331">
        <v>117.2</v>
      </c>
      <c r="N351" s="1426">
        <v>3538.89</v>
      </c>
      <c r="O351" s="327">
        <v>369.13</v>
      </c>
      <c r="P351" s="327">
        <v>119.2</v>
      </c>
      <c r="Q351" s="362">
        <v>1080501</v>
      </c>
      <c r="R351" s="329">
        <v>1.31</v>
      </c>
      <c r="S351" s="1476">
        <v>-1.1000000000000001</v>
      </c>
      <c r="T351" s="1427">
        <v>1.1120000000000001</v>
      </c>
      <c r="U351" s="309">
        <v>531603</v>
      </c>
      <c r="W351" s="399"/>
      <c r="X351" s="332">
        <v>88.5</v>
      </c>
      <c r="Y351" s="333">
        <v>191990</v>
      </c>
      <c r="Z351" s="334">
        <v>338647</v>
      </c>
      <c r="AB351" s="332">
        <v>92.4</v>
      </c>
      <c r="AC351" s="335">
        <v>21713.4</v>
      </c>
      <c r="AD351" s="334">
        <v>335929</v>
      </c>
    </row>
    <row r="352" spans="1:31">
      <c r="A352" s="33"/>
      <c r="B352" s="34" t="s">
        <v>118</v>
      </c>
      <c r="C352" s="327">
        <v>113.5</v>
      </c>
      <c r="D352" s="359">
        <v>3570147.7381281909</v>
      </c>
      <c r="E352" s="328">
        <v>416126</v>
      </c>
      <c r="F352" s="327">
        <v>113.2</v>
      </c>
      <c r="G352" s="305">
        <v>1095435.7820000001</v>
      </c>
      <c r="H352" s="329">
        <v>1.3</v>
      </c>
      <c r="I352" s="348">
        <v>-0.1</v>
      </c>
      <c r="J352" s="330">
        <v>1.08</v>
      </c>
      <c r="K352" s="309">
        <v>542069</v>
      </c>
      <c r="M352" s="331">
        <v>113.5</v>
      </c>
      <c r="N352" s="1426">
        <v>3491.55</v>
      </c>
      <c r="O352" s="327">
        <v>412.73</v>
      </c>
      <c r="P352" s="327">
        <v>113.2</v>
      </c>
      <c r="Q352" s="362">
        <v>1091310.1000000001</v>
      </c>
      <c r="R352" s="329">
        <v>1.3</v>
      </c>
      <c r="S352" s="1476">
        <v>-0.1</v>
      </c>
      <c r="T352" s="1427">
        <v>1.0880000000000001</v>
      </c>
      <c r="U352" s="309">
        <v>541058</v>
      </c>
      <c r="W352" s="399"/>
      <c r="X352" s="332">
        <v>93.4</v>
      </c>
      <c r="Y352" s="333">
        <v>183284</v>
      </c>
      <c r="Z352" s="334">
        <v>318589</v>
      </c>
      <c r="AB352" s="332">
        <v>94.6</v>
      </c>
      <c r="AC352" s="335">
        <v>21621.599999999999</v>
      </c>
      <c r="AD352" s="334">
        <v>330081</v>
      </c>
    </row>
    <row r="353" spans="1:30">
      <c r="A353" s="33"/>
      <c r="B353" s="34" t="s">
        <v>119</v>
      </c>
      <c r="C353" s="327">
        <v>116</v>
      </c>
      <c r="D353" s="359">
        <v>3632815.2199114603</v>
      </c>
      <c r="E353" s="328">
        <v>369655</v>
      </c>
      <c r="F353" s="327">
        <v>120.6</v>
      </c>
      <c r="G353" s="305">
        <v>1102353.8429999999</v>
      </c>
      <c r="H353" s="329">
        <v>1.32</v>
      </c>
      <c r="I353" s="348">
        <v>-3</v>
      </c>
      <c r="J353" s="330">
        <v>1.0549999999999999</v>
      </c>
      <c r="K353" s="309">
        <v>516258</v>
      </c>
      <c r="M353" s="331">
        <v>116</v>
      </c>
      <c r="N353" s="1426">
        <v>3545.01</v>
      </c>
      <c r="O353" s="327">
        <v>362.93</v>
      </c>
      <c r="P353" s="327">
        <v>120.6</v>
      </c>
      <c r="Q353" s="362">
        <v>1097157.7</v>
      </c>
      <c r="R353" s="329">
        <v>1.32</v>
      </c>
      <c r="S353" s="1476">
        <v>-3</v>
      </c>
      <c r="T353" s="1427">
        <v>1.0840000000000001</v>
      </c>
      <c r="U353" s="309">
        <v>512116</v>
      </c>
      <c r="W353" s="399"/>
      <c r="X353" s="332">
        <v>98.4</v>
      </c>
      <c r="Y353" s="333">
        <v>198312</v>
      </c>
      <c r="Z353" s="334">
        <v>336853</v>
      </c>
      <c r="AB353" s="332">
        <v>95.1</v>
      </c>
      <c r="AC353" s="335">
        <v>20709.5</v>
      </c>
      <c r="AD353" s="334">
        <v>340592</v>
      </c>
    </row>
    <row r="354" spans="1:30">
      <c r="A354" s="33"/>
      <c r="B354" s="34" t="s">
        <v>120</v>
      </c>
      <c r="C354" s="327">
        <v>116.6</v>
      </c>
      <c r="D354" s="359">
        <v>3394975.2845781767</v>
      </c>
      <c r="E354" s="328">
        <v>488553</v>
      </c>
      <c r="F354" s="327">
        <v>122</v>
      </c>
      <c r="G354" s="305">
        <v>1122397.1100000001</v>
      </c>
      <c r="H354" s="329">
        <v>1.33</v>
      </c>
      <c r="I354" s="348">
        <v>-0.7</v>
      </c>
      <c r="J354" s="330">
        <v>1.091</v>
      </c>
      <c r="K354" s="309">
        <v>562256</v>
      </c>
      <c r="M354" s="331">
        <v>116.6</v>
      </c>
      <c r="N354" s="1426">
        <v>3528.96</v>
      </c>
      <c r="O354" s="327">
        <v>428.45</v>
      </c>
      <c r="P354" s="327">
        <v>122</v>
      </c>
      <c r="Q354" s="362">
        <v>1092705.8999999999</v>
      </c>
      <c r="R354" s="329">
        <v>1.33</v>
      </c>
      <c r="S354" s="1476">
        <v>-0.7</v>
      </c>
      <c r="T354" s="1427">
        <v>1.1220000000000001</v>
      </c>
      <c r="U354" s="309">
        <v>562337</v>
      </c>
      <c r="W354" s="399"/>
      <c r="X354" s="332">
        <v>97.5</v>
      </c>
      <c r="Y354" s="333">
        <v>221533</v>
      </c>
      <c r="Z354" s="334">
        <v>353431</v>
      </c>
      <c r="AB354" s="332">
        <v>94.7</v>
      </c>
      <c r="AC354" s="335">
        <v>21428.1</v>
      </c>
      <c r="AD354" s="334">
        <v>338929</v>
      </c>
    </row>
    <row r="355" spans="1:30">
      <c r="A355" s="49"/>
      <c r="B355" s="50" t="s">
        <v>121</v>
      </c>
      <c r="C355" s="349">
        <v>116.1</v>
      </c>
      <c r="D355" s="373">
        <v>3493052.5191225931</v>
      </c>
      <c r="E355" s="350">
        <v>358904</v>
      </c>
      <c r="F355" s="349">
        <v>120</v>
      </c>
      <c r="G355" s="317">
        <v>1102436.0360000001</v>
      </c>
      <c r="H355" s="351">
        <v>1.35</v>
      </c>
      <c r="I355" s="352">
        <v>-1.1000000000000001</v>
      </c>
      <c r="J355" s="353">
        <v>1.1140000000000001</v>
      </c>
      <c r="K355" s="321">
        <v>594718</v>
      </c>
      <c r="M355" s="331">
        <v>116.1</v>
      </c>
      <c r="N355" s="1426">
        <v>3575.53</v>
      </c>
      <c r="O355" s="327">
        <v>355.96</v>
      </c>
      <c r="P355" s="327">
        <v>120</v>
      </c>
      <c r="Q355" s="362">
        <v>1101536.6000000001</v>
      </c>
      <c r="R355" s="329">
        <v>1.35</v>
      </c>
      <c r="S355" s="1476">
        <v>-1.1000000000000001</v>
      </c>
      <c r="T355" s="1427">
        <v>1.103</v>
      </c>
      <c r="U355" s="309">
        <v>543782</v>
      </c>
      <c r="W355" s="399"/>
      <c r="X355" s="332">
        <v>100</v>
      </c>
      <c r="Y355" s="333">
        <v>301427</v>
      </c>
      <c r="Z355" s="334">
        <v>342272</v>
      </c>
      <c r="AB355" s="332">
        <v>94.7</v>
      </c>
      <c r="AC355" s="335">
        <v>21067.8</v>
      </c>
      <c r="AD355" s="334">
        <v>352573</v>
      </c>
    </row>
    <row r="356" spans="1:30">
      <c r="A356" s="67" t="s">
        <v>177</v>
      </c>
      <c r="B356" s="68" t="s">
        <v>110</v>
      </c>
      <c r="C356" s="340">
        <v>114.7</v>
      </c>
      <c r="D356" s="372">
        <v>3378501.5366845061</v>
      </c>
      <c r="E356" s="341">
        <v>309781</v>
      </c>
      <c r="F356" s="340">
        <v>119.1</v>
      </c>
      <c r="G356" s="342">
        <v>1057248.3500000001</v>
      </c>
      <c r="H356" s="343">
        <v>1.38</v>
      </c>
      <c r="I356" s="344">
        <v>-1.4</v>
      </c>
      <c r="J356" s="345">
        <v>0.995</v>
      </c>
      <c r="K356" s="346">
        <v>457725</v>
      </c>
      <c r="M356" s="347">
        <v>114.7</v>
      </c>
      <c r="N356" s="1467">
        <v>3487.94</v>
      </c>
      <c r="O356" s="340">
        <v>382.32</v>
      </c>
      <c r="P356" s="340">
        <v>119.1</v>
      </c>
      <c r="Q356" s="1491">
        <v>1116797.8</v>
      </c>
      <c r="R356" s="343">
        <v>1.38</v>
      </c>
      <c r="S356" s="1475">
        <v>-1.4</v>
      </c>
      <c r="T356" s="1718">
        <v>1.0980000000000001</v>
      </c>
      <c r="U356" s="346">
        <v>549427</v>
      </c>
      <c r="W356" s="399"/>
      <c r="X356" s="355">
        <v>98.4</v>
      </c>
      <c r="Y356" s="356">
        <v>224690</v>
      </c>
      <c r="Z356" s="357">
        <v>373896</v>
      </c>
      <c r="AB356" s="355">
        <v>101.6</v>
      </c>
      <c r="AC356" s="358">
        <v>21150</v>
      </c>
      <c r="AD356" s="357">
        <v>340147</v>
      </c>
    </row>
    <row r="357" spans="1:30">
      <c r="A357" s="39">
        <v>2018</v>
      </c>
      <c r="B357" s="40" t="s">
        <v>111</v>
      </c>
      <c r="C357" s="327">
        <v>115.9</v>
      </c>
      <c r="D357" s="359">
        <v>3144539.0957534057</v>
      </c>
      <c r="E357" s="328">
        <v>436401</v>
      </c>
      <c r="F357" s="327">
        <v>117.5</v>
      </c>
      <c r="G357" s="305">
        <v>1089366.1200000001</v>
      </c>
      <c r="H357" s="329">
        <v>1.38</v>
      </c>
      <c r="I357" s="348">
        <v>-0.3</v>
      </c>
      <c r="J357" s="330">
        <v>1.0289999999999999</v>
      </c>
      <c r="K357" s="309">
        <v>495320</v>
      </c>
      <c r="M357" s="331">
        <v>115.9</v>
      </c>
      <c r="N357" s="1426">
        <v>3429.24</v>
      </c>
      <c r="O357" s="327">
        <v>404.39</v>
      </c>
      <c r="P357" s="327">
        <v>117.5</v>
      </c>
      <c r="Q357" s="362">
        <v>1126791.8</v>
      </c>
      <c r="R357" s="329">
        <v>1.38</v>
      </c>
      <c r="S357" s="1476">
        <v>-0.3</v>
      </c>
      <c r="T357" s="1427">
        <v>1.044</v>
      </c>
      <c r="U357" s="309">
        <v>514706</v>
      </c>
      <c r="W357" s="399"/>
      <c r="X357" s="332">
        <v>103.3</v>
      </c>
      <c r="Y357" s="333">
        <v>184219</v>
      </c>
      <c r="Z357" s="334">
        <v>344069</v>
      </c>
      <c r="AB357" s="332">
        <v>105</v>
      </c>
      <c r="AC357" s="335">
        <v>21490.2</v>
      </c>
      <c r="AD357" s="334">
        <v>378362</v>
      </c>
    </row>
    <row r="358" spans="1:30">
      <c r="A358" s="39"/>
      <c r="B358" s="40" t="s">
        <v>112</v>
      </c>
      <c r="C358" s="327">
        <v>120.5</v>
      </c>
      <c r="D358" s="359">
        <v>3370186.2163191293</v>
      </c>
      <c r="E358" s="328">
        <v>772511</v>
      </c>
      <c r="F358" s="327">
        <v>127.7</v>
      </c>
      <c r="G358" s="305">
        <v>1116097.8119999999</v>
      </c>
      <c r="H358" s="329">
        <v>1.39</v>
      </c>
      <c r="I358" s="348">
        <v>-2</v>
      </c>
      <c r="J358" s="330">
        <v>1.2430000000000001</v>
      </c>
      <c r="K358" s="309">
        <v>630594</v>
      </c>
      <c r="M358" s="331">
        <v>120.5</v>
      </c>
      <c r="N358" s="1426">
        <v>3435.4</v>
      </c>
      <c r="O358" s="327">
        <v>774.61</v>
      </c>
      <c r="P358" s="327">
        <v>127.7</v>
      </c>
      <c r="Q358" s="362">
        <v>1117746.3</v>
      </c>
      <c r="R358" s="329">
        <v>1.39</v>
      </c>
      <c r="S358" s="1476">
        <v>-2</v>
      </c>
      <c r="T358" s="1427">
        <v>1.079</v>
      </c>
      <c r="U358" s="309">
        <v>540340</v>
      </c>
      <c r="W358" s="399"/>
      <c r="X358" s="332">
        <v>105.7</v>
      </c>
      <c r="Y358" s="333">
        <v>213578</v>
      </c>
      <c r="Z358" s="334">
        <v>339371</v>
      </c>
      <c r="AB358" s="332">
        <v>102.8</v>
      </c>
      <c r="AC358" s="335">
        <v>20268.3</v>
      </c>
      <c r="AD358" s="334">
        <v>333308</v>
      </c>
    </row>
    <row r="359" spans="1:30">
      <c r="A359" s="39"/>
      <c r="B359" s="40" t="s">
        <v>113</v>
      </c>
      <c r="C359" s="327">
        <v>125.4</v>
      </c>
      <c r="D359" s="359">
        <v>3307413.0720129269</v>
      </c>
      <c r="E359" s="328">
        <v>499525</v>
      </c>
      <c r="F359" s="327">
        <v>143.6</v>
      </c>
      <c r="G359" s="305">
        <v>1155137.4780000001</v>
      </c>
      <c r="H359" s="329">
        <v>1.39</v>
      </c>
      <c r="I359" s="348">
        <v>-4.3</v>
      </c>
      <c r="J359" s="330">
        <v>1.079</v>
      </c>
      <c r="K359" s="309">
        <v>537260</v>
      </c>
      <c r="M359" s="331">
        <v>125.4</v>
      </c>
      <c r="N359" s="1426">
        <v>3328.41</v>
      </c>
      <c r="O359" s="327">
        <v>458.46</v>
      </c>
      <c r="P359" s="327">
        <v>143.6</v>
      </c>
      <c r="Q359" s="362">
        <v>1118593.5</v>
      </c>
      <c r="R359" s="329">
        <v>1.39</v>
      </c>
      <c r="S359" s="1476">
        <v>-4.3</v>
      </c>
      <c r="T359" s="1427">
        <v>1.163</v>
      </c>
      <c r="U359" s="309">
        <v>542833</v>
      </c>
      <c r="W359" s="399"/>
      <c r="X359" s="332">
        <v>109</v>
      </c>
      <c r="Y359" s="333">
        <v>185982</v>
      </c>
      <c r="Z359" s="334">
        <v>331181</v>
      </c>
      <c r="AB359" s="332">
        <v>105.6</v>
      </c>
      <c r="AC359" s="335">
        <v>20644.7</v>
      </c>
      <c r="AD359" s="334">
        <v>337596</v>
      </c>
    </row>
    <row r="360" spans="1:30">
      <c r="A360" s="39"/>
      <c r="B360" s="40" t="s">
        <v>114</v>
      </c>
      <c r="C360" s="327">
        <v>115.9</v>
      </c>
      <c r="D360" s="359">
        <v>3514754.9609541381</v>
      </c>
      <c r="E360" s="328">
        <v>326486</v>
      </c>
      <c r="F360" s="327">
        <v>118.4</v>
      </c>
      <c r="G360" s="305">
        <v>1137420.0630000001</v>
      </c>
      <c r="H360" s="329">
        <v>1.4</v>
      </c>
      <c r="I360" s="348">
        <v>-6</v>
      </c>
      <c r="J360" s="330">
        <v>0.998</v>
      </c>
      <c r="K360" s="309">
        <v>522294</v>
      </c>
      <c r="M360" s="331">
        <v>115.9</v>
      </c>
      <c r="N360" s="1426">
        <v>3476.26</v>
      </c>
      <c r="O360" s="327">
        <v>339.37</v>
      </c>
      <c r="P360" s="327">
        <v>118.4</v>
      </c>
      <c r="Q360" s="362">
        <v>1164082.6000000001</v>
      </c>
      <c r="R360" s="329">
        <v>1.4</v>
      </c>
      <c r="S360" s="1476">
        <v>-6</v>
      </c>
      <c r="T360" s="1427">
        <v>1.115</v>
      </c>
      <c r="U360" s="309">
        <v>562928</v>
      </c>
      <c r="W360" s="399"/>
      <c r="X360" s="332">
        <v>102.5</v>
      </c>
      <c r="Y360" s="333">
        <v>182941</v>
      </c>
      <c r="Z360" s="334">
        <v>369718</v>
      </c>
      <c r="AB360" s="332">
        <v>105.7</v>
      </c>
      <c r="AC360" s="335">
        <v>20131.400000000001</v>
      </c>
      <c r="AD360" s="334">
        <v>359581</v>
      </c>
    </row>
    <row r="361" spans="1:30">
      <c r="A361" s="39"/>
      <c r="B361" s="40" t="s">
        <v>115</v>
      </c>
      <c r="C361" s="327">
        <v>117.9</v>
      </c>
      <c r="D361" s="359">
        <v>3505815.2711350657</v>
      </c>
      <c r="E361" s="328">
        <v>422683</v>
      </c>
      <c r="F361" s="327">
        <v>123.4</v>
      </c>
      <c r="G361" s="305">
        <v>1172388.07</v>
      </c>
      <c r="H361" s="329">
        <v>1.43</v>
      </c>
      <c r="I361" s="348">
        <v>-2.2999999999999998</v>
      </c>
      <c r="J361" s="330">
        <v>1.085</v>
      </c>
      <c r="K361" s="309">
        <v>587721</v>
      </c>
      <c r="M361" s="331">
        <v>117.9</v>
      </c>
      <c r="N361" s="1426">
        <v>3455.71</v>
      </c>
      <c r="O361" s="327">
        <v>394.4</v>
      </c>
      <c r="P361" s="327">
        <v>123.4</v>
      </c>
      <c r="Q361" s="362">
        <v>1130515.6000000001</v>
      </c>
      <c r="R361" s="329">
        <v>1.43</v>
      </c>
      <c r="S361" s="1476">
        <v>-2.2999999999999998</v>
      </c>
      <c r="T361" s="1427">
        <v>1.087</v>
      </c>
      <c r="U361" s="309">
        <v>557221</v>
      </c>
      <c r="W361" s="399"/>
      <c r="X361" s="332">
        <v>102.5</v>
      </c>
      <c r="Y361" s="333">
        <v>182724</v>
      </c>
      <c r="Z361" s="334">
        <v>352051</v>
      </c>
      <c r="AB361" s="332">
        <v>105.9</v>
      </c>
      <c r="AC361" s="335">
        <v>19690.3</v>
      </c>
      <c r="AD361" s="334">
        <v>363553</v>
      </c>
    </row>
    <row r="362" spans="1:30">
      <c r="A362" s="39"/>
      <c r="B362" s="40" t="s">
        <v>116</v>
      </c>
      <c r="C362" s="327">
        <v>115.9</v>
      </c>
      <c r="D362" s="359">
        <v>3774905.6980994917</v>
      </c>
      <c r="E362" s="328">
        <v>357316</v>
      </c>
      <c r="F362" s="327">
        <v>120.9</v>
      </c>
      <c r="G362" s="305">
        <v>1153795.7969999998</v>
      </c>
      <c r="H362" s="329">
        <v>1.46</v>
      </c>
      <c r="I362" s="348">
        <v>-4.2</v>
      </c>
      <c r="J362" s="330">
        <v>1.034</v>
      </c>
      <c r="K362" s="309">
        <v>532486</v>
      </c>
      <c r="M362" s="331">
        <v>115.9</v>
      </c>
      <c r="N362" s="1426">
        <v>3532.91</v>
      </c>
      <c r="O362" s="327">
        <v>404.67</v>
      </c>
      <c r="P362" s="327">
        <v>120.9</v>
      </c>
      <c r="Q362" s="362">
        <v>1128270.8</v>
      </c>
      <c r="R362" s="329">
        <v>1.46</v>
      </c>
      <c r="S362" s="1476">
        <v>-4.2</v>
      </c>
      <c r="T362" s="1427">
        <v>1.105</v>
      </c>
      <c r="U362" s="309">
        <v>535090</v>
      </c>
      <c r="W362" s="399"/>
      <c r="X362" s="332">
        <v>104.9</v>
      </c>
      <c r="Y362" s="333">
        <v>210308</v>
      </c>
      <c r="Z362" s="334">
        <v>375984</v>
      </c>
      <c r="AB362" s="332">
        <v>106.9</v>
      </c>
      <c r="AC362" s="335">
        <v>19001.400000000001</v>
      </c>
      <c r="AD362" s="334">
        <v>364352</v>
      </c>
    </row>
    <row r="363" spans="1:30">
      <c r="A363" s="39"/>
      <c r="B363" s="40" t="s">
        <v>117</v>
      </c>
      <c r="C363" s="327">
        <v>115.3</v>
      </c>
      <c r="D363" s="359">
        <v>3695293.7899113037</v>
      </c>
      <c r="E363" s="328">
        <v>342274</v>
      </c>
      <c r="F363" s="327">
        <v>117.6</v>
      </c>
      <c r="G363" s="305">
        <v>1113934.1359999999</v>
      </c>
      <c r="H363" s="329">
        <v>1.46</v>
      </c>
      <c r="I363" s="348">
        <v>-3.1</v>
      </c>
      <c r="J363" s="330">
        <v>1.0109999999999999</v>
      </c>
      <c r="K363" s="309">
        <v>562735</v>
      </c>
      <c r="M363" s="331">
        <v>115.3</v>
      </c>
      <c r="N363" s="1426">
        <v>3529.31</v>
      </c>
      <c r="O363" s="327">
        <v>372.92</v>
      </c>
      <c r="P363" s="327">
        <v>117.6</v>
      </c>
      <c r="Q363" s="362">
        <v>1134372.3</v>
      </c>
      <c r="R363" s="329">
        <v>1.46</v>
      </c>
      <c r="S363" s="1476">
        <v>-3.1</v>
      </c>
      <c r="T363" s="1427">
        <v>1.1279999999999999</v>
      </c>
      <c r="U363" s="309">
        <v>583281</v>
      </c>
      <c r="W363" s="399"/>
      <c r="X363" s="332">
        <v>100</v>
      </c>
      <c r="Y363" s="333">
        <v>175490</v>
      </c>
      <c r="Z363" s="334">
        <v>364869</v>
      </c>
      <c r="AB363" s="332">
        <v>104</v>
      </c>
      <c r="AC363" s="335">
        <v>19406.8</v>
      </c>
      <c r="AD363" s="334">
        <v>358505</v>
      </c>
    </row>
    <row r="364" spans="1:30">
      <c r="A364" s="39"/>
      <c r="B364" s="40" t="s">
        <v>118</v>
      </c>
      <c r="C364" s="327">
        <v>116.7</v>
      </c>
      <c r="D364" s="359">
        <v>3427621.80226989</v>
      </c>
      <c r="E364" s="328">
        <v>374357</v>
      </c>
      <c r="F364" s="327">
        <v>123.9</v>
      </c>
      <c r="G364" s="305">
        <v>1102655.416</v>
      </c>
      <c r="H364" s="329">
        <v>1.47</v>
      </c>
      <c r="I364" s="348">
        <v>-2.2000000000000002</v>
      </c>
      <c r="J364" s="330">
        <v>1.073</v>
      </c>
      <c r="K364" s="309">
        <v>482074</v>
      </c>
      <c r="M364" s="331">
        <v>116.7</v>
      </c>
      <c r="N364" s="1426">
        <v>3316.55</v>
      </c>
      <c r="O364" s="327">
        <v>362.35</v>
      </c>
      <c r="P364" s="327">
        <v>123.9</v>
      </c>
      <c r="Q364" s="362">
        <v>1108917.8</v>
      </c>
      <c r="R364" s="329">
        <v>1.47</v>
      </c>
      <c r="S364" s="1476">
        <v>-2.2000000000000002</v>
      </c>
      <c r="T364" s="1427">
        <v>1.0860000000000001</v>
      </c>
      <c r="U364" s="309">
        <v>492749</v>
      </c>
      <c r="W364" s="399"/>
      <c r="X364" s="332">
        <v>104.1</v>
      </c>
      <c r="Y364" s="333">
        <v>161321</v>
      </c>
      <c r="Z364" s="334">
        <v>305369</v>
      </c>
      <c r="AB364" s="332">
        <v>105.3</v>
      </c>
      <c r="AC364" s="335">
        <v>18876.900000000001</v>
      </c>
      <c r="AD364" s="334">
        <v>330968</v>
      </c>
    </row>
    <row r="365" spans="1:30">
      <c r="A365" s="39"/>
      <c r="B365" s="40" t="s">
        <v>119</v>
      </c>
      <c r="C365" s="327">
        <v>120.6</v>
      </c>
      <c r="D365" s="359">
        <v>3541881.4122962523</v>
      </c>
      <c r="E365" s="328">
        <v>439645</v>
      </c>
      <c r="F365" s="327">
        <v>128.4</v>
      </c>
      <c r="G365" s="305">
        <v>1148494.3469999998</v>
      </c>
      <c r="H365" s="329">
        <v>1.47</v>
      </c>
      <c r="I365" s="348">
        <v>-2.9</v>
      </c>
      <c r="J365" s="374">
        <v>1.125</v>
      </c>
      <c r="K365" s="309">
        <v>573616</v>
      </c>
      <c r="M365" s="331">
        <v>120.6</v>
      </c>
      <c r="N365" s="1426">
        <v>3439.82</v>
      </c>
      <c r="O365" s="327">
        <v>411.05</v>
      </c>
      <c r="P365" s="327">
        <v>128.4</v>
      </c>
      <c r="Q365" s="362">
        <v>1133789.3999999999</v>
      </c>
      <c r="R365" s="329">
        <v>1.47</v>
      </c>
      <c r="S365" s="1476">
        <v>-2.9</v>
      </c>
      <c r="T365" s="1427">
        <v>1.1419999999999999</v>
      </c>
      <c r="U365" s="309">
        <v>551963</v>
      </c>
      <c r="W365" s="399"/>
      <c r="X365" s="332">
        <v>109.8</v>
      </c>
      <c r="Y365" s="333">
        <v>192171</v>
      </c>
      <c r="Z365" s="334">
        <v>381969</v>
      </c>
      <c r="AB365" s="332">
        <v>106</v>
      </c>
      <c r="AC365" s="335">
        <v>20038.8</v>
      </c>
      <c r="AD365" s="334">
        <v>372457</v>
      </c>
    </row>
    <row r="366" spans="1:30">
      <c r="A366" s="39"/>
      <c r="B366" s="40" t="s">
        <v>120</v>
      </c>
      <c r="C366" s="327">
        <v>115.4</v>
      </c>
      <c r="D366" s="359">
        <v>3343949.891685361</v>
      </c>
      <c r="E366" s="328">
        <v>442845</v>
      </c>
      <c r="F366" s="327">
        <v>117.2</v>
      </c>
      <c r="G366" s="305">
        <v>1177712.28</v>
      </c>
      <c r="H366" s="329">
        <v>1.46</v>
      </c>
      <c r="I366" s="348">
        <v>-4.5999999999999996</v>
      </c>
      <c r="J366" s="330">
        <v>1.0640000000000001</v>
      </c>
      <c r="K366" s="309">
        <v>543911</v>
      </c>
      <c r="M366" s="331">
        <v>115.4</v>
      </c>
      <c r="N366" s="1426">
        <v>3478.03</v>
      </c>
      <c r="O366" s="327">
        <v>421.33</v>
      </c>
      <c r="P366" s="327">
        <v>117.2</v>
      </c>
      <c r="Q366" s="362">
        <v>1143539</v>
      </c>
      <c r="R366" s="329">
        <v>1.46</v>
      </c>
      <c r="S366" s="1476">
        <v>-4.5999999999999996</v>
      </c>
      <c r="T366" s="1427">
        <v>1.093</v>
      </c>
      <c r="U366" s="309">
        <v>543266</v>
      </c>
      <c r="W366" s="399"/>
      <c r="X366" s="332">
        <v>107.4</v>
      </c>
      <c r="Y366" s="333">
        <v>202726</v>
      </c>
      <c r="Z366" s="334">
        <v>377322</v>
      </c>
      <c r="AB366" s="332">
        <v>104.3</v>
      </c>
      <c r="AC366" s="335">
        <v>19726</v>
      </c>
      <c r="AD366" s="334">
        <v>356004</v>
      </c>
    </row>
    <row r="367" spans="1:30">
      <c r="A367" s="55"/>
      <c r="B367" s="56" t="s">
        <v>121</v>
      </c>
      <c r="C367" s="349">
        <v>113.9</v>
      </c>
      <c r="D367" s="373">
        <v>3431179.1072086398</v>
      </c>
      <c r="E367" s="350">
        <v>404684</v>
      </c>
      <c r="F367" s="349">
        <v>114.1</v>
      </c>
      <c r="G367" s="317">
        <v>1130973.6399999999</v>
      </c>
      <c r="H367" s="351">
        <v>1.47</v>
      </c>
      <c r="I367" s="352">
        <v>-2.7</v>
      </c>
      <c r="J367" s="353">
        <v>1.0309999999999999</v>
      </c>
      <c r="K367" s="321">
        <v>557400</v>
      </c>
      <c r="M367" s="354">
        <v>113.9</v>
      </c>
      <c r="N367" s="1466">
        <v>3526.55</v>
      </c>
      <c r="O367" s="349">
        <v>388.5</v>
      </c>
      <c r="P367" s="349">
        <v>114.1</v>
      </c>
      <c r="Q367" s="1490">
        <v>1133401.7</v>
      </c>
      <c r="R367" s="351">
        <v>1.47</v>
      </c>
      <c r="S367" s="1477">
        <v>-2.7</v>
      </c>
      <c r="T367" s="1428">
        <v>1.018</v>
      </c>
      <c r="U367" s="321">
        <v>518218</v>
      </c>
      <c r="W367" s="399"/>
      <c r="X367" s="332">
        <v>112.3</v>
      </c>
      <c r="Y367" s="333">
        <v>284931</v>
      </c>
      <c r="Z367" s="334">
        <v>334464</v>
      </c>
      <c r="AB367" s="332">
        <v>106.9</v>
      </c>
      <c r="AC367" s="335">
        <v>19526.599999999999</v>
      </c>
      <c r="AD367" s="334">
        <v>341751</v>
      </c>
    </row>
    <row r="368" spans="1:30">
      <c r="A368" s="39" t="s">
        <v>180</v>
      </c>
      <c r="B368" s="40" t="s">
        <v>110</v>
      </c>
      <c r="C368" s="327">
        <v>110.3</v>
      </c>
      <c r="D368" s="359">
        <v>3464981.5088633494</v>
      </c>
      <c r="E368" s="328">
        <v>267671</v>
      </c>
      <c r="F368" s="327">
        <v>108.6</v>
      </c>
      <c r="G368" s="305">
        <v>1034254.8239999999</v>
      </c>
      <c r="H368" s="329">
        <v>1.46</v>
      </c>
      <c r="I368" s="348">
        <v>-4.8</v>
      </c>
      <c r="J368" s="330">
        <v>0.95099999999999996</v>
      </c>
      <c r="K368" s="309">
        <v>439203</v>
      </c>
      <c r="M368" s="331">
        <v>110.3</v>
      </c>
      <c r="N368" s="1426">
        <v>3602.07</v>
      </c>
      <c r="O368" s="327">
        <v>332.09</v>
      </c>
      <c r="P368" s="327">
        <v>108.6</v>
      </c>
      <c r="Q368" s="362">
        <v>1086367.8</v>
      </c>
      <c r="R368" s="329">
        <v>1.46</v>
      </c>
      <c r="S368" s="1476">
        <v>-4.8</v>
      </c>
      <c r="T368" s="1427">
        <v>1.0489999999999999</v>
      </c>
      <c r="U368" s="309">
        <v>525994</v>
      </c>
      <c r="W368" s="399"/>
      <c r="X368" s="355">
        <v>95.1</v>
      </c>
      <c r="Y368" s="356">
        <v>202742</v>
      </c>
      <c r="Z368" s="357">
        <v>364355</v>
      </c>
      <c r="AB368" s="355">
        <v>98.1</v>
      </c>
      <c r="AC368" s="358">
        <v>19403.8</v>
      </c>
      <c r="AD368" s="357">
        <v>338823</v>
      </c>
    </row>
    <row r="369" spans="1:30">
      <c r="A369" s="39">
        <v>2019</v>
      </c>
      <c r="B369" s="40" t="s">
        <v>111</v>
      </c>
      <c r="C369" s="327">
        <v>114.3</v>
      </c>
      <c r="D369" s="359">
        <v>3315440.221861213</v>
      </c>
      <c r="E369" s="328">
        <v>436563</v>
      </c>
      <c r="F369" s="327">
        <v>114.7</v>
      </c>
      <c r="G369" s="305">
        <v>1064502.439</v>
      </c>
      <c r="H369" s="329">
        <v>1.45</v>
      </c>
      <c r="I369" s="348">
        <v>-4.9000000000000004</v>
      </c>
      <c r="J369" s="330">
        <v>1.024</v>
      </c>
      <c r="K369" s="309">
        <v>545246</v>
      </c>
      <c r="M369" s="331">
        <v>114.3</v>
      </c>
      <c r="N369" s="1426">
        <v>3609.14</v>
      </c>
      <c r="O369" s="327">
        <v>397.8</v>
      </c>
      <c r="P369" s="327">
        <v>114.7</v>
      </c>
      <c r="Q369" s="362">
        <v>1103632.2</v>
      </c>
      <c r="R369" s="329">
        <v>1.45</v>
      </c>
      <c r="S369" s="1476">
        <v>-4.9000000000000004</v>
      </c>
      <c r="T369" s="1427">
        <v>1.0409999999999999</v>
      </c>
      <c r="U369" s="309">
        <v>570540</v>
      </c>
      <c r="W369" s="399"/>
      <c r="X369" s="332">
        <v>98.4</v>
      </c>
      <c r="Y369" s="333">
        <v>165884</v>
      </c>
      <c r="Z369" s="334">
        <v>314476</v>
      </c>
      <c r="AB369" s="332">
        <v>99.9</v>
      </c>
      <c r="AC369" s="335">
        <v>19552.400000000001</v>
      </c>
      <c r="AD369" s="334">
        <v>347613</v>
      </c>
    </row>
    <row r="370" spans="1:30">
      <c r="A370" s="39"/>
      <c r="B370" s="40" t="s">
        <v>112</v>
      </c>
      <c r="C370" s="327">
        <v>109.4</v>
      </c>
      <c r="D370" s="359">
        <v>3564589.2490429799</v>
      </c>
      <c r="E370" s="328">
        <v>345969</v>
      </c>
      <c r="F370" s="327">
        <v>107.1</v>
      </c>
      <c r="G370" s="305">
        <v>1087599.162</v>
      </c>
      <c r="H370" s="329">
        <v>1.45</v>
      </c>
      <c r="I370" s="348">
        <v>-1.2</v>
      </c>
      <c r="J370" s="330">
        <v>1.137</v>
      </c>
      <c r="K370" s="309">
        <v>623974</v>
      </c>
      <c r="M370" s="331">
        <v>109.4</v>
      </c>
      <c r="N370" s="1426">
        <v>3639.15</v>
      </c>
      <c r="O370" s="327">
        <v>349.34</v>
      </c>
      <c r="P370" s="327">
        <v>107.1</v>
      </c>
      <c r="Q370" s="362">
        <v>1101200.8</v>
      </c>
      <c r="R370" s="329">
        <v>1.45</v>
      </c>
      <c r="S370" s="1476">
        <v>-1.2</v>
      </c>
      <c r="T370" s="1427">
        <v>0.99199999999999999</v>
      </c>
      <c r="U370" s="309">
        <v>540128</v>
      </c>
      <c r="W370" s="399"/>
      <c r="X370" s="332">
        <v>103.3</v>
      </c>
      <c r="Y370" s="333">
        <v>202085</v>
      </c>
      <c r="Z370" s="334">
        <v>342372</v>
      </c>
      <c r="AB370" s="332">
        <v>101</v>
      </c>
      <c r="AC370" s="335">
        <v>18438.099999999999</v>
      </c>
      <c r="AD370" s="334">
        <v>351763</v>
      </c>
    </row>
    <row r="371" spans="1:30">
      <c r="A371" s="39"/>
      <c r="B371" s="40" t="s">
        <v>113</v>
      </c>
      <c r="C371" s="327">
        <v>110.5</v>
      </c>
      <c r="D371" s="359">
        <v>3645513.5177849438</v>
      </c>
      <c r="E371" s="328">
        <v>443780</v>
      </c>
      <c r="F371" s="327">
        <v>108.4</v>
      </c>
      <c r="G371" s="305">
        <v>1121815.584</v>
      </c>
      <c r="H371" s="329">
        <v>1.44</v>
      </c>
      <c r="I371" s="348">
        <v>-1.8</v>
      </c>
      <c r="J371" s="330">
        <v>0.97499999999999998</v>
      </c>
      <c r="K371" s="309">
        <v>527994</v>
      </c>
      <c r="M371" s="331">
        <v>110.5</v>
      </c>
      <c r="N371" s="1426">
        <v>3676.95</v>
      </c>
      <c r="O371" s="327">
        <v>400.69</v>
      </c>
      <c r="P371" s="327">
        <v>108.4</v>
      </c>
      <c r="Q371" s="362">
        <v>1081597.2</v>
      </c>
      <c r="R371" s="329">
        <v>1.44</v>
      </c>
      <c r="S371" s="1476">
        <v>-1.8</v>
      </c>
      <c r="T371" s="1427">
        <v>1.042</v>
      </c>
      <c r="U371" s="309">
        <v>527977</v>
      </c>
      <c r="W371" s="399"/>
      <c r="X371" s="332">
        <v>103.3</v>
      </c>
      <c r="Y371" s="333">
        <v>178776</v>
      </c>
      <c r="Z371" s="334">
        <v>355506</v>
      </c>
      <c r="AB371" s="332">
        <v>100.4</v>
      </c>
      <c r="AC371" s="335">
        <v>20903.400000000001</v>
      </c>
      <c r="AD371" s="334">
        <v>348171</v>
      </c>
    </row>
    <row r="372" spans="1:30">
      <c r="A372" s="39" t="s">
        <v>320</v>
      </c>
      <c r="B372" s="40" t="s">
        <v>114</v>
      </c>
      <c r="C372" s="327">
        <v>113.1</v>
      </c>
      <c r="D372" s="359">
        <v>3878236.9855872863</v>
      </c>
      <c r="E372" s="328">
        <v>368685</v>
      </c>
      <c r="F372" s="327">
        <v>113.9</v>
      </c>
      <c r="G372" s="305">
        <v>1099196.9910000002</v>
      </c>
      <c r="H372" s="329">
        <v>1.44</v>
      </c>
      <c r="I372" s="348">
        <v>-0.3</v>
      </c>
      <c r="J372" s="330">
        <v>0.95199999999999996</v>
      </c>
      <c r="K372" s="309">
        <v>469507</v>
      </c>
      <c r="M372" s="331">
        <v>113.1</v>
      </c>
      <c r="N372" s="1426">
        <v>3858.01</v>
      </c>
      <c r="O372" s="327">
        <v>401.68</v>
      </c>
      <c r="P372" s="327">
        <v>113.9</v>
      </c>
      <c r="Q372" s="362">
        <v>1119390</v>
      </c>
      <c r="R372" s="329">
        <v>1.44</v>
      </c>
      <c r="S372" s="1476">
        <v>-0.3</v>
      </c>
      <c r="T372" s="1427">
        <v>1.0720000000000001</v>
      </c>
      <c r="U372" s="309">
        <v>502735</v>
      </c>
      <c r="W372" s="399"/>
      <c r="X372" s="332">
        <v>103.3</v>
      </c>
      <c r="Y372" s="333">
        <v>179054</v>
      </c>
      <c r="Z372" s="334">
        <v>368614</v>
      </c>
      <c r="AB372" s="332">
        <v>106.4</v>
      </c>
      <c r="AC372" s="335">
        <v>20396.900000000001</v>
      </c>
      <c r="AD372" s="334">
        <v>354151</v>
      </c>
    </row>
    <row r="373" spans="1:30">
      <c r="A373" s="39"/>
      <c r="B373" s="40" t="s">
        <v>115</v>
      </c>
      <c r="C373" s="327">
        <v>113.6</v>
      </c>
      <c r="D373" s="359">
        <v>3601631.2316318736</v>
      </c>
      <c r="E373" s="328">
        <v>393074</v>
      </c>
      <c r="F373" s="327">
        <v>117.5</v>
      </c>
      <c r="G373" s="305">
        <v>1120557.24</v>
      </c>
      <c r="H373" s="329">
        <v>1.43</v>
      </c>
      <c r="I373" s="348">
        <v>0</v>
      </c>
      <c r="J373" s="330">
        <v>1.042</v>
      </c>
      <c r="K373" s="309">
        <v>532439</v>
      </c>
      <c r="M373" s="331">
        <v>113.6</v>
      </c>
      <c r="N373" s="1426">
        <v>3539.56</v>
      </c>
      <c r="O373" s="327">
        <v>357.85</v>
      </c>
      <c r="P373" s="327">
        <v>117.5</v>
      </c>
      <c r="Q373" s="362">
        <v>1090557.2</v>
      </c>
      <c r="R373" s="329">
        <v>1.43</v>
      </c>
      <c r="S373" s="1476">
        <v>0</v>
      </c>
      <c r="T373" s="1427">
        <v>1.05</v>
      </c>
      <c r="U373" s="309">
        <v>515654</v>
      </c>
      <c r="W373" s="399"/>
      <c r="X373" s="332">
        <v>98.4</v>
      </c>
      <c r="Y373" s="333">
        <v>181695</v>
      </c>
      <c r="Z373" s="334">
        <v>308171</v>
      </c>
      <c r="AB373" s="332">
        <v>101.6</v>
      </c>
      <c r="AC373" s="335">
        <v>19184.8</v>
      </c>
      <c r="AD373" s="334">
        <v>335061</v>
      </c>
    </row>
    <row r="374" spans="1:30">
      <c r="A374" s="39"/>
      <c r="B374" s="40" t="s">
        <v>116</v>
      </c>
      <c r="C374" s="327">
        <v>119.3</v>
      </c>
      <c r="D374" s="359">
        <v>3628122.1773307533</v>
      </c>
      <c r="E374" s="328">
        <v>445875</v>
      </c>
      <c r="F374" s="327">
        <v>131.9</v>
      </c>
      <c r="G374" s="305">
        <v>1133698.929</v>
      </c>
      <c r="H374" s="329">
        <v>1.42</v>
      </c>
      <c r="I374" s="348">
        <v>-5.4</v>
      </c>
      <c r="J374" s="330">
        <v>1.077</v>
      </c>
      <c r="K374" s="309">
        <v>538493</v>
      </c>
      <c r="M374" s="331">
        <v>119.3</v>
      </c>
      <c r="N374" s="1426">
        <v>3414.1</v>
      </c>
      <c r="O374" s="327">
        <v>480.81</v>
      </c>
      <c r="P374" s="327">
        <v>131.9</v>
      </c>
      <c r="Q374" s="362">
        <v>1100895.6000000001</v>
      </c>
      <c r="R374" s="329">
        <v>1.42</v>
      </c>
      <c r="S374" s="1476">
        <v>-5.4</v>
      </c>
      <c r="T374" s="1427">
        <v>1.157</v>
      </c>
      <c r="U374" s="309">
        <v>527963</v>
      </c>
      <c r="W374" s="399"/>
      <c r="X374" s="332">
        <v>96.7</v>
      </c>
      <c r="Y374" s="333">
        <v>204630</v>
      </c>
      <c r="Z374" s="334">
        <v>369398</v>
      </c>
      <c r="AB374" s="332">
        <v>98.2</v>
      </c>
      <c r="AC374" s="335">
        <v>18523.8</v>
      </c>
      <c r="AD374" s="334">
        <v>344190</v>
      </c>
    </row>
    <row r="375" spans="1:30">
      <c r="A375" s="39"/>
      <c r="B375" s="40" t="s">
        <v>117</v>
      </c>
      <c r="C375" s="327">
        <v>108.7</v>
      </c>
      <c r="D375" s="359">
        <v>3483197.0874381</v>
      </c>
      <c r="E375" s="328">
        <v>278472</v>
      </c>
      <c r="F375" s="327">
        <v>112.4</v>
      </c>
      <c r="G375" s="305">
        <v>1092004.3760000002</v>
      </c>
      <c r="H375" s="329">
        <v>1.42</v>
      </c>
      <c r="I375" s="348">
        <v>0.3</v>
      </c>
      <c r="J375" s="330">
        <v>0.90400000000000003</v>
      </c>
      <c r="K375" s="309">
        <v>470999</v>
      </c>
      <c r="M375" s="331">
        <v>108.7</v>
      </c>
      <c r="N375" s="1426">
        <v>3303.26</v>
      </c>
      <c r="O375" s="327">
        <v>302.64</v>
      </c>
      <c r="P375" s="327">
        <v>112.4</v>
      </c>
      <c r="Q375" s="362">
        <v>1113275.8999999999</v>
      </c>
      <c r="R375" s="329">
        <v>1.42</v>
      </c>
      <c r="S375" s="1476">
        <v>0.3</v>
      </c>
      <c r="T375" s="1427">
        <v>1.0029999999999999</v>
      </c>
      <c r="U375" s="309">
        <v>489693</v>
      </c>
      <c r="W375" s="399"/>
      <c r="X375" s="332">
        <v>95.1</v>
      </c>
      <c r="Y375" s="333">
        <v>173392</v>
      </c>
      <c r="Z375" s="334">
        <v>331654</v>
      </c>
      <c r="AB375" s="332">
        <v>98.6</v>
      </c>
      <c r="AC375" s="335">
        <v>18560.900000000001</v>
      </c>
      <c r="AD375" s="334">
        <v>334815</v>
      </c>
    </row>
    <row r="376" spans="1:30">
      <c r="A376" s="39"/>
      <c r="B376" s="40" t="s">
        <v>118</v>
      </c>
      <c r="C376" s="327">
        <v>110.5</v>
      </c>
      <c r="D376" s="359">
        <v>3542635.1158799129</v>
      </c>
      <c r="E376" s="328">
        <v>447610</v>
      </c>
      <c r="F376" s="327">
        <v>113</v>
      </c>
      <c r="G376" s="305">
        <v>1090943.04</v>
      </c>
      <c r="H376" s="329">
        <v>1.41</v>
      </c>
      <c r="I376" s="348">
        <v>11.8</v>
      </c>
      <c r="J376" s="330">
        <v>1.012</v>
      </c>
      <c r="K376" s="309">
        <v>489807</v>
      </c>
      <c r="M376" s="331">
        <v>110.5</v>
      </c>
      <c r="N376" s="1426">
        <v>3393.64</v>
      </c>
      <c r="O376" s="327">
        <v>438.55</v>
      </c>
      <c r="P376" s="327">
        <v>113</v>
      </c>
      <c r="Q376" s="362">
        <v>1096856.2</v>
      </c>
      <c r="R376" s="329">
        <v>1.41</v>
      </c>
      <c r="S376" s="1476">
        <v>11.8</v>
      </c>
      <c r="T376" s="1427">
        <v>1.026</v>
      </c>
      <c r="U376" s="309">
        <v>504721</v>
      </c>
      <c r="W376" s="399"/>
      <c r="X376" s="332">
        <v>93.4</v>
      </c>
      <c r="Y376" s="333">
        <v>206398</v>
      </c>
      <c r="Z376" s="334">
        <v>330422</v>
      </c>
      <c r="AB376" s="332">
        <v>94.3</v>
      </c>
      <c r="AC376" s="335">
        <v>23550</v>
      </c>
      <c r="AD376" s="334">
        <v>338706</v>
      </c>
    </row>
    <row r="377" spans="1:30">
      <c r="A377" s="39"/>
      <c r="B377" s="40" t="s">
        <v>119</v>
      </c>
      <c r="C377" s="327">
        <v>107</v>
      </c>
      <c r="D377" s="359">
        <v>3587370.7293662969</v>
      </c>
      <c r="E377" s="328">
        <v>413707</v>
      </c>
      <c r="F377" s="327">
        <v>108.9</v>
      </c>
      <c r="G377" s="305">
        <v>1113885.227</v>
      </c>
      <c r="H377" s="329">
        <v>1.41</v>
      </c>
      <c r="I377" s="348">
        <v>-8</v>
      </c>
      <c r="J377" s="330">
        <v>0.99299999999999999</v>
      </c>
      <c r="K377" s="309">
        <v>497193</v>
      </c>
      <c r="M377" s="331">
        <v>107</v>
      </c>
      <c r="N377" s="1426">
        <v>3468.35</v>
      </c>
      <c r="O377" s="327">
        <v>394.47</v>
      </c>
      <c r="P377" s="327">
        <v>108.9</v>
      </c>
      <c r="Q377" s="362">
        <v>1095581.1000000001</v>
      </c>
      <c r="R377" s="329">
        <v>1.41</v>
      </c>
      <c r="S377" s="1476">
        <v>-8</v>
      </c>
      <c r="T377" s="1427">
        <v>0.997</v>
      </c>
      <c r="U377" s="309">
        <v>471925</v>
      </c>
      <c r="W377" s="399"/>
      <c r="X377" s="332">
        <v>98.4</v>
      </c>
      <c r="Y377" s="333">
        <v>161426</v>
      </c>
      <c r="Z377" s="334">
        <v>329991</v>
      </c>
      <c r="AB377" s="332">
        <v>95.1</v>
      </c>
      <c r="AC377" s="335">
        <v>16997.400000000001</v>
      </c>
      <c r="AD377" s="334">
        <v>324953</v>
      </c>
    </row>
    <row r="378" spans="1:30">
      <c r="A378" s="39"/>
      <c r="B378" s="40" t="s">
        <v>120</v>
      </c>
      <c r="C378" s="327">
        <v>105.3</v>
      </c>
      <c r="D378" s="359">
        <v>3085195.1806005794</v>
      </c>
      <c r="E378" s="328">
        <v>308614</v>
      </c>
      <c r="F378" s="327">
        <v>104.7</v>
      </c>
      <c r="G378" s="305">
        <v>1132280.1599999999</v>
      </c>
      <c r="H378" s="329">
        <v>1.4</v>
      </c>
      <c r="I378" s="348">
        <v>-1.9</v>
      </c>
      <c r="J378" s="330">
        <v>0.96599999999999997</v>
      </c>
      <c r="K378" s="309">
        <v>479406</v>
      </c>
      <c r="M378" s="331">
        <v>105.3</v>
      </c>
      <c r="N378" s="1426">
        <v>3209.85</v>
      </c>
      <c r="O378" s="327">
        <v>287.97000000000003</v>
      </c>
      <c r="P378" s="327">
        <v>104.7</v>
      </c>
      <c r="Q378" s="362">
        <v>1103133.3999999999</v>
      </c>
      <c r="R378" s="329">
        <v>1.4</v>
      </c>
      <c r="S378" s="1476">
        <v>-1.9</v>
      </c>
      <c r="T378" s="1427">
        <v>0.99299999999999999</v>
      </c>
      <c r="U378" s="309">
        <v>477189</v>
      </c>
      <c r="W378" s="399"/>
      <c r="X378" s="332">
        <v>97.5</v>
      </c>
      <c r="Y378" s="333">
        <v>187053</v>
      </c>
      <c r="Z378" s="334">
        <v>336725</v>
      </c>
      <c r="AB378" s="332">
        <v>94.5</v>
      </c>
      <c r="AC378" s="335">
        <v>18423.7</v>
      </c>
      <c r="AD378" s="334">
        <v>330870</v>
      </c>
    </row>
    <row r="379" spans="1:30">
      <c r="A379" s="39"/>
      <c r="B379" s="40" t="s">
        <v>121</v>
      </c>
      <c r="C379" s="327">
        <v>108.2</v>
      </c>
      <c r="D379" s="359">
        <v>3423167.9668335253</v>
      </c>
      <c r="E379" s="328">
        <v>502904</v>
      </c>
      <c r="F379" s="327">
        <v>111.9</v>
      </c>
      <c r="G379" s="305">
        <v>1102759.74</v>
      </c>
      <c r="H379" s="329">
        <v>1.4</v>
      </c>
      <c r="I379" s="348">
        <v>-3.5</v>
      </c>
      <c r="J379" s="330">
        <v>1.034</v>
      </c>
      <c r="K379" s="309">
        <v>519634</v>
      </c>
      <c r="M379" s="331">
        <v>108.2</v>
      </c>
      <c r="N379" s="1426">
        <v>3534.02</v>
      </c>
      <c r="O379" s="327">
        <v>516.77</v>
      </c>
      <c r="P379" s="327">
        <v>111.9</v>
      </c>
      <c r="Q379" s="362">
        <v>1107147.6000000001</v>
      </c>
      <c r="R379" s="329">
        <v>1.4</v>
      </c>
      <c r="S379" s="1476">
        <v>-3.5</v>
      </c>
      <c r="T379" s="1427">
        <v>1.0149999999999999</v>
      </c>
      <c r="U379" s="309">
        <v>484381</v>
      </c>
      <c r="W379" s="399"/>
      <c r="X379" s="332">
        <v>96.7</v>
      </c>
      <c r="Y379" s="333">
        <v>265696</v>
      </c>
      <c r="Z379" s="334">
        <v>328852</v>
      </c>
      <c r="AB379" s="336">
        <v>92.1</v>
      </c>
      <c r="AC379" s="339">
        <v>18429.5</v>
      </c>
      <c r="AD379" s="338">
        <v>324785</v>
      </c>
    </row>
    <row r="380" spans="1:30">
      <c r="A380" s="67" t="s">
        <v>183</v>
      </c>
      <c r="B380" s="68" t="s">
        <v>110</v>
      </c>
      <c r="C380" s="340">
        <v>108.7</v>
      </c>
      <c r="D380" s="372">
        <v>2978540.0703307707</v>
      </c>
      <c r="E380" s="341">
        <v>340801</v>
      </c>
      <c r="F380" s="340">
        <v>110.4</v>
      </c>
      <c r="G380" s="342">
        <v>1061021.5990000002</v>
      </c>
      <c r="H380" s="343">
        <v>1.31</v>
      </c>
      <c r="I380" s="344">
        <v>-2.2000000000000002</v>
      </c>
      <c r="J380" s="345">
        <v>0.995</v>
      </c>
      <c r="K380" s="346">
        <v>393930</v>
      </c>
      <c r="M380" s="347">
        <v>108.7</v>
      </c>
      <c r="N380" s="1467">
        <v>3119.92</v>
      </c>
      <c r="O380" s="340">
        <v>424.89</v>
      </c>
      <c r="P380" s="340">
        <v>110.4</v>
      </c>
      <c r="Q380" s="1491">
        <v>1106255.8999999999</v>
      </c>
      <c r="R380" s="343">
        <v>1.31</v>
      </c>
      <c r="S380" s="1475">
        <v>-2.2000000000000002</v>
      </c>
      <c r="T380" s="1718">
        <v>1.099</v>
      </c>
      <c r="U380" s="346">
        <v>470179</v>
      </c>
      <c r="W380" s="399"/>
      <c r="X380" s="355">
        <v>92.6</v>
      </c>
      <c r="Y380" s="356">
        <v>191530</v>
      </c>
      <c r="Z380" s="357">
        <v>351204</v>
      </c>
      <c r="AB380" s="355">
        <v>95.8</v>
      </c>
      <c r="AC380" s="358">
        <v>18309</v>
      </c>
      <c r="AD380" s="357">
        <v>324888</v>
      </c>
    </row>
    <row r="381" spans="1:30">
      <c r="A381" s="39">
        <v>2020</v>
      </c>
      <c r="B381" s="40" t="s">
        <v>111</v>
      </c>
      <c r="C381" s="327">
        <v>104.6</v>
      </c>
      <c r="D381" s="359">
        <v>3336880.1083327425</v>
      </c>
      <c r="E381" s="328">
        <v>256374</v>
      </c>
      <c r="F381" s="327">
        <v>102.5</v>
      </c>
      <c r="G381" s="305">
        <v>1067340.6939999999</v>
      </c>
      <c r="H381" s="329">
        <v>1.26</v>
      </c>
      <c r="I381" s="348">
        <v>2.8</v>
      </c>
      <c r="J381" s="330">
        <v>1.002</v>
      </c>
      <c r="K381" s="309">
        <v>476070</v>
      </c>
      <c r="M381" s="331">
        <v>104.6</v>
      </c>
      <c r="N381" s="1426">
        <v>3525.26</v>
      </c>
      <c r="O381" s="327">
        <v>248.98</v>
      </c>
      <c r="P381" s="327">
        <v>102.5</v>
      </c>
      <c r="Q381" s="362">
        <v>1098321.8</v>
      </c>
      <c r="R381" s="329">
        <v>1.25</v>
      </c>
      <c r="S381" s="1476">
        <v>2.8</v>
      </c>
      <c r="T381" s="1427">
        <v>1.0249999999999999</v>
      </c>
      <c r="U381" s="309">
        <v>484699</v>
      </c>
      <c r="W381" s="399"/>
      <c r="X381" s="332">
        <v>98.4</v>
      </c>
      <c r="Y381" s="333">
        <v>154873</v>
      </c>
      <c r="Z381" s="334">
        <v>257435</v>
      </c>
      <c r="AB381" s="332">
        <v>98.5</v>
      </c>
      <c r="AC381" s="335">
        <v>17732.2</v>
      </c>
      <c r="AD381" s="334">
        <v>293909</v>
      </c>
    </row>
    <row r="382" spans="1:30">
      <c r="A382" s="39"/>
      <c r="B382" s="40" t="s">
        <v>112</v>
      </c>
      <c r="C382" s="327">
        <v>111.9</v>
      </c>
      <c r="D382" s="359">
        <v>3187764.6733169728</v>
      </c>
      <c r="E382" s="328">
        <v>407489</v>
      </c>
      <c r="F382" s="327">
        <v>119.6</v>
      </c>
      <c r="G382" s="305">
        <v>1073958.4510000001</v>
      </c>
      <c r="H382" s="329">
        <v>1.21</v>
      </c>
      <c r="I382" s="348">
        <v>-6.4</v>
      </c>
      <c r="J382" s="330">
        <v>1.226</v>
      </c>
      <c r="K382" s="309">
        <v>543150</v>
      </c>
      <c r="M382" s="331">
        <v>111.9</v>
      </c>
      <c r="N382" s="1426">
        <v>3259.57</v>
      </c>
      <c r="O382" s="327">
        <v>401.51</v>
      </c>
      <c r="P382" s="327">
        <v>119.6</v>
      </c>
      <c r="Q382" s="362">
        <v>1093965</v>
      </c>
      <c r="R382" s="329">
        <v>1.21</v>
      </c>
      <c r="S382" s="1476">
        <v>-6.4</v>
      </c>
      <c r="T382" s="1427">
        <v>1.071</v>
      </c>
      <c r="U382" s="309">
        <v>475920</v>
      </c>
      <c r="W382" s="399"/>
      <c r="X382" s="332">
        <v>94.3</v>
      </c>
      <c r="Y382" s="333">
        <v>143008</v>
      </c>
      <c r="Z382" s="334">
        <v>317198</v>
      </c>
      <c r="AB382" s="332">
        <v>92.6</v>
      </c>
      <c r="AC382" s="335">
        <v>12249.1</v>
      </c>
      <c r="AD382" s="334">
        <v>313840</v>
      </c>
    </row>
    <row r="383" spans="1:30">
      <c r="A383" s="39"/>
      <c r="B383" s="40" t="s">
        <v>113</v>
      </c>
      <c r="C383" s="327">
        <v>92.9</v>
      </c>
      <c r="D383" s="359">
        <v>3040134.9174115364</v>
      </c>
      <c r="E383" s="328">
        <v>526160</v>
      </c>
      <c r="F383" s="327">
        <v>85</v>
      </c>
      <c r="G383" s="305">
        <v>1083369.8999999999</v>
      </c>
      <c r="H383" s="329">
        <v>1.1299999999999999</v>
      </c>
      <c r="I383" s="348">
        <v>-18.399999999999999</v>
      </c>
      <c r="J383" s="330">
        <v>0.88200000000000001</v>
      </c>
      <c r="K383" s="309">
        <v>461902</v>
      </c>
      <c r="M383" s="331">
        <v>92.9</v>
      </c>
      <c r="N383" s="1426">
        <v>3072.92</v>
      </c>
      <c r="O383" s="327">
        <v>455.42</v>
      </c>
      <c r="P383" s="327">
        <v>85</v>
      </c>
      <c r="Q383" s="362">
        <v>1037698.1</v>
      </c>
      <c r="R383" s="329">
        <v>1.1299999999999999</v>
      </c>
      <c r="S383" s="1476">
        <v>-18.399999999999999</v>
      </c>
      <c r="T383" s="1427">
        <v>0.93799999999999994</v>
      </c>
      <c r="U383" s="309">
        <v>460304</v>
      </c>
      <c r="W383" s="399"/>
      <c r="X383" s="332">
        <v>80.3</v>
      </c>
      <c r="Y383" s="333">
        <v>51663</v>
      </c>
      <c r="Z383" s="334">
        <v>326970</v>
      </c>
      <c r="AB383" s="332">
        <v>78.2</v>
      </c>
      <c r="AC383" s="335">
        <v>6597.2</v>
      </c>
      <c r="AD383" s="334">
        <v>324762</v>
      </c>
    </row>
    <row r="384" spans="1:30">
      <c r="A384" s="39"/>
      <c r="B384" s="40" t="s">
        <v>114</v>
      </c>
      <c r="C384" s="327">
        <v>92.2</v>
      </c>
      <c r="D384" s="359">
        <v>3020965.1742357532</v>
      </c>
      <c r="E384" s="328">
        <v>512198</v>
      </c>
      <c r="F384" s="327">
        <v>89.8</v>
      </c>
      <c r="G384" s="305">
        <v>989213.86499999999</v>
      </c>
      <c r="H384" s="329">
        <v>1.04</v>
      </c>
      <c r="I384" s="348">
        <v>-12</v>
      </c>
      <c r="J384" s="330">
        <v>0.81200000000000006</v>
      </c>
      <c r="K384" s="309">
        <v>365080</v>
      </c>
      <c r="M384" s="331">
        <v>92.2</v>
      </c>
      <c r="N384" s="1426">
        <v>3018.2</v>
      </c>
      <c r="O384" s="327">
        <v>580.79999999999995</v>
      </c>
      <c r="P384" s="327">
        <v>89.8</v>
      </c>
      <c r="Q384" s="362">
        <v>1019279.6</v>
      </c>
      <c r="R384" s="329">
        <v>1.04</v>
      </c>
      <c r="S384" s="1476">
        <v>-12</v>
      </c>
      <c r="T384" s="1427">
        <v>0.92300000000000004</v>
      </c>
      <c r="U384" s="309">
        <v>401479</v>
      </c>
      <c r="W384" s="399"/>
      <c r="X384" s="332">
        <v>68</v>
      </c>
      <c r="Y384" s="333">
        <v>73330</v>
      </c>
      <c r="Z384" s="334">
        <v>287392</v>
      </c>
      <c r="AB384" s="332">
        <v>70</v>
      </c>
      <c r="AC384" s="335">
        <v>8708</v>
      </c>
      <c r="AD384" s="334">
        <v>296403</v>
      </c>
    </row>
    <row r="385" spans="1:30">
      <c r="A385" s="39"/>
      <c r="B385" s="40" t="s">
        <v>115</v>
      </c>
      <c r="C385" s="327">
        <v>91.6</v>
      </c>
      <c r="D385" s="359">
        <v>3148234.0821614321</v>
      </c>
      <c r="E385" s="328">
        <v>407496</v>
      </c>
      <c r="F385" s="327">
        <v>90.6</v>
      </c>
      <c r="G385" s="305">
        <v>1097787.0919999999</v>
      </c>
      <c r="H385" s="329">
        <v>1.02</v>
      </c>
      <c r="I385" s="348">
        <v>-0.9</v>
      </c>
      <c r="J385" s="330">
        <v>0.93700000000000006</v>
      </c>
      <c r="K385" s="309">
        <v>415368</v>
      </c>
      <c r="M385" s="331">
        <v>91.6</v>
      </c>
      <c r="N385" s="1426">
        <v>3075.53</v>
      </c>
      <c r="O385" s="327">
        <v>374.75</v>
      </c>
      <c r="P385" s="327">
        <v>90.6</v>
      </c>
      <c r="Q385" s="362">
        <v>1061538.2</v>
      </c>
      <c r="R385" s="329">
        <v>1.02</v>
      </c>
      <c r="S385" s="1476">
        <v>-0.9</v>
      </c>
      <c r="T385" s="1427">
        <v>0.94799999999999995</v>
      </c>
      <c r="U385" s="309">
        <v>395577</v>
      </c>
      <c r="W385" s="399"/>
      <c r="X385" s="332">
        <v>71.3</v>
      </c>
      <c r="Y385" s="333">
        <v>157873</v>
      </c>
      <c r="Z385" s="334">
        <v>303067</v>
      </c>
      <c r="AB385" s="332">
        <v>73.5</v>
      </c>
      <c r="AC385" s="335">
        <v>16252.1</v>
      </c>
      <c r="AD385" s="334">
        <v>302010</v>
      </c>
    </row>
    <row r="386" spans="1:30">
      <c r="A386" s="39"/>
      <c r="B386" s="40" t="s">
        <v>116</v>
      </c>
      <c r="C386" s="327">
        <v>94</v>
      </c>
      <c r="D386" s="359">
        <v>3210526.9422724838</v>
      </c>
      <c r="E386" s="328">
        <v>319167</v>
      </c>
      <c r="F386" s="327">
        <v>90.7</v>
      </c>
      <c r="G386" s="305">
        <v>1119381.5160000001</v>
      </c>
      <c r="H386" s="329">
        <v>0.97</v>
      </c>
      <c r="I386" s="348">
        <v>-0.9</v>
      </c>
      <c r="J386" s="330">
        <v>0.89800000000000002</v>
      </c>
      <c r="K386" s="309">
        <v>444165</v>
      </c>
      <c r="M386" s="331">
        <v>94</v>
      </c>
      <c r="N386" s="1426">
        <v>3036.9</v>
      </c>
      <c r="O386" s="327">
        <v>358.52</v>
      </c>
      <c r="P386" s="327">
        <v>90.7</v>
      </c>
      <c r="Q386" s="362">
        <v>1076267.3999999999</v>
      </c>
      <c r="R386" s="329">
        <v>0.97</v>
      </c>
      <c r="S386" s="1476">
        <v>-0.9</v>
      </c>
      <c r="T386" s="1427">
        <v>0.96399999999999997</v>
      </c>
      <c r="U386" s="309">
        <v>431059</v>
      </c>
      <c r="W386" s="399"/>
      <c r="X386" s="332">
        <v>80.3</v>
      </c>
      <c r="Y386" s="333">
        <v>180458</v>
      </c>
      <c r="Z386" s="334">
        <v>316121</v>
      </c>
      <c r="AB386" s="332">
        <v>81.5</v>
      </c>
      <c r="AC386" s="335">
        <v>16171.5</v>
      </c>
      <c r="AD386" s="334">
        <v>294395</v>
      </c>
    </row>
    <row r="387" spans="1:30">
      <c r="A387" s="39"/>
      <c r="B387" s="40" t="s">
        <v>117</v>
      </c>
      <c r="C387" s="327">
        <v>100.9</v>
      </c>
      <c r="D387" s="359">
        <v>3362517.678669889</v>
      </c>
      <c r="E387" s="328">
        <v>293832</v>
      </c>
      <c r="F387" s="327">
        <v>111</v>
      </c>
      <c r="G387" s="305">
        <v>1051467.5760000001</v>
      </c>
      <c r="H387" s="329">
        <v>0.93</v>
      </c>
      <c r="I387" s="348">
        <v>1.6</v>
      </c>
      <c r="J387" s="330">
        <v>0.88600000000000001</v>
      </c>
      <c r="K387" s="309">
        <v>411120</v>
      </c>
      <c r="M387" s="331">
        <v>100.9</v>
      </c>
      <c r="N387" s="1426">
        <v>3185.48</v>
      </c>
      <c r="O387" s="327">
        <v>303.57</v>
      </c>
      <c r="P387" s="327">
        <v>111</v>
      </c>
      <c r="Q387" s="362">
        <v>1087547.1000000001</v>
      </c>
      <c r="R387" s="329">
        <v>0.93</v>
      </c>
      <c r="S387" s="1476">
        <v>1.6</v>
      </c>
      <c r="T387" s="1427">
        <v>0.98099999999999998</v>
      </c>
      <c r="U387" s="309">
        <v>437996</v>
      </c>
      <c r="W387" s="399"/>
      <c r="X387" s="332">
        <v>79.5</v>
      </c>
      <c r="Y387" s="333">
        <v>162566</v>
      </c>
      <c r="Z387" s="334">
        <v>284675</v>
      </c>
      <c r="AB387" s="332">
        <v>82.1</v>
      </c>
      <c r="AC387" s="335">
        <v>16790.5</v>
      </c>
      <c r="AD387" s="334">
        <v>298214</v>
      </c>
    </row>
    <row r="388" spans="1:30">
      <c r="A388" s="39"/>
      <c r="B388" s="40" t="s">
        <v>118</v>
      </c>
      <c r="C388" s="327">
        <v>96.9</v>
      </c>
      <c r="D388" s="359">
        <v>3312148.674177113</v>
      </c>
      <c r="E388" s="328">
        <v>351302</v>
      </c>
      <c r="F388" s="327">
        <v>96.1</v>
      </c>
      <c r="G388" s="305">
        <v>1093485.784</v>
      </c>
      <c r="H388" s="329">
        <v>0.93</v>
      </c>
      <c r="I388" s="348">
        <v>-12.4</v>
      </c>
      <c r="J388" s="330">
        <v>0.96699999999999997</v>
      </c>
      <c r="K388" s="309">
        <v>435006</v>
      </c>
      <c r="M388" s="331">
        <v>96.9</v>
      </c>
      <c r="N388" s="1426">
        <v>3139.91</v>
      </c>
      <c r="O388" s="327">
        <v>346.04</v>
      </c>
      <c r="P388" s="327">
        <v>96.1</v>
      </c>
      <c r="Q388" s="362">
        <v>1095142.6000000001</v>
      </c>
      <c r="R388" s="329">
        <v>0.93</v>
      </c>
      <c r="S388" s="1476">
        <v>-12.4</v>
      </c>
      <c r="T388" s="1427">
        <v>0.97799999999999998</v>
      </c>
      <c r="U388" s="309">
        <v>432175</v>
      </c>
      <c r="W388" s="399"/>
      <c r="X388" s="332">
        <v>87.7</v>
      </c>
      <c r="Y388" s="333">
        <v>142330</v>
      </c>
      <c r="Z388" s="334">
        <v>299899</v>
      </c>
      <c r="AB388" s="332">
        <v>88.4</v>
      </c>
      <c r="AC388" s="335">
        <v>16473.400000000001</v>
      </c>
      <c r="AD388" s="334">
        <v>300530</v>
      </c>
    </row>
    <row r="389" spans="1:30">
      <c r="A389" s="39"/>
      <c r="B389" s="40" t="s">
        <v>119</v>
      </c>
      <c r="C389" s="327">
        <v>100.7</v>
      </c>
      <c r="D389" s="359">
        <v>3312692.9962649508</v>
      </c>
      <c r="E389" s="328">
        <v>412544</v>
      </c>
      <c r="F389" s="327">
        <v>99.9</v>
      </c>
      <c r="G389" s="305">
        <v>1128704.1430000002</v>
      </c>
      <c r="H389" s="329">
        <v>0.93</v>
      </c>
      <c r="I389" s="348">
        <v>4.0999999999999996</v>
      </c>
      <c r="J389" s="330">
        <v>1.016</v>
      </c>
      <c r="K389" s="309">
        <v>494062</v>
      </c>
      <c r="M389" s="331">
        <v>100.7</v>
      </c>
      <c r="N389" s="1426">
        <v>3182.67</v>
      </c>
      <c r="O389" s="327">
        <v>399.51</v>
      </c>
      <c r="P389" s="327">
        <v>99.9</v>
      </c>
      <c r="Q389" s="362">
        <v>1104274.5</v>
      </c>
      <c r="R389" s="329">
        <v>0.93</v>
      </c>
      <c r="S389" s="1476">
        <v>4.0999999999999996</v>
      </c>
      <c r="T389" s="1427">
        <v>1.014</v>
      </c>
      <c r="U389" s="309">
        <v>465097</v>
      </c>
      <c r="W389" s="399"/>
      <c r="X389" s="332">
        <v>83.6</v>
      </c>
      <c r="Y389" s="333">
        <v>160400</v>
      </c>
      <c r="Z389" s="334">
        <v>293836</v>
      </c>
      <c r="AB389" s="332">
        <v>81</v>
      </c>
      <c r="AC389" s="335">
        <v>16666.7</v>
      </c>
      <c r="AD389" s="334">
        <v>293308</v>
      </c>
    </row>
    <row r="390" spans="1:30">
      <c r="A390" s="39"/>
      <c r="B390" s="40" t="s">
        <v>120</v>
      </c>
      <c r="C390" s="327">
        <v>100.8</v>
      </c>
      <c r="D390" s="359">
        <v>3144260.5309202182</v>
      </c>
      <c r="E390" s="328">
        <v>386063</v>
      </c>
      <c r="F390" s="327">
        <v>98.8</v>
      </c>
      <c r="G390" s="305">
        <v>1122017.1100000001</v>
      </c>
      <c r="H390" s="329">
        <v>0.93</v>
      </c>
      <c r="I390" s="348">
        <v>-2.7</v>
      </c>
      <c r="J390" s="330">
        <v>0.95599999999999996</v>
      </c>
      <c r="K390" s="309">
        <v>442978</v>
      </c>
      <c r="M390" s="331">
        <v>100.8</v>
      </c>
      <c r="N390" s="1426">
        <v>3273.97</v>
      </c>
      <c r="O390" s="327">
        <v>354.62</v>
      </c>
      <c r="P390" s="327">
        <v>98.8</v>
      </c>
      <c r="Q390" s="362">
        <v>1105469.3999999999</v>
      </c>
      <c r="R390" s="329">
        <v>0.93</v>
      </c>
      <c r="S390" s="1476">
        <v>-2.7</v>
      </c>
      <c r="T390" s="1427">
        <v>0.98599999999999999</v>
      </c>
      <c r="U390" s="309">
        <v>455735</v>
      </c>
      <c r="W390" s="399"/>
      <c r="X390" s="332">
        <v>88.5</v>
      </c>
      <c r="Y390" s="333">
        <v>167517</v>
      </c>
      <c r="Z390" s="334">
        <v>283515</v>
      </c>
      <c r="AB390" s="332">
        <v>85.7</v>
      </c>
      <c r="AC390" s="335">
        <v>16487.900000000001</v>
      </c>
      <c r="AD390" s="334">
        <v>280181</v>
      </c>
    </row>
    <row r="391" spans="1:30">
      <c r="A391" s="55"/>
      <c r="B391" s="56" t="s">
        <v>121</v>
      </c>
      <c r="C391" s="349">
        <v>102.9</v>
      </c>
      <c r="D391" s="373">
        <v>3081785.1628150092</v>
      </c>
      <c r="E391" s="350">
        <v>419595</v>
      </c>
      <c r="F391" s="349">
        <v>101.4</v>
      </c>
      <c r="G391" s="317">
        <v>1100446.8020000001</v>
      </c>
      <c r="H391" s="351">
        <v>0.93</v>
      </c>
      <c r="I391" s="352">
        <v>-3.5</v>
      </c>
      <c r="J391" s="375">
        <v>1.0629999999999999</v>
      </c>
      <c r="K391" s="321">
        <v>540090</v>
      </c>
      <c r="M391" s="354">
        <v>102.9</v>
      </c>
      <c r="N391" s="1466">
        <v>3197.57</v>
      </c>
      <c r="O391" s="349">
        <v>426.1</v>
      </c>
      <c r="P391" s="349">
        <v>101.4</v>
      </c>
      <c r="Q391" s="1490">
        <v>1093985.1000000001</v>
      </c>
      <c r="R391" s="351">
        <v>0.93</v>
      </c>
      <c r="S391" s="1477">
        <v>-3.5</v>
      </c>
      <c r="T391" s="1428">
        <v>1.036</v>
      </c>
      <c r="U391" s="321">
        <v>489215</v>
      </c>
      <c r="W391" s="399"/>
      <c r="X391" s="336">
        <v>89.3</v>
      </c>
      <c r="Y391" s="337">
        <v>236065</v>
      </c>
      <c r="Z391" s="338">
        <v>301579</v>
      </c>
      <c r="AB391" s="336">
        <v>85.1</v>
      </c>
      <c r="AC391" s="339">
        <v>16848.5</v>
      </c>
      <c r="AD391" s="338">
        <v>291268</v>
      </c>
    </row>
    <row r="392" spans="1:30">
      <c r="A392" s="39" t="s">
        <v>185</v>
      </c>
      <c r="B392" s="40" t="s">
        <v>110</v>
      </c>
      <c r="C392" s="327">
        <v>103.9</v>
      </c>
      <c r="D392" s="359">
        <v>3017305.4086687043</v>
      </c>
      <c r="E392" s="328">
        <v>304172</v>
      </c>
      <c r="F392" s="327">
        <v>101.9</v>
      </c>
      <c r="G392" s="305">
        <v>1041546.0880000001</v>
      </c>
      <c r="H392" s="329">
        <v>0.94</v>
      </c>
      <c r="I392" s="348">
        <v>-4.2</v>
      </c>
      <c r="J392" s="330">
        <v>0.94599999999999995</v>
      </c>
      <c r="K392" s="309">
        <v>418528</v>
      </c>
      <c r="M392" s="331">
        <v>103.9</v>
      </c>
      <c r="N392" s="1426">
        <v>3173.58</v>
      </c>
      <c r="O392" s="327">
        <v>379.98</v>
      </c>
      <c r="P392" s="327">
        <v>101.9</v>
      </c>
      <c r="Q392" s="362">
        <v>1096498.1000000001</v>
      </c>
      <c r="R392" s="329">
        <v>0.94</v>
      </c>
      <c r="S392" s="1476">
        <v>-4.2</v>
      </c>
      <c r="T392" s="1427">
        <v>1.0449999999999999</v>
      </c>
      <c r="U392" s="309">
        <v>513686</v>
      </c>
      <c r="W392" s="399"/>
      <c r="X392" s="355">
        <v>86.9</v>
      </c>
      <c r="Y392" s="356">
        <v>143873</v>
      </c>
      <c r="Z392" s="357">
        <v>330467</v>
      </c>
      <c r="AB392" s="355">
        <v>89.9</v>
      </c>
      <c r="AC392" s="358">
        <v>13753.3</v>
      </c>
      <c r="AD392" s="357">
        <v>305705</v>
      </c>
    </row>
    <row r="393" spans="1:30">
      <c r="A393" s="39">
        <v>2021</v>
      </c>
      <c r="B393" s="40" t="s">
        <v>111</v>
      </c>
      <c r="C393" s="327">
        <v>103</v>
      </c>
      <c r="D393" s="359">
        <v>3064430.8938968955</v>
      </c>
      <c r="E393" s="328">
        <v>328513</v>
      </c>
      <c r="F393" s="327">
        <v>99.9</v>
      </c>
      <c r="G393" s="305">
        <v>1038792.7439999999</v>
      </c>
      <c r="H393" s="329">
        <v>0.93</v>
      </c>
      <c r="I393" s="348">
        <v>-4.4000000000000004</v>
      </c>
      <c r="J393" s="330">
        <v>1.0209999999999999</v>
      </c>
      <c r="K393" s="309">
        <v>464610</v>
      </c>
      <c r="M393" s="331">
        <v>103</v>
      </c>
      <c r="N393" s="1426">
        <v>3336.94</v>
      </c>
      <c r="O393" s="327">
        <v>299.11</v>
      </c>
      <c r="P393" s="327">
        <v>99.9</v>
      </c>
      <c r="Q393" s="362">
        <v>1078450.5</v>
      </c>
      <c r="R393" s="329">
        <v>0.93</v>
      </c>
      <c r="S393" s="1476">
        <v>-4.4000000000000004</v>
      </c>
      <c r="T393" s="1427">
        <v>1.0509999999999999</v>
      </c>
      <c r="U393" s="309">
        <v>491254</v>
      </c>
      <c r="W393" s="399"/>
      <c r="X393" s="332">
        <v>88.5</v>
      </c>
      <c r="Y393" s="333">
        <v>140147</v>
      </c>
      <c r="Z393" s="334">
        <v>298488</v>
      </c>
      <c r="AB393" s="332">
        <v>88.6</v>
      </c>
      <c r="AC393" s="335">
        <v>16046.1</v>
      </c>
      <c r="AD393" s="334">
        <v>340779</v>
      </c>
    </row>
    <row r="394" spans="1:30">
      <c r="A394" s="39"/>
      <c r="B394" s="40" t="s">
        <v>112</v>
      </c>
      <c r="C394" s="327">
        <v>104.3</v>
      </c>
      <c r="D394" s="359">
        <v>3248959.2835684465</v>
      </c>
      <c r="E394" s="328">
        <v>414781</v>
      </c>
      <c r="F394" s="327">
        <v>100.9</v>
      </c>
      <c r="G394" s="305">
        <v>1083689.7120000001</v>
      </c>
      <c r="H394" s="329">
        <v>0.94</v>
      </c>
      <c r="I394" s="348">
        <v>1.6</v>
      </c>
      <c r="J394" s="330">
        <v>1.2509999999999999</v>
      </c>
      <c r="K394" s="309">
        <v>603135</v>
      </c>
      <c r="M394" s="331">
        <v>104.3</v>
      </c>
      <c r="N394" s="1426">
        <v>3330.59</v>
      </c>
      <c r="O394" s="327">
        <v>390.03</v>
      </c>
      <c r="P394" s="327">
        <v>100.9</v>
      </c>
      <c r="Q394" s="362">
        <v>1095793.3999999999</v>
      </c>
      <c r="R394" s="329">
        <v>0.94</v>
      </c>
      <c r="S394" s="1476">
        <v>1.6</v>
      </c>
      <c r="T394" s="1427">
        <v>1.0920000000000001</v>
      </c>
      <c r="U394" s="309">
        <v>516925</v>
      </c>
      <c r="W394" s="399"/>
      <c r="X394" s="332">
        <v>89.3</v>
      </c>
      <c r="Y394" s="333">
        <v>171069</v>
      </c>
      <c r="Z394" s="334">
        <v>350193</v>
      </c>
      <c r="AB394" s="332">
        <v>87.7</v>
      </c>
      <c r="AC394" s="335">
        <v>14652.6</v>
      </c>
      <c r="AD394" s="334">
        <v>346486</v>
      </c>
    </row>
    <row r="395" spans="1:30">
      <c r="A395" s="39"/>
      <c r="B395" s="40" t="s">
        <v>113</v>
      </c>
      <c r="C395" s="327">
        <v>104.1</v>
      </c>
      <c r="D395" s="359">
        <v>3484746.8044411195</v>
      </c>
      <c r="E395" s="328">
        <v>361612</v>
      </c>
      <c r="F395" s="327">
        <v>101.2</v>
      </c>
      <c r="G395" s="305">
        <v>1155299.1000000001</v>
      </c>
      <c r="H395" s="329">
        <v>0.94</v>
      </c>
      <c r="I395" s="348">
        <v>15</v>
      </c>
      <c r="J395" s="330">
        <v>1.044</v>
      </c>
      <c r="K395" s="309">
        <v>571833</v>
      </c>
      <c r="M395" s="331">
        <v>104.1</v>
      </c>
      <c r="N395" s="1426">
        <v>3539.91</v>
      </c>
      <c r="O395" s="327">
        <v>331.07</v>
      </c>
      <c r="P395" s="327">
        <v>101.2</v>
      </c>
      <c r="Q395" s="362">
        <v>1102356.3999999999</v>
      </c>
      <c r="R395" s="329">
        <v>0.94</v>
      </c>
      <c r="S395" s="1476">
        <v>15</v>
      </c>
      <c r="T395" s="1427">
        <v>1.109</v>
      </c>
      <c r="U395" s="309">
        <v>573643</v>
      </c>
      <c r="W395" s="399"/>
      <c r="X395" s="332">
        <v>89.3</v>
      </c>
      <c r="Y395" s="333">
        <v>125827</v>
      </c>
      <c r="Z395" s="334">
        <v>341994</v>
      </c>
      <c r="AB395" s="332">
        <v>87</v>
      </c>
      <c r="AC395" s="335">
        <v>16067.8</v>
      </c>
      <c r="AD395" s="334">
        <v>339684</v>
      </c>
    </row>
    <row r="396" spans="1:30">
      <c r="A396" s="39"/>
      <c r="B396" s="40" t="s">
        <v>114</v>
      </c>
      <c r="C396" s="327">
        <v>103.7</v>
      </c>
      <c r="D396" s="359">
        <v>3357292.186626649</v>
      </c>
      <c r="E396" s="328">
        <v>451835</v>
      </c>
      <c r="F396" s="327">
        <v>98.7</v>
      </c>
      <c r="G396" s="305">
        <v>1045390.71</v>
      </c>
      <c r="H396" s="329">
        <v>0.94</v>
      </c>
      <c r="I396" s="348">
        <v>3</v>
      </c>
      <c r="J396" s="330">
        <v>0.94699999999999995</v>
      </c>
      <c r="K396" s="309">
        <v>470255</v>
      </c>
      <c r="M396" s="331">
        <v>103.7</v>
      </c>
      <c r="N396" s="1426">
        <v>3362.46</v>
      </c>
      <c r="O396" s="327">
        <v>487.19</v>
      </c>
      <c r="P396" s="327">
        <v>98.7</v>
      </c>
      <c r="Q396" s="362">
        <v>1080595.2</v>
      </c>
      <c r="R396" s="329">
        <v>0.94</v>
      </c>
      <c r="S396" s="1476">
        <v>3</v>
      </c>
      <c r="T396" s="1427">
        <v>1.083</v>
      </c>
      <c r="U396" s="309">
        <v>524329</v>
      </c>
      <c r="W396" s="399"/>
      <c r="X396" s="332">
        <v>84.4</v>
      </c>
      <c r="Y396" s="333">
        <v>90941</v>
      </c>
      <c r="Z396" s="334">
        <v>341759</v>
      </c>
      <c r="AB396" s="332">
        <v>86.9</v>
      </c>
      <c r="AC396" s="335">
        <v>10799.3</v>
      </c>
      <c r="AD396" s="334">
        <v>352474</v>
      </c>
    </row>
    <row r="397" spans="1:30">
      <c r="A397" s="39"/>
      <c r="B397" s="40" t="s">
        <v>115</v>
      </c>
      <c r="C397" s="327">
        <v>102.8</v>
      </c>
      <c r="D397" s="359">
        <v>3530460.2541355677</v>
      </c>
      <c r="E397" s="328">
        <v>406988</v>
      </c>
      <c r="F397" s="327">
        <v>99.4</v>
      </c>
      <c r="G397" s="305">
        <v>1136519.1189999999</v>
      </c>
      <c r="H397" s="329">
        <v>0.95</v>
      </c>
      <c r="I397" s="348">
        <v>-3.3</v>
      </c>
      <c r="J397" s="330">
        <v>1.0860000000000001</v>
      </c>
      <c r="K397" s="309">
        <v>591995</v>
      </c>
      <c r="M397" s="331">
        <v>102.8</v>
      </c>
      <c r="N397" s="1426">
        <v>3421.65</v>
      </c>
      <c r="O397" s="327">
        <v>373.63</v>
      </c>
      <c r="P397" s="327">
        <v>99.4</v>
      </c>
      <c r="Q397" s="362">
        <v>1096754</v>
      </c>
      <c r="R397" s="329">
        <v>0.96</v>
      </c>
      <c r="S397" s="1476">
        <v>-3.3</v>
      </c>
      <c r="T397" s="1427">
        <v>1.103</v>
      </c>
      <c r="U397" s="309">
        <v>554526</v>
      </c>
      <c r="W397" s="399"/>
      <c r="X397" s="332">
        <v>88.5</v>
      </c>
      <c r="Y397" s="333">
        <v>142094</v>
      </c>
      <c r="Z397" s="334">
        <v>376962</v>
      </c>
      <c r="AB397" s="332">
        <v>91.2</v>
      </c>
      <c r="AC397" s="335">
        <v>14627.8</v>
      </c>
      <c r="AD397" s="334">
        <v>375647</v>
      </c>
    </row>
    <row r="398" spans="1:30">
      <c r="A398" s="39"/>
      <c r="B398" s="40" t="s">
        <v>116</v>
      </c>
      <c r="C398" s="327">
        <v>103.3</v>
      </c>
      <c r="D398" s="359">
        <v>3678291.7294029673</v>
      </c>
      <c r="E398" s="328">
        <v>305708</v>
      </c>
      <c r="F398" s="327">
        <v>99.8</v>
      </c>
      <c r="G398" s="305">
        <v>1136423.1780000001</v>
      </c>
      <c r="H398" s="329">
        <v>0.96</v>
      </c>
      <c r="I398" s="348">
        <v>0.4</v>
      </c>
      <c r="J398" s="278">
        <v>1.014</v>
      </c>
      <c r="K398" s="309">
        <v>539954</v>
      </c>
      <c r="M398" s="331">
        <v>103.3</v>
      </c>
      <c r="N398" s="1426">
        <v>3480.71</v>
      </c>
      <c r="O398" s="327">
        <v>341.16</v>
      </c>
      <c r="P398" s="327">
        <v>99.8</v>
      </c>
      <c r="Q398" s="362">
        <v>1092849.5</v>
      </c>
      <c r="R398" s="329">
        <v>0.96</v>
      </c>
      <c r="S398" s="1476">
        <v>0.4</v>
      </c>
      <c r="T398" s="1427">
        <v>1.089</v>
      </c>
      <c r="U398" s="309">
        <v>526410</v>
      </c>
      <c r="W398" s="399"/>
      <c r="X398" s="332">
        <v>91</v>
      </c>
      <c r="Y398" s="333">
        <v>178105</v>
      </c>
      <c r="Z398" s="334">
        <v>359029</v>
      </c>
      <c r="AB398" s="332">
        <v>92.3</v>
      </c>
      <c r="AC398" s="335">
        <v>15960.7</v>
      </c>
      <c r="AD398" s="334">
        <v>334354</v>
      </c>
    </row>
    <row r="399" spans="1:30">
      <c r="A399" s="39"/>
      <c r="B399" s="40" t="s">
        <v>117</v>
      </c>
      <c r="C399" s="327">
        <v>101.1</v>
      </c>
      <c r="D399" s="359">
        <v>3217548.6972055878</v>
      </c>
      <c r="E399" s="328">
        <v>321419</v>
      </c>
      <c r="F399" s="327">
        <v>94.6</v>
      </c>
      <c r="G399" s="305">
        <v>1011633.325</v>
      </c>
      <c r="H399" s="329">
        <v>0.94</v>
      </c>
      <c r="I399" s="348">
        <v>-5.8</v>
      </c>
      <c r="J399" s="278">
        <v>1</v>
      </c>
      <c r="K399" s="309">
        <v>525659</v>
      </c>
      <c r="M399" s="331">
        <v>101.1</v>
      </c>
      <c r="N399" s="1426">
        <v>3056.16</v>
      </c>
      <c r="O399" s="327">
        <v>347.9</v>
      </c>
      <c r="P399" s="327">
        <v>94.6</v>
      </c>
      <c r="Q399" s="362">
        <v>1052062.8</v>
      </c>
      <c r="R399" s="329">
        <v>0.93</v>
      </c>
      <c r="S399" s="1476">
        <v>-5.8</v>
      </c>
      <c r="T399" s="1427">
        <v>1.107</v>
      </c>
      <c r="U399" s="309">
        <v>556950</v>
      </c>
      <c r="W399" s="399"/>
      <c r="X399" s="332">
        <v>79.5</v>
      </c>
      <c r="Y399" s="333">
        <v>129279</v>
      </c>
      <c r="Z399" s="334">
        <v>375229</v>
      </c>
      <c r="AB399" s="332">
        <v>82.1</v>
      </c>
      <c r="AC399" s="335">
        <v>13352.5</v>
      </c>
      <c r="AD399" s="334">
        <v>393075</v>
      </c>
    </row>
    <row r="400" spans="1:30">
      <c r="A400" s="39"/>
      <c r="B400" s="40" t="s">
        <v>118</v>
      </c>
      <c r="C400" s="327">
        <v>98.5</v>
      </c>
      <c r="D400" s="359">
        <v>3913621.3793429299</v>
      </c>
      <c r="E400" s="328">
        <v>365554</v>
      </c>
      <c r="F400" s="327">
        <v>92.6</v>
      </c>
      <c r="G400" s="305">
        <v>1100066.4920000001</v>
      </c>
      <c r="H400" s="329">
        <v>0.93</v>
      </c>
      <c r="I400" s="348">
        <v>-1.3</v>
      </c>
      <c r="J400" s="278">
        <v>1.0960000000000001</v>
      </c>
      <c r="K400" s="309">
        <v>559620</v>
      </c>
      <c r="M400" s="331">
        <v>98.5</v>
      </c>
      <c r="N400" s="1426">
        <v>3683.35</v>
      </c>
      <c r="O400" s="327">
        <v>353.57</v>
      </c>
      <c r="P400" s="327">
        <v>92.6</v>
      </c>
      <c r="Q400" s="362">
        <v>1095921.3</v>
      </c>
      <c r="R400" s="329">
        <v>0.93</v>
      </c>
      <c r="S400" s="1476">
        <v>-1.3</v>
      </c>
      <c r="T400" s="1427">
        <v>1.103</v>
      </c>
      <c r="U400" s="309">
        <v>556504</v>
      </c>
      <c r="W400" s="399"/>
      <c r="X400" s="332">
        <v>93.4</v>
      </c>
      <c r="Y400" s="333">
        <v>134311</v>
      </c>
      <c r="Z400" s="334">
        <v>398981</v>
      </c>
      <c r="AB400" s="332">
        <v>94.2</v>
      </c>
      <c r="AC400" s="335">
        <v>15545.3</v>
      </c>
      <c r="AD400" s="334">
        <v>399821</v>
      </c>
    </row>
    <row r="401" spans="1:30">
      <c r="A401" s="39"/>
      <c r="B401" s="40" t="s">
        <v>119</v>
      </c>
      <c r="C401" s="327">
        <v>101.1</v>
      </c>
      <c r="D401" s="359">
        <v>3720569.5461547705</v>
      </c>
      <c r="E401" s="328">
        <v>453303</v>
      </c>
      <c r="F401" s="327">
        <v>101.9</v>
      </c>
      <c r="G401" s="305">
        <v>1096512.8060000001</v>
      </c>
      <c r="H401" s="329">
        <v>0.9</v>
      </c>
      <c r="I401" s="348">
        <v>1.3</v>
      </c>
      <c r="J401" s="278">
        <v>1.163</v>
      </c>
      <c r="K401" s="309">
        <v>601322</v>
      </c>
      <c r="M401" s="331">
        <v>101.1</v>
      </c>
      <c r="N401" s="1426">
        <v>3558.56</v>
      </c>
      <c r="O401" s="327">
        <v>440.89</v>
      </c>
      <c r="P401" s="327">
        <v>101.9</v>
      </c>
      <c r="Q401" s="362">
        <v>1083781.2</v>
      </c>
      <c r="R401" s="329">
        <v>0.9</v>
      </c>
      <c r="S401" s="1476">
        <v>1.3</v>
      </c>
      <c r="T401" s="1427">
        <v>1.157</v>
      </c>
      <c r="U401" s="309">
        <v>570963</v>
      </c>
      <c r="W401" s="399"/>
      <c r="X401" s="332">
        <v>91</v>
      </c>
      <c r="Y401" s="333">
        <v>162267</v>
      </c>
      <c r="Z401" s="334">
        <v>377551</v>
      </c>
      <c r="AB401" s="332">
        <v>88.1</v>
      </c>
      <c r="AC401" s="335">
        <v>16860.7</v>
      </c>
      <c r="AD401" s="334">
        <v>376873</v>
      </c>
    </row>
    <row r="402" spans="1:30">
      <c r="A402" s="39"/>
      <c r="B402" s="40" t="s">
        <v>120</v>
      </c>
      <c r="C402" s="327">
        <v>100.8</v>
      </c>
      <c r="D402" s="359">
        <v>3342854.8437204175</v>
      </c>
      <c r="E402" s="328">
        <v>408248</v>
      </c>
      <c r="F402" s="327">
        <v>98.1</v>
      </c>
      <c r="G402" s="305">
        <v>1089661.4550000001</v>
      </c>
      <c r="H402" s="329">
        <v>0.91</v>
      </c>
      <c r="I402" s="348">
        <v>1.9</v>
      </c>
      <c r="J402" s="278">
        <v>1.141</v>
      </c>
      <c r="K402" s="309">
        <v>577671</v>
      </c>
      <c r="M402" s="331">
        <v>100.8</v>
      </c>
      <c r="N402" s="1426">
        <v>3484.58</v>
      </c>
      <c r="O402" s="327">
        <v>381.48</v>
      </c>
      <c r="P402" s="327">
        <v>98.1</v>
      </c>
      <c r="Q402" s="362">
        <v>1070491.8999999999</v>
      </c>
      <c r="R402" s="329">
        <v>0.91</v>
      </c>
      <c r="S402" s="1476">
        <v>1.9</v>
      </c>
      <c r="T402" s="1427">
        <v>1.179</v>
      </c>
      <c r="U402" s="309">
        <v>582925</v>
      </c>
      <c r="W402" s="399"/>
      <c r="X402" s="332">
        <v>88.5</v>
      </c>
      <c r="Y402" s="333">
        <v>175981</v>
      </c>
      <c r="Z402" s="334">
        <v>438603</v>
      </c>
      <c r="AB402" s="332">
        <v>85.7</v>
      </c>
      <c r="AC402" s="335">
        <v>17321</v>
      </c>
      <c r="AD402" s="334">
        <v>433445</v>
      </c>
    </row>
    <row r="403" spans="1:30">
      <c r="A403" s="39"/>
      <c r="B403" s="40" t="s">
        <v>121</v>
      </c>
      <c r="C403" s="327">
        <v>98.5</v>
      </c>
      <c r="D403" s="359">
        <v>3344378.9455663627</v>
      </c>
      <c r="E403" s="328">
        <v>331001</v>
      </c>
      <c r="F403" s="327">
        <v>93.8</v>
      </c>
      <c r="G403" s="305">
        <v>1081832.69</v>
      </c>
      <c r="H403" s="329">
        <v>0.91</v>
      </c>
      <c r="I403" s="348">
        <v>0.9</v>
      </c>
      <c r="J403" s="278">
        <v>1.1739999999999999</v>
      </c>
      <c r="K403" s="309">
        <v>646362</v>
      </c>
      <c r="M403" s="331">
        <v>98.5</v>
      </c>
      <c r="N403" s="1426">
        <v>3486.26</v>
      </c>
      <c r="O403" s="327">
        <v>346.99</v>
      </c>
      <c r="P403" s="327">
        <v>93.8</v>
      </c>
      <c r="Q403" s="362">
        <v>1068918.6000000001</v>
      </c>
      <c r="R403" s="329">
        <v>0.91</v>
      </c>
      <c r="S403" s="1476">
        <v>0.9</v>
      </c>
      <c r="T403" s="1427">
        <v>1.137</v>
      </c>
      <c r="U403" s="309">
        <v>581752</v>
      </c>
      <c r="W403" s="399"/>
      <c r="X403" s="336">
        <v>95.9</v>
      </c>
      <c r="Y403" s="337">
        <v>246284</v>
      </c>
      <c r="Z403" s="338">
        <v>436812</v>
      </c>
      <c r="AB403" s="336">
        <v>91.4</v>
      </c>
      <c r="AC403" s="339">
        <v>17577.900000000001</v>
      </c>
      <c r="AD403" s="338">
        <v>421878</v>
      </c>
    </row>
    <row r="404" spans="1:30">
      <c r="A404" s="67" t="s">
        <v>188</v>
      </c>
      <c r="B404" s="68" t="s">
        <v>110</v>
      </c>
      <c r="C404" s="340">
        <v>100.1</v>
      </c>
      <c r="D404" s="372">
        <v>3339921.9082353637</v>
      </c>
      <c r="E404" s="341">
        <v>282114</v>
      </c>
      <c r="F404" s="340">
        <v>96.8</v>
      </c>
      <c r="G404" s="342">
        <v>1062806.398</v>
      </c>
      <c r="H404" s="343">
        <v>0.93</v>
      </c>
      <c r="I404" s="344">
        <v>1.7</v>
      </c>
      <c r="J404" s="376">
        <v>1.018</v>
      </c>
      <c r="K404" s="346">
        <v>476153.38699999999</v>
      </c>
      <c r="M404" s="347">
        <v>100.1</v>
      </c>
      <c r="N404" s="1467">
        <v>3517.12</v>
      </c>
      <c r="O404" s="340">
        <v>326.57</v>
      </c>
      <c r="P404" s="340">
        <v>96.8</v>
      </c>
      <c r="Q404" s="1491">
        <v>1122355.7</v>
      </c>
      <c r="R404" s="343">
        <v>0.93</v>
      </c>
      <c r="S404" s="1475">
        <v>1.7</v>
      </c>
      <c r="T404" s="1718">
        <v>1.1279999999999999</v>
      </c>
      <c r="U404" s="346">
        <v>595682</v>
      </c>
      <c r="W404" s="399"/>
      <c r="X404" s="355"/>
      <c r="Y404" s="356"/>
      <c r="Z404" s="357"/>
      <c r="AB404" s="355"/>
      <c r="AC404" s="358"/>
      <c r="AD404" s="357"/>
    </row>
    <row r="405" spans="1:30">
      <c r="A405" s="39">
        <v>2022</v>
      </c>
      <c r="B405" s="40" t="s">
        <v>111</v>
      </c>
      <c r="C405" s="327">
        <v>103.3</v>
      </c>
      <c r="D405" s="359">
        <v>3131936.43847265</v>
      </c>
      <c r="E405" s="328">
        <v>435425</v>
      </c>
      <c r="F405" s="327">
        <v>102.1</v>
      </c>
      <c r="G405" s="305">
        <v>1062987.5619999999</v>
      </c>
      <c r="H405" s="329">
        <v>0.96</v>
      </c>
      <c r="I405" s="348">
        <v>-0.8</v>
      </c>
      <c r="J405" s="278">
        <v>1.0820000000000001</v>
      </c>
      <c r="K405" s="309">
        <v>567027.06200000003</v>
      </c>
      <c r="M405" s="331">
        <v>103.3</v>
      </c>
      <c r="N405" s="1426">
        <v>3418.12</v>
      </c>
      <c r="O405" s="327">
        <v>400.34</v>
      </c>
      <c r="P405" s="327">
        <v>102.1</v>
      </c>
      <c r="Q405" s="362">
        <v>1101963.3</v>
      </c>
      <c r="R405" s="329">
        <v>0.95</v>
      </c>
      <c r="S405" s="1476">
        <v>-0.8</v>
      </c>
      <c r="T405" s="1427">
        <v>1.117</v>
      </c>
      <c r="U405" s="309">
        <v>602208</v>
      </c>
      <c r="W405" s="399"/>
      <c r="X405" s="332"/>
      <c r="Y405" s="333"/>
      <c r="Z405" s="334"/>
      <c r="AB405" s="332"/>
      <c r="AC405" s="335"/>
      <c r="AD405" s="334"/>
    </row>
    <row r="406" spans="1:30">
      <c r="A406" s="39"/>
      <c r="B406" s="40" t="s">
        <v>112</v>
      </c>
      <c r="C406" s="327">
        <v>100.5</v>
      </c>
      <c r="D406" s="359">
        <v>3364637.3329178211</v>
      </c>
      <c r="E406" s="328">
        <v>477682</v>
      </c>
      <c r="F406" s="327">
        <v>97</v>
      </c>
      <c r="G406" s="305">
        <v>1106042.1000000001</v>
      </c>
      <c r="H406" s="329">
        <v>0.97</v>
      </c>
      <c r="I406" s="348">
        <v>0.4</v>
      </c>
      <c r="J406" s="278">
        <v>1.2809999999999999</v>
      </c>
      <c r="K406" s="309">
        <v>720846.24400000006</v>
      </c>
      <c r="M406" s="331">
        <v>100.5</v>
      </c>
      <c r="N406" s="1426">
        <v>3457.9</v>
      </c>
      <c r="O406" s="327">
        <v>458.07</v>
      </c>
      <c r="P406" s="327">
        <v>97</v>
      </c>
      <c r="Q406" s="362">
        <v>1114574.7</v>
      </c>
      <c r="R406" s="329">
        <v>0.96</v>
      </c>
      <c r="S406" s="1479">
        <v>0.4</v>
      </c>
      <c r="T406" s="1427">
        <v>1.1120000000000001</v>
      </c>
      <c r="U406" s="309">
        <v>620049</v>
      </c>
      <c r="W406" s="399"/>
      <c r="X406" s="332"/>
      <c r="Y406" s="333"/>
      <c r="Z406" s="334"/>
      <c r="AB406" s="332"/>
      <c r="AC406" s="335"/>
      <c r="AD406" s="334"/>
    </row>
    <row r="407" spans="1:30">
      <c r="A407" s="39"/>
      <c r="B407" s="40" t="s">
        <v>113</v>
      </c>
      <c r="C407" s="327">
        <v>102.1</v>
      </c>
      <c r="D407" s="359">
        <v>3277600.2310726028</v>
      </c>
      <c r="E407" s="328">
        <v>441361</v>
      </c>
      <c r="F407" s="327">
        <v>98.6</v>
      </c>
      <c r="G407" s="305">
        <v>1151057.5900000001</v>
      </c>
      <c r="H407" s="329">
        <v>0.97</v>
      </c>
      <c r="I407" s="348">
        <v>3.4</v>
      </c>
      <c r="J407" s="278">
        <v>1.101</v>
      </c>
      <c r="K407" s="309">
        <v>627012.41399999999</v>
      </c>
      <c r="M407" s="331">
        <v>102.1</v>
      </c>
      <c r="N407" s="1426">
        <v>3337.11</v>
      </c>
      <c r="O407" s="327">
        <v>389.77</v>
      </c>
      <c r="P407" s="327">
        <v>98.6</v>
      </c>
      <c r="Q407" s="362">
        <v>1101908.5</v>
      </c>
      <c r="R407" s="329">
        <v>0.98</v>
      </c>
      <c r="S407" s="1479">
        <v>3.4</v>
      </c>
      <c r="T407" s="1427">
        <v>1.171</v>
      </c>
      <c r="U407" s="309">
        <v>627420</v>
      </c>
      <c r="W407" s="399"/>
      <c r="X407" s="332"/>
      <c r="Y407" s="333"/>
      <c r="Z407" s="334"/>
      <c r="AB407" s="332"/>
      <c r="AC407" s="335"/>
      <c r="AD407" s="334"/>
    </row>
    <row r="408" spans="1:30">
      <c r="A408" s="39"/>
      <c r="B408" s="40" t="s">
        <v>114</v>
      </c>
      <c r="C408" s="327">
        <v>99.5</v>
      </c>
      <c r="D408" s="359">
        <v>3475912.7771449802</v>
      </c>
      <c r="E408" s="328">
        <v>313748</v>
      </c>
      <c r="F408" s="327">
        <v>94.3</v>
      </c>
      <c r="G408" s="305">
        <v>1068604.497</v>
      </c>
      <c r="H408" s="329">
        <v>0.99</v>
      </c>
      <c r="I408" s="348">
        <v>8.9</v>
      </c>
      <c r="J408" s="278">
        <v>1.006</v>
      </c>
      <c r="K408" s="309">
        <v>619192.054</v>
      </c>
      <c r="M408" s="331">
        <v>99.5</v>
      </c>
      <c r="N408" s="1426">
        <v>3479.05</v>
      </c>
      <c r="O408" s="327">
        <v>355.73</v>
      </c>
      <c r="P408" s="327">
        <v>94.3</v>
      </c>
      <c r="Q408" s="362">
        <v>1106068.1000000001</v>
      </c>
      <c r="R408" s="329">
        <v>1</v>
      </c>
      <c r="S408" s="1479">
        <v>8.9</v>
      </c>
      <c r="T408" s="1427">
        <v>1.155</v>
      </c>
      <c r="U408" s="309">
        <v>691345</v>
      </c>
      <c r="W408" s="399"/>
      <c r="X408" s="332"/>
      <c r="Y408" s="333"/>
      <c r="Z408" s="334"/>
      <c r="AB408" s="332"/>
      <c r="AC408" s="335"/>
      <c r="AD408" s="334"/>
    </row>
    <row r="409" spans="1:30">
      <c r="A409" s="39"/>
      <c r="B409" s="40" t="s">
        <v>115</v>
      </c>
      <c r="C409" s="327">
        <v>101.9</v>
      </c>
      <c r="D409" s="359">
        <v>3594277.2160925646</v>
      </c>
      <c r="E409" s="328">
        <v>427006</v>
      </c>
      <c r="F409" s="327">
        <v>96.1</v>
      </c>
      <c r="G409" s="305">
        <v>1156237.632</v>
      </c>
      <c r="H409" s="329">
        <v>1.02</v>
      </c>
      <c r="I409" s="348">
        <v>-0.1</v>
      </c>
      <c r="J409" s="278">
        <v>1.1539999999999999</v>
      </c>
      <c r="K409" s="309">
        <v>712590.43900000001</v>
      </c>
      <c r="M409" s="331">
        <v>101.9</v>
      </c>
      <c r="N409" s="1426">
        <v>3461.56</v>
      </c>
      <c r="O409" s="327">
        <v>384.4</v>
      </c>
      <c r="P409" s="327">
        <v>96.1</v>
      </c>
      <c r="Q409" s="362">
        <v>1107020.8999999999</v>
      </c>
      <c r="R409" s="329">
        <v>1.03</v>
      </c>
      <c r="S409" s="1479">
        <v>-0.1</v>
      </c>
      <c r="T409" s="1427">
        <v>1.1739999999999999</v>
      </c>
      <c r="U409" s="309">
        <v>669126</v>
      </c>
      <c r="W409" s="399"/>
      <c r="X409" s="332"/>
      <c r="Y409" s="333"/>
      <c r="Z409" s="334"/>
      <c r="AB409" s="332"/>
      <c r="AC409" s="335"/>
      <c r="AD409" s="334"/>
    </row>
    <row r="410" spans="1:30">
      <c r="A410" s="39"/>
      <c r="B410" s="40" t="s">
        <v>116</v>
      </c>
      <c r="C410" s="327">
        <v>102.6</v>
      </c>
      <c r="D410" s="359">
        <v>3727338.3514117617</v>
      </c>
      <c r="E410" s="328">
        <v>299387</v>
      </c>
      <c r="F410" s="327">
        <v>103.3</v>
      </c>
      <c r="G410" s="305">
        <v>1132973.1000000001</v>
      </c>
      <c r="H410" s="329">
        <v>1.03</v>
      </c>
      <c r="I410" s="348">
        <v>0.6</v>
      </c>
      <c r="J410" s="278">
        <v>1.1100000000000001</v>
      </c>
      <c r="K410" s="309">
        <v>664569.65399999998</v>
      </c>
      <c r="M410" s="331">
        <v>102.6</v>
      </c>
      <c r="N410" s="1426">
        <v>3520.64</v>
      </c>
      <c r="O410" s="327">
        <v>339.74</v>
      </c>
      <c r="P410" s="327">
        <v>103.3</v>
      </c>
      <c r="Q410" s="362">
        <v>1099923</v>
      </c>
      <c r="R410" s="329">
        <v>1.03</v>
      </c>
      <c r="S410" s="1479">
        <v>0.6</v>
      </c>
      <c r="T410" s="1427">
        <v>1.1919999999999999</v>
      </c>
      <c r="U410" s="309">
        <v>656029</v>
      </c>
      <c r="W410" s="399"/>
      <c r="X410" s="332"/>
      <c r="Y410" s="333"/>
      <c r="Z410" s="334"/>
      <c r="AB410" s="332"/>
      <c r="AC410" s="335"/>
      <c r="AD410" s="334"/>
    </row>
    <row r="411" spans="1:30">
      <c r="A411" s="39"/>
      <c r="B411" s="40" t="s">
        <v>117</v>
      </c>
      <c r="C411" s="327">
        <v>102.9</v>
      </c>
      <c r="D411" s="359">
        <v>3715741.0890461882</v>
      </c>
      <c r="E411" s="328">
        <v>399487</v>
      </c>
      <c r="F411" s="327">
        <v>103.9</v>
      </c>
      <c r="G411" s="305">
        <v>1064742.8</v>
      </c>
      <c r="H411" s="329">
        <v>1.05</v>
      </c>
      <c r="I411" s="348">
        <v>0.3</v>
      </c>
      <c r="J411" s="278">
        <v>1.075</v>
      </c>
      <c r="K411" s="309">
        <v>672129.25199999998</v>
      </c>
      <c r="M411" s="331">
        <v>102.9</v>
      </c>
      <c r="N411" s="1426">
        <v>3553.78</v>
      </c>
      <c r="O411" s="327">
        <v>408.96</v>
      </c>
      <c r="P411" s="327">
        <v>103.9</v>
      </c>
      <c r="Q411" s="1487">
        <v>1103586.2</v>
      </c>
      <c r="R411" s="329">
        <v>1.04</v>
      </c>
      <c r="S411" s="1479">
        <v>0.3</v>
      </c>
      <c r="T411" s="1427">
        <v>1.19</v>
      </c>
      <c r="U411" s="309">
        <v>690361</v>
      </c>
      <c r="W411" s="399"/>
      <c r="X411" s="332"/>
      <c r="Y411" s="333"/>
      <c r="Z411" s="334"/>
      <c r="AB411" s="332"/>
      <c r="AC411" s="335"/>
      <c r="AD411" s="334"/>
    </row>
    <row r="412" spans="1:30">
      <c r="A412" s="39"/>
      <c r="B412" s="40" t="s">
        <v>118</v>
      </c>
      <c r="C412" s="327">
        <v>104.9</v>
      </c>
      <c r="D412" s="359">
        <v>3512606.2591180829</v>
      </c>
      <c r="E412" s="328">
        <v>375351</v>
      </c>
      <c r="F412" s="327">
        <v>106.5</v>
      </c>
      <c r="G412" s="305">
        <v>1098949.3700000001</v>
      </c>
      <c r="H412" s="329">
        <v>1.05</v>
      </c>
      <c r="I412" s="348">
        <v>1.7</v>
      </c>
      <c r="J412" s="278">
        <v>1.2</v>
      </c>
      <c r="K412" s="309">
        <v>694891.076</v>
      </c>
      <c r="M412" s="331">
        <v>104.9</v>
      </c>
      <c r="N412" s="1426">
        <v>3291.95</v>
      </c>
      <c r="O412" s="327">
        <v>392.43</v>
      </c>
      <c r="P412" s="327">
        <v>106.5</v>
      </c>
      <c r="Q412" s="1487">
        <v>1091930.8</v>
      </c>
      <c r="R412" s="329">
        <v>1.05</v>
      </c>
      <c r="S412" s="1469">
        <v>1.7</v>
      </c>
      <c r="T412" s="1427">
        <v>1.202</v>
      </c>
      <c r="U412" s="309">
        <v>687169</v>
      </c>
      <c r="W412" s="399"/>
      <c r="X412" s="332"/>
      <c r="Y412" s="333"/>
      <c r="Z412" s="334"/>
      <c r="AB412" s="332"/>
      <c r="AC412" s="335"/>
      <c r="AD412" s="334"/>
    </row>
    <row r="413" spans="1:30">
      <c r="A413" s="39"/>
      <c r="B413" s="40" t="s">
        <v>119</v>
      </c>
      <c r="C413" s="327">
        <v>103.3</v>
      </c>
      <c r="D413" s="359">
        <v>3599215.4629662638</v>
      </c>
      <c r="E413" s="328">
        <v>370837</v>
      </c>
      <c r="F413" s="327">
        <v>103.6</v>
      </c>
      <c r="G413" s="305">
        <v>1105563.27</v>
      </c>
      <c r="H413" s="329">
        <v>1.05</v>
      </c>
      <c r="I413" s="348">
        <v>2.4</v>
      </c>
      <c r="J413" s="278">
        <v>1.1659999999999999</v>
      </c>
      <c r="K413" s="309">
        <v>742625.23900000006</v>
      </c>
      <c r="M413" s="331">
        <v>103.3</v>
      </c>
      <c r="N413" s="1426">
        <v>3428.33</v>
      </c>
      <c r="O413" s="327">
        <v>333.7</v>
      </c>
      <c r="P413" s="327">
        <v>103.6</v>
      </c>
      <c r="Q413" s="1487">
        <v>1096258.2</v>
      </c>
      <c r="R413" s="329">
        <v>1.05</v>
      </c>
      <c r="S413" s="1469">
        <v>2.4</v>
      </c>
      <c r="T413" s="1427">
        <v>1.161</v>
      </c>
      <c r="U413" s="309">
        <v>714557</v>
      </c>
      <c r="W413" s="399"/>
      <c r="X413" s="332"/>
      <c r="Y413" s="333"/>
      <c r="Z413" s="334"/>
      <c r="AB413" s="332"/>
      <c r="AC413" s="335"/>
      <c r="AD413" s="334"/>
    </row>
    <row r="414" spans="1:30">
      <c r="A414" s="39"/>
      <c r="B414" s="40" t="s">
        <v>120</v>
      </c>
      <c r="C414" s="327">
        <v>103.6</v>
      </c>
      <c r="D414" s="359">
        <v>3338232.742317229</v>
      </c>
      <c r="E414" s="328">
        <v>354435</v>
      </c>
      <c r="F414" s="327">
        <v>105</v>
      </c>
      <c r="G414" s="305">
        <v>1126491.3</v>
      </c>
      <c r="H414" s="329">
        <v>1.06</v>
      </c>
      <c r="I414" s="348">
        <v>0.1</v>
      </c>
      <c r="J414" s="278">
        <v>1.1539999999999999</v>
      </c>
      <c r="K414" s="309">
        <v>738226.44700000004</v>
      </c>
      <c r="M414" s="331">
        <v>103.6</v>
      </c>
      <c r="N414" s="1426">
        <v>3490.79</v>
      </c>
      <c r="O414" s="327">
        <v>335.18</v>
      </c>
      <c r="P414" s="327">
        <v>105</v>
      </c>
      <c r="Q414" s="1487">
        <v>1108848.8999999999</v>
      </c>
      <c r="R414" s="329">
        <v>1.06</v>
      </c>
      <c r="S414" s="1469">
        <v>0.1</v>
      </c>
      <c r="T414" s="1427">
        <v>1.1950000000000001</v>
      </c>
      <c r="U414" s="309">
        <v>733668</v>
      </c>
      <c r="W414" s="399"/>
      <c r="X414" s="332"/>
      <c r="Y414" s="333"/>
      <c r="Z414" s="334"/>
      <c r="AB414" s="332"/>
      <c r="AC414" s="335"/>
      <c r="AD414" s="334"/>
    </row>
    <row r="415" spans="1:30">
      <c r="A415" s="39"/>
      <c r="B415" s="40" t="s">
        <v>121</v>
      </c>
      <c r="C415" s="327">
        <v>103.6</v>
      </c>
      <c r="D415" s="359">
        <v>3409242.7253494258</v>
      </c>
      <c r="E415" s="328">
        <v>290348</v>
      </c>
      <c r="F415" s="327">
        <v>106.3</v>
      </c>
      <c r="G415" s="305">
        <v>1121808.175</v>
      </c>
      <c r="H415" s="329">
        <v>1.06</v>
      </c>
      <c r="I415" s="348">
        <v>3.6</v>
      </c>
      <c r="J415" s="278">
        <v>1.222</v>
      </c>
      <c r="K415" s="309">
        <v>747465.76699999999</v>
      </c>
      <c r="M415" s="331">
        <v>103.6</v>
      </c>
      <c r="N415" s="1426">
        <v>3565.84</v>
      </c>
      <c r="O415" s="327">
        <v>307.33999999999997</v>
      </c>
      <c r="P415" s="327">
        <v>106.3</v>
      </c>
      <c r="Q415" s="362">
        <v>1110047.3</v>
      </c>
      <c r="R415" s="329">
        <v>1.06</v>
      </c>
      <c r="S415" s="1469">
        <v>3.6</v>
      </c>
      <c r="T415" s="1427">
        <v>1.179</v>
      </c>
      <c r="U415" s="309">
        <v>676584</v>
      </c>
      <c r="W415" s="399"/>
      <c r="X415" s="336"/>
      <c r="Y415" s="337"/>
      <c r="Z415" s="338"/>
      <c r="AB415" s="336"/>
      <c r="AC415" s="339"/>
      <c r="AD415" s="338"/>
    </row>
    <row r="416" spans="1:30">
      <c r="A416" s="146" t="s">
        <v>192</v>
      </c>
      <c r="B416" s="68" t="s">
        <v>110</v>
      </c>
      <c r="C416" s="340">
        <v>99</v>
      </c>
      <c r="D416" s="377">
        <v>3277926.6130002597</v>
      </c>
      <c r="E416" s="341">
        <v>302261</v>
      </c>
      <c r="F416" s="340">
        <v>96.1</v>
      </c>
      <c r="G416" s="342">
        <v>1013815.62</v>
      </c>
      <c r="H416" s="343">
        <v>1.05</v>
      </c>
      <c r="I416" s="344">
        <v>2</v>
      </c>
      <c r="J416" s="376">
        <v>1.0269999999999999</v>
      </c>
      <c r="K416" s="378">
        <v>532587.89500000002</v>
      </c>
      <c r="M416" s="379">
        <v>99</v>
      </c>
      <c r="N416" s="377">
        <v>3440.77</v>
      </c>
      <c r="O416" s="340">
        <v>360.98</v>
      </c>
      <c r="P416" s="340">
        <v>96.1</v>
      </c>
      <c r="Q416" s="1491">
        <v>1073098.6000000001</v>
      </c>
      <c r="R416" s="343">
        <v>1.05</v>
      </c>
      <c r="S416" s="1480">
        <v>2</v>
      </c>
      <c r="T416" s="1718">
        <v>1.1379999999999999</v>
      </c>
      <c r="U416" s="346">
        <v>670023</v>
      </c>
      <c r="W416" s="399"/>
      <c r="X416" s="335"/>
      <c r="Y416" s="333"/>
      <c r="Z416" s="333"/>
      <c r="AB416" s="335"/>
      <c r="AC416" s="335"/>
      <c r="AD416" s="333"/>
    </row>
    <row r="417" spans="1:30">
      <c r="A417" s="148">
        <v>2023</v>
      </c>
      <c r="B417" s="40" t="s">
        <v>111</v>
      </c>
      <c r="C417" s="327">
        <v>99.6</v>
      </c>
      <c r="D417" s="267">
        <v>3134213.059201241</v>
      </c>
      <c r="E417" s="328">
        <v>418978</v>
      </c>
      <c r="F417" s="327">
        <v>96.5</v>
      </c>
      <c r="G417" s="305">
        <v>1059494.949</v>
      </c>
      <c r="H417" s="329">
        <v>1.03</v>
      </c>
      <c r="I417" s="348">
        <v>2.5</v>
      </c>
      <c r="J417" s="278">
        <v>1.103</v>
      </c>
      <c r="K417" s="381">
        <v>656680.821</v>
      </c>
      <c r="M417" s="382">
        <v>99.6</v>
      </c>
      <c r="N417" s="267">
        <v>3429.37</v>
      </c>
      <c r="O417" s="327">
        <v>388.65</v>
      </c>
      <c r="P417" s="327">
        <v>96.5</v>
      </c>
      <c r="Q417" s="362">
        <v>1095040.6000000001</v>
      </c>
      <c r="R417" s="329">
        <v>1.01</v>
      </c>
      <c r="S417" s="1469">
        <v>2.5</v>
      </c>
      <c r="T417" s="1427">
        <v>1.1439999999999999</v>
      </c>
      <c r="U417" s="309">
        <v>700362</v>
      </c>
      <c r="W417" s="399"/>
      <c r="X417" s="335"/>
      <c r="Y417" s="333"/>
      <c r="Z417" s="333"/>
      <c r="AB417" s="335"/>
      <c r="AC417" s="335"/>
      <c r="AD417" s="333"/>
    </row>
    <row r="418" spans="1:30">
      <c r="A418" s="148"/>
      <c r="B418" s="40" t="s">
        <v>112</v>
      </c>
      <c r="C418" s="327">
        <v>100.7</v>
      </c>
      <c r="D418" s="267">
        <v>3331381.5074847718</v>
      </c>
      <c r="E418" s="328">
        <v>312279</v>
      </c>
      <c r="F418" s="327">
        <v>101.9</v>
      </c>
      <c r="G418" s="305">
        <v>1072917.0959999999</v>
      </c>
      <c r="H418" s="329">
        <v>1.02</v>
      </c>
      <c r="I418" s="348">
        <v>2.7</v>
      </c>
      <c r="J418" s="278">
        <v>1.333</v>
      </c>
      <c r="K418" s="381">
        <v>772954.06299999997</v>
      </c>
      <c r="M418" s="382">
        <v>100.7</v>
      </c>
      <c r="N418" s="267">
        <v>3425.76</v>
      </c>
      <c r="O418" s="327">
        <v>305.79000000000002</v>
      </c>
      <c r="P418" s="327">
        <v>101.9</v>
      </c>
      <c r="Q418" s="362">
        <v>1073258.5</v>
      </c>
      <c r="R418" s="329">
        <v>1.01</v>
      </c>
      <c r="S418" s="1469">
        <v>2.7</v>
      </c>
      <c r="T418" s="1427">
        <v>1.155</v>
      </c>
      <c r="U418" s="309">
        <v>665238</v>
      </c>
      <c r="W418" s="399"/>
      <c r="X418" s="335"/>
      <c r="Y418" s="333"/>
      <c r="Z418" s="333"/>
      <c r="AB418" s="335"/>
      <c r="AC418" s="335"/>
      <c r="AD418" s="333"/>
    </row>
    <row r="419" spans="1:30">
      <c r="A419" s="148"/>
      <c r="B419" s="40" t="s">
        <v>113</v>
      </c>
      <c r="C419" s="327">
        <v>95.8</v>
      </c>
      <c r="D419" s="267">
        <v>2769539.9745906438</v>
      </c>
      <c r="E419" s="328">
        <v>717232</v>
      </c>
      <c r="F419" s="327">
        <v>93.6</v>
      </c>
      <c r="G419" s="305">
        <v>1115520.378</v>
      </c>
      <c r="H419" s="329">
        <v>1.02</v>
      </c>
      <c r="I419" s="348">
        <v>3.4</v>
      </c>
      <c r="J419" s="278">
        <v>1.0589999999999999</v>
      </c>
      <c r="K419" s="381">
        <v>703320.24699999997</v>
      </c>
      <c r="M419" s="382">
        <v>95.8</v>
      </c>
      <c r="N419" s="267">
        <v>2832.21</v>
      </c>
      <c r="O419" s="327">
        <v>614.85</v>
      </c>
      <c r="P419" s="327">
        <v>93.6</v>
      </c>
      <c r="Q419" s="362">
        <v>1079718.8999999999</v>
      </c>
      <c r="R419" s="329">
        <v>1.03</v>
      </c>
      <c r="S419" s="1469">
        <v>3.4</v>
      </c>
      <c r="T419" s="1427">
        <v>1.1279999999999999</v>
      </c>
      <c r="U419" s="309">
        <v>722225</v>
      </c>
      <c r="W419" s="399"/>
      <c r="X419" s="335"/>
      <c r="Y419" s="333"/>
      <c r="Z419" s="333"/>
      <c r="AB419" s="335"/>
      <c r="AC419" s="335"/>
      <c r="AD419" s="333"/>
    </row>
    <row r="420" spans="1:30">
      <c r="A420" s="148"/>
      <c r="B420" s="40" t="s">
        <v>114</v>
      </c>
      <c r="C420" s="327">
        <v>96.9</v>
      </c>
      <c r="D420" s="267">
        <v>3576647.9652613592</v>
      </c>
      <c r="E420" s="328">
        <v>320382</v>
      </c>
      <c r="F420" s="327">
        <v>94.9</v>
      </c>
      <c r="G420" s="305">
        <v>1055170.1639999999</v>
      </c>
      <c r="H420" s="329">
        <v>1.02</v>
      </c>
      <c r="I420" s="348">
        <v>3.3</v>
      </c>
      <c r="J420" s="278">
        <v>0.98499999999999999</v>
      </c>
      <c r="K420" s="381">
        <v>611259.70299999998</v>
      </c>
      <c r="M420" s="382">
        <v>96.9</v>
      </c>
      <c r="N420" s="267">
        <v>3572.31</v>
      </c>
      <c r="O420" s="327">
        <v>347.8</v>
      </c>
      <c r="P420" s="327">
        <v>94.9</v>
      </c>
      <c r="Q420" s="362">
        <v>1081855</v>
      </c>
      <c r="R420" s="329">
        <v>1.03</v>
      </c>
      <c r="S420" s="1469">
        <v>3.3</v>
      </c>
      <c r="T420" s="1427">
        <v>1.1299999999999999</v>
      </c>
      <c r="U420" s="309">
        <v>662075</v>
      </c>
      <c r="W420" s="399"/>
      <c r="X420" s="335"/>
      <c r="Y420" s="333"/>
      <c r="Z420" s="333"/>
      <c r="AB420" s="335"/>
      <c r="AC420" s="335"/>
      <c r="AD420" s="333"/>
    </row>
    <row r="421" spans="1:30">
      <c r="A421" s="148"/>
      <c r="B421" s="40" t="s">
        <v>115</v>
      </c>
      <c r="C421" s="327">
        <v>104.9</v>
      </c>
      <c r="D421" s="267">
        <v>3674740.5945151774</v>
      </c>
      <c r="E421" s="328">
        <v>263242</v>
      </c>
      <c r="F421" s="327">
        <v>112.3</v>
      </c>
      <c r="G421" s="305">
        <v>1136340.3149999999</v>
      </c>
      <c r="H421" s="329">
        <v>1.01</v>
      </c>
      <c r="I421" s="348">
        <v>3.9</v>
      </c>
      <c r="J421" s="278">
        <v>1.214</v>
      </c>
      <c r="K421" s="381">
        <v>715600.38699999999</v>
      </c>
      <c r="M421" s="382">
        <v>104.9</v>
      </c>
      <c r="N421" s="267">
        <v>3523.89</v>
      </c>
      <c r="O421" s="327">
        <v>255.63</v>
      </c>
      <c r="P421" s="327">
        <v>112.3</v>
      </c>
      <c r="Q421" s="362">
        <v>1083951.3999999999</v>
      </c>
      <c r="R421" s="329">
        <v>1.02</v>
      </c>
      <c r="S421" s="1469">
        <v>3.9</v>
      </c>
      <c r="T421" s="1427">
        <v>1.238</v>
      </c>
      <c r="U421" s="309">
        <v>672159</v>
      </c>
      <c r="W421" s="399"/>
      <c r="X421" s="335"/>
      <c r="Y421" s="333"/>
      <c r="Z421" s="333"/>
      <c r="AB421" s="335"/>
      <c r="AC421" s="335"/>
      <c r="AD421" s="333"/>
    </row>
    <row r="422" spans="1:30">
      <c r="A422" s="148"/>
      <c r="B422" s="40" t="s">
        <v>116</v>
      </c>
      <c r="C422" s="327">
        <v>96.5</v>
      </c>
      <c r="D422" s="267">
        <v>3600962.3910636017</v>
      </c>
      <c r="E422" s="328">
        <v>559351</v>
      </c>
      <c r="F422" s="327">
        <v>92.7</v>
      </c>
      <c r="G422" s="305">
        <v>1108823.9129999999</v>
      </c>
      <c r="H422" s="329">
        <v>1.01</v>
      </c>
      <c r="I422" s="348">
        <v>4.3</v>
      </c>
      <c r="J422" s="278">
        <v>1.048</v>
      </c>
      <c r="K422" s="381">
        <v>700232.96799999999</v>
      </c>
      <c r="M422" s="382">
        <v>96.5</v>
      </c>
      <c r="N422" s="267">
        <v>3382.09</v>
      </c>
      <c r="O422" s="327">
        <v>594.49</v>
      </c>
      <c r="P422" s="327">
        <v>92.7</v>
      </c>
      <c r="Q422" s="362">
        <v>1079924.3</v>
      </c>
      <c r="R422" s="329">
        <v>1.01</v>
      </c>
      <c r="S422" s="1469">
        <v>4.3</v>
      </c>
      <c r="T422" s="1427">
        <v>1.125</v>
      </c>
      <c r="U422" s="309">
        <v>698874</v>
      </c>
      <c r="W422" s="399"/>
      <c r="X422" s="335"/>
      <c r="Y422" s="333"/>
      <c r="Z422" s="333"/>
      <c r="AB422" s="335"/>
      <c r="AC422" s="335"/>
      <c r="AD422" s="333"/>
    </row>
    <row r="423" spans="1:30">
      <c r="A423" s="148"/>
      <c r="B423" s="40" t="s">
        <v>117</v>
      </c>
      <c r="C423" s="327">
        <v>96.4</v>
      </c>
      <c r="D423" s="267">
        <v>3516377.9020855506</v>
      </c>
      <c r="E423" s="328">
        <v>424490</v>
      </c>
      <c r="F423" s="327">
        <v>93.4</v>
      </c>
      <c r="G423" s="305">
        <v>1037897.622</v>
      </c>
      <c r="H423" s="329">
        <v>1</v>
      </c>
      <c r="I423" s="348">
        <v>5</v>
      </c>
      <c r="J423" s="278">
        <v>1.028</v>
      </c>
      <c r="K423" s="381">
        <v>669081.53399999999</v>
      </c>
      <c r="M423" s="382">
        <v>96.4</v>
      </c>
      <c r="N423" s="267">
        <v>3381.62</v>
      </c>
      <c r="O423" s="327">
        <v>434.11</v>
      </c>
      <c r="P423" s="327">
        <v>93.4</v>
      </c>
      <c r="Q423" s="362">
        <v>1075832.6000000001</v>
      </c>
      <c r="R423" s="329">
        <v>1</v>
      </c>
      <c r="S423" s="1469">
        <v>5</v>
      </c>
      <c r="T423" s="1427">
        <v>1.1379999999999999</v>
      </c>
      <c r="U423" s="309">
        <v>683148</v>
      </c>
      <c r="W423" s="399"/>
      <c r="X423" s="335"/>
      <c r="Y423" s="333"/>
      <c r="Z423" s="333"/>
      <c r="AB423" s="335"/>
      <c r="AC423" s="335"/>
      <c r="AD423" s="333"/>
    </row>
    <row r="424" spans="1:30">
      <c r="A424" s="148"/>
      <c r="B424" s="40" t="s">
        <v>118</v>
      </c>
      <c r="C424" s="327">
        <v>95.8</v>
      </c>
      <c r="D424" s="267">
        <v>3798042.4446419617</v>
      </c>
      <c r="E424" s="328">
        <v>291243</v>
      </c>
      <c r="F424" s="327">
        <v>92</v>
      </c>
      <c r="G424" s="305">
        <v>1094157.8640000001</v>
      </c>
      <c r="H424" s="329">
        <v>1.01</v>
      </c>
      <c r="I424" s="348">
        <v>4</v>
      </c>
      <c r="J424" s="278">
        <v>1.119</v>
      </c>
      <c r="K424" s="381">
        <v>739688.75</v>
      </c>
      <c r="M424" s="382">
        <v>95.8</v>
      </c>
      <c r="N424" s="267">
        <v>3561.88</v>
      </c>
      <c r="O424" s="327">
        <v>298.05</v>
      </c>
      <c r="P424" s="327">
        <v>92</v>
      </c>
      <c r="Q424" s="362">
        <v>1093062.8</v>
      </c>
      <c r="R424" s="329">
        <v>1.01</v>
      </c>
      <c r="S424" s="1469">
        <v>4</v>
      </c>
      <c r="T424" s="1427">
        <v>1.1160000000000001</v>
      </c>
      <c r="U424" s="309">
        <v>724944</v>
      </c>
      <c r="W424" s="399"/>
      <c r="X424" s="335"/>
      <c r="Y424" s="333"/>
      <c r="Z424" s="333"/>
      <c r="AB424" s="335"/>
      <c r="AC424" s="335"/>
      <c r="AD424" s="333"/>
    </row>
    <row r="425" spans="1:30">
      <c r="A425" s="148"/>
      <c r="B425" s="40" t="s">
        <v>119</v>
      </c>
      <c r="C425" s="327">
        <v>95</v>
      </c>
      <c r="D425" s="267">
        <v>3363753.2225694926</v>
      </c>
      <c r="E425" s="328">
        <v>787027</v>
      </c>
      <c r="F425" s="327">
        <v>91.1</v>
      </c>
      <c r="G425" s="305">
        <v>1093094.96</v>
      </c>
      <c r="H425" s="329">
        <v>1.01</v>
      </c>
      <c r="I425" s="348">
        <v>2.9</v>
      </c>
      <c r="J425" s="278">
        <v>1.0940000000000001</v>
      </c>
      <c r="K425" s="381">
        <v>710823.55500000005</v>
      </c>
      <c r="M425" s="382">
        <v>95</v>
      </c>
      <c r="N425" s="267">
        <v>3204.32</v>
      </c>
      <c r="O425" s="327">
        <v>739.92</v>
      </c>
      <c r="P425" s="327">
        <v>91.1</v>
      </c>
      <c r="Q425" s="362">
        <v>1086710.5</v>
      </c>
      <c r="R425" s="329">
        <v>1.01</v>
      </c>
      <c r="S425" s="1469">
        <v>2.9</v>
      </c>
      <c r="T425" s="1427">
        <v>1.089</v>
      </c>
      <c r="U425" s="309">
        <v>684850</v>
      </c>
      <c r="W425" s="399"/>
      <c r="X425" s="335"/>
      <c r="Y425" s="333"/>
      <c r="Z425" s="333"/>
      <c r="AB425" s="335"/>
      <c r="AC425" s="335"/>
      <c r="AD425" s="333"/>
    </row>
    <row r="426" spans="1:30">
      <c r="A426" s="148"/>
      <c r="B426" s="40" t="s">
        <v>120</v>
      </c>
      <c r="C426" s="327">
        <v>94.5</v>
      </c>
      <c r="D426" s="267">
        <v>2999860.3980566538</v>
      </c>
      <c r="E426" s="328">
        <v>343958</v>
      </c>
      <c r="F426" s="327">
        <v>92</v>
      </c>
      <c r="G426" s="305">
        <v>1106690.754</v>
      </c>
      <c r="H426" s="329">
        <v>1.01</v>
      </c>
      <c r="I426" s="348">
        <v>4.0999999999999996</v>
      </c>
      <c r="J426" s="278">
        <v>1.0589999999999999</v>
      </c>
      <c r="K426" s="381">
        <v>694774.91799999995</v>
      </c>
      <c r="M426" s="382">
        <v>94.5</v>
      </c>
      <c r="N426" s="267">
        <v>3146.25</v>
      </c>
      <c r="O426" s="327">
        <v>324.52999999999997</v>
      </c>
      <c r="P426" s="327">
        <v>92</v>
      </c>
      <c r="Q426" s="362">
        <v>1082591.3999999999</v>
      </c>
      <c r="R426" s="329">
        <v>1.02</v>
      </c>
      <c r="S426" s="1469">
        <v>4.0999999999999996</v>
      </c>
      <c r="T426" s="1427">
        <v>1.095</v>
      </c>
      <c r="U426" s="309">
        <v>694343</v>
      </c>
      <c r="W426" s="399"/>
      <c r="X426" s="335"/>
      <c r="Y426" s="333"/>
      <c r="Z426" s="333"/>
      <c r="AB426" s="335"/>
      <c r="AC426" s="335"/>
      <c r="AD426" s="333"/>
    </row>
    <row r="427" spans="1:30">
      <c r="A427" s="150"/>
      <c r="B427" s="56" t="s">
        <v>121</v>
      </c>
      <c r="C427" s="349">
        <v>97.7</v>
      </c>
      <c r="D427" s="384">
        <v>3173782.9568153131</v>
      </c>
      <c r="E427" s="350">
        <v>264578</v>
      </c>
      <c r="F427" s="349">
        <v>97.6</v>
      </c>
      <c r="G427" s="317">
        <v>1093381.398</v>
      </c>
      <c r="H427" s="351">
        <v>1.01</v>
      </c>
      <c r="I427" s="352">
        <v>1.5</v>
      </c>
      <c r="J427" s="375">
        <v>1.159</v>
      </c>
      <c r="K427" s="385">
        <v>751378.98199999996</v>
      </c>
      <c r="M427" s="386">
        <v>97.7</v>
      </c>
      <c r="N427" s="384">
        <v>3324.49</v>
      </c>
      <c r="O427" s="349">
        <v>286.31</v>
      </c>
      <c r="P427" s="349">
        <v>97.6</v>
      </c>
      <c r="Q427" s="1490">
        <v>1092153.3999999999</v>
      </c>
      <c r="R427" s="351">
        <v>1.02</v>
      </c>
      <c r="S427" s="1481">
        <v>1.5</v>
      </c>
      <c r="T427" s="1428">
        <v>1.1180000000000001</v>
      </c>
      <c r="U427" s="321">
        <v>690835</v>
      </c>
      <c r="W427" s="399"/>
      <c r="X427" s="335"/>
      <c r="Y427" s="333"/>
      <c r="Z427" s="333"/>
      <c r="AB427" s="335"/>
      <c r="AC427" s="335"/>
      <c r="AD427" s="333"/>
    </row>
    <row r="428" spans="1:30">
      <c r="A428" s="146" t="s">
        <v>194</v>
      </c>
      <c r="B428" s="68" t="s">
        <v>110</v>
      </c>
      <c r="C428" s="340">
        <v>92.8</v>
      </c>
      <c r="D428" s="389">
        <v>3344268.2432612749</v>
      </c>
      <c r="E428" s="341">
        <v>317253</v>
      </c>
      <c r="F428" s="340">
        <v>88</v>
      </c>
      <c r="G428" s="341">
        <v>1060891.2450000001</v>
      </c>
      <c r="H428" s="343">
        <v>1.02</v>
      </c>
      <c r="I428" s="343">
        <v>2.9</v>
      </c>
      <c r="J428" s="390">
        <v>1.0309999999999999</v>
      </c>
      <c r="K428" s="391">
        <v>551456.36199999996</v>
      </c>
      <c r="M428" s="379">
        <v>93.5</v>
      </c>
      <c r="N428" s="377">
        <v>3500.14</v>
      </c>
      <c r="O428" s="340">
        <v>356.71</v>
      </c>
      <c r="P428" s="340">
        <v>89.6</v>
      </c>
      <c r="Q428" s="1491">
        <v>1115152.6000000001</v>
      </c>
      <c r="R428" s="343">
        <v>1.02</v>
      </c>
      <c r="S428" s="1482">
        <v>2.8</v>
      </c>
      <c r="T428" s="1718">
        <v>1.1459999999999999</v>
      </c>
      <c r="U428" s="1418">
        <v>678862</v>
      </c>
      <c r="W428" s="399"/>
      <c r="X428" s="335"/>
      <c r="Y428" s="333"/>
      <c r="Z428" s="333"/>
      <c r="AB428" s="335"/>
      <c r="AC428" s="335"/>
      <c r="AD428" s="333"/>
    </row>
    <row r="429" spans="1:30">
      <c r="A429" s="148">
        <v>2024</v>
      </c>
      <c r="B429" s="40" t="s">
        <v>111</v>
      </c>
      <c r="C429" s="327">
        <v>97</v>
      </c>
      <c r="D429" s="392">
        <v>3283870.671035443</v>
      </c>
      <c r="E429" s="328">
        <v>280780</v>
      </c>
      <c r="F429" s="327">
        <v>96.1</v>
      </c>
      <c r="G429" s="328">
        <v>1089406.692</v>
      </c>
      <c r="H429" s="329">
        <v>1.03</v>
      </c>
      <c r="I429" s="329">
        <v>6.6</v>
      </c>
      <c r="J429" s="374">
        <v>1.1679999999999999</v>
      </c>
      <c r="K429" s="393">
        <v>641644.31400000001</v>
      </c>
      <c r="M429" s="382">
        <v>97</v>
      </c>
      <c r="N429" s="267">
        <v>3492.96</v>
      </c>
      <c r="O429" s="327">
        <v>287.95</v>
      </c>
      <c r="P429" s="327">
        <v>95.9</v>
      </c>
      <c r="Q429" s="362">
        <v>1109270.8999999999</v>
      </c>
      <c r="R429" s="329">
        <v>1.02</v>
      </c>
      <c r="S429" s="1483">
        <v>6.4</v>
      </c>
      <c r="T429" s="1427">
        <v>1.216</v>
      </c>
      <c r="U429" s="1419">
        <v>665268</v>
      </c>
      <c r="W429" s="399"/>
      <c r="X429" s="335"/>
      <c r="Y429" s="333"/>
      <c r="Z429" s="333"/>
      <c r="AB429" s="335"/>
      <c r="AC429" s="335"/>
      <c r="AD429" s="333"/>
    </row>
    <row r="430" spans="1:30">
      <c r="A430" s="148"/>
      <c r="B430" s="40" t="s">
        <v>112</v>
      </c>
      <c r="C430" s="327">
        <v>99</v>
      </c>
      <c r="D430" s="392">
        <v>3407615.4776697303</v>
      </c>
      <c r="E430" s="327">
        <v>291786</v>
      </c>
      <c r="F430" s="327">
        <v>100.5</v>
      </c>
      <c r="G430" s="328">
        <v>1097761.4339999999</v>
      </c>
      <c r="H430" s="329">
        <v>1.04</v>
      </c>
      <c r="I430" s="329">
        <v>4.5</v>
      </c>
      <c r="J430" s="374">
        <v>1.333</v>
      </c>
      <c r="K430" s="393">
        <v>768382.85600000003</v>
      </c>
      <c r="M430" s="382">
        <v>98.4</v>
      </c>
      <c r="N430" s="267">
        <v>3501.42</v>
      </c>
      <c r="O430" s="327">
        <v>289.72000000000003</v>
      </c>
      <c r="P430" s="327">
        <v>99</v>
      </c>
      <c r="Q430" s="362">
        <v>1109995.3</v>
      </c>
      <c r="R430" s="329">
        <v>1.02</v>
      </c>
      <c r="S430" s="1483">
        <v>4.3</v>
      </c>
      <c r="T430" s="1427">
        <v>1.155</v>
      </c>
      <c r="U430" s="1419">
        <v>679498</v>
      </c>
      <c r="W430" s="399"/>
      <c r="X430" s="335"/>
      <c r="Y430" s="333"/>
      <c r="Z430" s="333"/>
      <c r="AB430" s="335"/>
      <c r="AC430" s="335"/>
      <c r="AD430" s="333"/>
    </row>
    <row r="431" spans="1:30">
      <c r="A431" s="148"/>
      <c r="B431" s="40" t="s">
        <v>113</v>
      </c>
      <c r="C431" s="327">
        <v>90.5</v>
      </c>
      <c r="D431" s="392">
        <v>2991711.0959280673</v>
      </c>
      <c r="E431" s="327">
        <v>439512</v>
      </c>
      <c r="F431" s="327">
        <v>86.9</v>
      </c>
      <c r="G431" s="328">
        <v>1146883.8860000002</v>
      </c>
      <c r="H431" s="329">
        <v>1.01</v>
      </c>
      <c r="I431" s="329">
        <v>1.1000000000000001</v>
      </c>
      <c r="J431" s="374">
        <v>1.0409999999999999</v>
      </c>
      <c r="K431" s="393">
        <v>666324.83400000003</v>
      </c>
      <c r="M431" s="382">
        <v>92.2</v>
      </c>
      <c r="N431" s="267">
        <v>3059.71</v>
      </c>
      <c r="O431" s="327">
        <v>383.1</v>
      </c>
      <c r="P431" s="327">
        <v>89.3</v>
      </c>
      <c r="Q431" s="362">
        <v>1106546.8999999999</v>
      </c>
      <c r="R431" s="329">
        <v>1.02</v>
      </c>
      <c r="S431" s="1483">
        <v>0.9</v>
      </c>
      <c r="T431" s="1427">
        <v>1.109</v>
      </c>
      <c r="U431" s="1419">
        <v>672254</v>
      </c>
      <c r="W431" s="399"/>
      <c r="X431" s="335"/>
      <c r="Y431" s="333"/>
      <c r="Z431" s="333"/>
      <c r="AB431" s="335"/>
      <c r="AC431" s="335"/>
      <c r="AD431" s="333"/>
    </row>
    <row r="432" spans="1:30">
      <c r="A432" s="148"/>
      <c r="B432" s="40" t="s">
        <v>114</v>
      </c>
      <c r="C432" s="327">
        <v>95.2</v>
      </c>
      <c r="D432" s="392">
        <v>3477422.6305598025</v>
      </c>
      <c r="E432" s="327">
        <v>223184</v>
      </c>
      <c r="F432" s="327">
        <v>88.9</v>
      </c>
      <c r="G432" s="328">
        <v>1131867.8539999998</v>
      </c>
      <c r="H432" s="329">
        <v>0.99</v>
      </c>
      <c r="I432" s="329">
        <v>1.8</v>
      </c>
      <c r="J432" s="374">
        <v>1.0049999999999999</v>
      </c>
      <c r="K432" s="393">
        <v>639809.11600000004</v>
      </c>
      <c r="M432" s="382">
        <v>96.1</v>
      </c>
      <c r="N432" s="267">
        <v>3463.33</v>
      </c>
      <c r="O432" s="327">
        <v>256.7</v>
      </c>
      <c r="P432" s="327">
        <v>90.6</v>
      </c>
      <c r="Q432" s="362">
        <v>1146767.3</v>
      </c>
      <c r="R432" s="329">
        <v>1</v>
      </c>
      <c r="S432" s="1483">
        <v>1.6</v>
      </c>
      <c r="T432" s="1427">
        <v>1.153</v>
      </c>
      <c r="U432" s="1419">
        <v>686190</v>
      </c>
      <c r="W432" s="399"/>
      <c r="X432" s="335"/>
      <c r="Y432" s="333"/>
      <c r="Z432" s="333"/>
      <c r="AB432" s="335"/>
      <c r="AC432" s="335"/>
      <c r="AD432" s="333"/>
    </row>
    <row r="433" spans="1:30">
      <c r="A433" s="148"/>
      <c r="B433" s="40" t="s">
        <v>115</v>
      </c>
      <c r="C433" s="327">
        <v>94.6</v>
      </c>
      <c r="D433" s="392">
        <v>3686012.1377452835</v>
      </c>
      <c r="E433" s="327">
        <v>334827</v>
      </c>
      <c r="F433" s="327">
        <v>90.2</v>
      </c>
      <c r="G433" s="328">
        <v>1149938.4280000001</v>
      </c>
      <c r="H433" s="329">
        <v>0.97</v>
      </c>
      <c r="I433" s="329">
        <v>5.2</v>
      </c>
      <c r="J433" s="374">
        <v>1.0780000000000001</v>
      </c>
      <c r="K433" s="393">
        <v>706826.18900000001</v>
      </c>
      <c r="M433" s="382">
        <v>95.5</v>
      </c>
      <c r="N433" s="267">
        <v>3525.3</v>
      </c>
      <c r="O433" s="327">
        <v>306.25</v>
      </c>
      <c r="P433" s="327">
        <v>91.2</v>
      </c>
      <c r="Q433" s="362">
        <v>1112659.3</v>
      </c>
      <c r="R433" s="329">
        <v>0.99</v>
      </c>
      <c r="S433" s="1483">
        <v>5</v>
      </c>
      <c r="T433" s="1427">
        <v>1.099</v>
      </c>
      <c r="U433" s="1419">
        <v>679606</v>
      </c>
      <c r="W433" s="399"/>
      <c r="X433" s="335"/>
      <c r="Y433" s="333"/>
      <c r="Z433" s="333"/>
      <c r="AB433" s="335"/>
      <c r="AC433" s="335"/>
      <c r="AD433" s="333"/>
    </row>
    <row r="434" spans="1:30">
      <c r="A434" s="148"/>
      <c r="B434" s="40" t="s">
        <v>116</v>
      </c>
      <c r="C434" s="327">
        <v>99.8</v>
      </c>
      <c r="D434" s="392"/>
      <c r="E434" s="327">
        <v>325266</v>
      </c>
      <c r="F434" s="327">
        <v>98.7</v>
      </c>
      <c r="G434" s="328">
        <v>1156092.46</v>
      </c>
      <c r="H434" s="329">
        <v>1.01</v>
      </c>
      <c r="I434" s="329">
        <v>0.7</v>
      </c>
      <c r="J434" s="374">
        <v>1.1299999999999999</v>
      </c>
      <c r="K434" s="393">
        <v>714993.32799999998</v>
      </c>
      <c r="M434" s="382">
        <v>100.1</v>
      </c>
      <c r="N434" s="1426">
        <v>3559.69</v>
      </c>
      <c r="O434" s="327">
        <v>346.75</v>
      </c>
      <c r="P434" s="327">
        <v>97.7</v>
      </c>
      <c r="Q434" s="362">
        <v>1120842.6000000001</v>
      </c>
      <c r="R434" s="329">
        <v>1.01</v>
      </c>
      <c r="S434" s="1483">
        <v>0.5</v>
      </c>
      <c r="T434" s="1427">
        <v>1.214</v>
      </c>
      <c r="U434" s="1419">
        <v>691072</v>
      </c>
      <c r="W434" s="399"/>
      <c r="X434" s="335"/>
      <c r="Y434" s="333"/>
      <c r="Z434" s="333"/>
      <c r="AB434" s="335"/>
      <c r="AC434" s="335"/>
      <c r="AD434" s="333"/>
    </row>
    <row r="435" spans="1:30">
      <c r="A435" s="148"/>
      <c r="B435" s="40" t="s">
        <v>117</v>
      </c>
      <c r="C435" s="327">
        <v>95.9</v>
      </c>
      <c r="D435" s="392"/>
      <c r="E435" s="327">
        <v>244499</v>
      </c>
      <c r="F435" s="327">
        <v>91.5</v>
      </c>
      <c r="G435" s="328">
        <v>1081961.4180000001</v>
      </c>
      <c r="H435" s="329">
        <v>1.02</v>
      </c>
      <c r="I435" s="329">
        <v>4.8</v>
      </c>
      <c r="J435" s="374">
        <v>0.998</v>
      </c>
      <c r="K435" s="393">
        <v>658381.696</v>
      </c>
      <c r="M435" s="382">
        <v>96.4</v>
      </c>
      <c r="N435" s="1426">
        <v>3382.54</v>
      </c>
      <c r="O435" s="327">
        <v>249.71</v>
      </c>
      <c r="P435" s="327">
        <v>91.7</v>
      </c>
      <c r="Q435" s="362">
        <v>1116677.3</v>
      </c>
      <c r="R435" s="329">
        <v>1.01</v>
      </c>
      <c r="S435" s="1483">
        <v>4.7</v>
      </c>
      <c r="T435" s="1427">
        <v>1.1060000000000001</v>
      </c>
      <c r="U435" s="1419">
        <v>673822</v>
      </c>
      <c r="W435" s="399"/>
      <c r="X435" s="335"/>
      <c r="Y435" s="333"/>
      <c r="Z435" s="333"/>
      <c r="AB435" s="335"/>
      <c r="AC435" s="335"/>
      <c r="AD435" s="333"/>
    </row>
    <row r="436" spans="1:30">
      <c r="A436" s="148"/>
      <c r="B436" s="40" t="s">
        <v>118</v>
      </c>
      <c r="C436" s="327"/>
      <c r="D436" s="1426"/>
      <c r="E436" s="327"/>
      <c r="F436" s="327"/>
      <c r="G436" s="328"/>
      <c r="H436" s="329"/>
      <c r="I436" s="329"/>
      <c r="J436" s="374"/>
      <c r="K436" s="393"/>
      <c r="M436" s="382">
        <v>97.7</v>
      </c>
      <c r="N436" s="1426">
        <v>3446.15</v>
      </c>
      <c r="O436" s="327">
        <v>498.09</v>
      </c>
      <c r="P436" s="327">
        <v>96.5</v>
      </c>
      <c r="Q436" s="362">
        <v>1110067.3</v>
      </c>
      <c r="R436" s="327">
        <v>1.01</v>
      </c>
      <c r="S436" s="1483">
        <v>0.8</v>
      </c>
      <c r="T436" s="1427">
        <v>1.1439999999999999</v>
      </c>
      <c r="U436" s="1419">
        <v>683329</v>
      </c>
      <c r="W436" s="399"/>
      <c r="X436" s="335"/>
      <c r="Y436" s="333"/>
      <c r="Z436" s="333"/>
      <c r="AB436" s="335"/>
      <c r="AC436" s="335"/>
      <c r="AD436" s="333"/>
    </row>
    <row r="437" spans="1:30">
      <c r="A437" s="148"/>
      <c r="B437" s="40" t="s">
        <v>119</v>
      </c>
      <c r="C437" s="327"/>
      <c r="D437" s="1426"/>
      <c r="E437" s="327"/>
      <c r="F437" s="327"/>
      <c r="G437" s="328"/>
      <c r="H437" s="329"/>
      <c r="I437" s="329"/>
      <c r="J437" s="374"/>
      <c r="K437" s="393"/>
      <c r="M437" s="382">
        <v>98</v>
      </c>
      <c r="N437" s="1426">
        <v>3395.56</v>
      </c>
      <c r="O437" s="327">
        <v>322.27</v>
      </c>
      <c r="P437" s="327">
        <v>95</v>
      </c>
      <c r="Q437" s="362">
        <v>1127033.1000000001</v>
      </c>
      <c r="R437" s="327">
        <v>1.01</v>
      </c>
      <c r="S437" s="1483">
        <v>-0.9</v>
      </c>
      <c r="T437" s="1427">
        <v>1.163</v>
      </c>
      <c r="U437" s="1419">
        <v>662384</v>
      </c>
      <c r="W437" s="399"/>
      <c r="X437" s="335"/>
      <c r="Y437" s="333"/>
      <c r="Z437" s="333"/>
      <c r="AB437" s="335"/>
      <c r="AC437" s="335"/>
      <c r="AD437" s="333"/>
    </row>
    <row r="438" spans="1:30">
      <c r="A438" s="148"/>
      <c r="B438" s="40" t="s">
        <v>120</v>
      </c>
      <c r="C438" s="327"/>
      <c r="D438" s="1426"/>
      <c r="E438" s="327"/>
      <c r="F438" s="327"/>
      <c r="G438" s="328"/>
      <c r="H438" s="329"/>
      <c r="I438" s="329"/>
      <c r="J438" s="374"/>
      <c r="K438" s="393"/>
      <c r="M438" s="382">
        <v>96.6</v>
      </c>
      <c r="N438" s="1426">
        <v>3376.08</v>
      </c>
      <c r="O438" s="327">
        <v>318.43</v>
      </c>
      <c r="P438" s="327">
        <v>90.9</v>
      </c>
      <c r="Q438" s="362">
        <v>1127287.5</v>
      </c>
      <c r="R438" s="327">
        <v>1</v>
      </c>
      <c r="S438" s="1483">
        <v>3.4</v>
      </c>
      <c r="T438" s="1427">
        <v>1.141</v>
      </c>
      <c r="U438" s="1419">
        <v>637692</v>
      </c>
      <c r="W438" s="399"/>
      <c r="X438" s="335"/>
      <c r="Y438" s="333"/>
      <c r="Z438" s="333"/>
      <c r="AB438" s="335"/>
      <c r="AC438" s="335"/>
      <c r="AD438" s="333"/>
    </row>
    <row r="439" spans="1:30">
      <c r="A439" s="150"/>
      <c r="B439" s="56" t="s">
        <v>121</v>
      </c>
      <c r="C439" s="349"/>
      <c r="D439" s="1466"/>
      <c r="E439" s="349"/>
      <c r="F439" s="349"/>
      <c r="G439" s="350"/>
      <c r="H439" s="351"/>
      <c r="I439" s="351"/>
      <c r="J439" s="396"/>
      <c r="K439" s="397"/>
      <c r="M439" s="386">
        <v>96.7</v>
      </c>
      <c r="N439" s="1466">
        <v>3296.31</v>
      </c>
      <c r="O439" s="349">
        <v>399.06</v>
      </c>
      <c r="P439" s="349">
        <v>91.9</v>
      </c>
      <c r="Q439" s="1490">
        <v>1126147.3999999999</v>
      </c>
      <c r="R439" s="349">
        <v>0.99</v>
      </c>
      <c r="S439" s="1484">
        <v>2.2000000000000002</v>
      </c>
      <c r="T439" s="1428">
        <v>1.147</v>
      </c>
      <c r="U439" s="1420">
        <v>713593</v>
      </c>
      <c r="W439" s="399"/>
      <c r="X439" s="335"/>
      <c r="Y439" s="333"/>
      <c r="Z439" s="333"/>
      <c r="AB439" s="335"/>
      <c r="AC439" s="335"/>
      <c r="AD439" s="333"/>
    </row>
    <row r="440" spans="1:30">
      <c r="A440" s="1448" t="s">
        <v>835</v>
      </c>
      <c r="B440" s="68" t="s">
        <v>110</v>
      </c>
      <c r="C440" s="340"/>
      <c r="D440" s="1467"/>
      <c r="E440" s="341"/>
      <c r="F440" s="340"/>
      <c r="G440" s="341"/>
      <c r="H440" s="343"/>
      <c r="I440" s="343"/>
      <c r="J440" s="390"/>
      <c r="K440" s="391"/>
      <c r="M440" s="379">
        <v>99.1</v>
      </c>
      <c r="N440" s="1467">
        <v>3252.2</v>
      </c>
      <c r="O440" s="340">
        <v>259.69</v>
      </c>
      <c r="P440" s="340">
        <v>96.1</v>
      </c>
      <c r="Q440" s="1491">
        <v>1095298.5</v>
      </c>
      <c r="R440" s="343">
        <v>1</v>
      </c>
      <c r="S440" s="1482">
        <v>0.2</v>
      </c>
      <c r="T440" s="1718">
        <v>1.1830000000000001</v>
      </c>
      <c r="U440" s="1418">
        <v>682776</v>
      </c>
      <c r="W440" s="399"/>
      <c r="X440" s="335"/>
      <c r="Y440" s="333"/>
      <c r="Z440" s="333"/>
      <c r="AB440" s="335"/>
      <c r="AC440" s="335"/>
      <c r="AD440" s="333"/>
    </row>
    <row r="441" spans="1:30">
      <c r="A441" s="148">
        <v>2025</v>
      </c>
      <c r="B441" s="40" t="s">
        <v>111</v>
      </c>
      <c r="C441" s="327"/>
      <c r="D441" s="1426"/>
      <c r="E441" s="328"/>
      <c r="F441" s="327"/>
      <c r="G441" s="328"/>
      <c r="H441" s="329"/>
      <c r="I441" s="329"/>
      <c r="J441" s="374"/>
      <c r="K441" s="393"/>
      <c r="M441" s="382">
        <v>97.3</v>
      </c>
      <c r="N441" s="1426">
        <v>3344.4</v>
      </c>
      <c r="O441" s="327">
        <v>294.38</v>
      </c>
      <c r="P441" s="327">
        <v>91.3</v>
      </c>
      <c r="Q441" s="362">
        <v>1099342.8999999999</v>
      </c>
      <c r="R441" s="329">
        <v>0.99</v>
      </c>
      <c r="S441" s="1483">
        <v>-2.4</v>
      </c>
      <c r="T441" s="1427">
        <v>1.1519999999999999</v>
      </c>
      <c r="U441" s="1419">
        <v>739419</v>
      </c>
      <c r="X441" s="335"/>
      <c r="Y441" s="333"/>
      <c r="Z441" s="333"/>
      <c r="AB441" s="335"/>
      <c r="AC441" s="335"/>
      <c r="AD441" s="333"/>
    </row>
    <row r="442" spans="1:30">
      <c r="A442" s="148"/>
      <c r="B442" s="40" t="s">
        <v>112</v>
      </c>
      <c r="C442" s="327"/>
      <c r="D442" s="1426"/>
      <c r="E442" s="327"/>
      <c r="F442" s="327"/>
      <c r="G442" s="328"/>
      <c r="H442" s="329"/>
      <c r="I442" s="329"/>
      <c r="J442" s="374"/>
      <c r="K442" s="393"/>
      <c r="M442" s="382">
        <v>91.8</v>
      </c>
      <c r="N442" s="1426">
        <v>3073.08</v>
      </c>
      <c r="O442" s="327">
        <v>276.48</v>
      </c>
      <c r="P442" s="327">
        <v>87.5</v>
      </c>
      <c r="Q442" s="362">
        <v>1077237.2</v>
      </c>
      <c r="R442" s="329">
        <v>1</v>
      </c>
      <c r="S442" s="1483">
        <v>-1.4</v>
      </c>
      <c r="T442" s="1427">
        <v>1.069</v>
      </c>
      <c r="U442" s="1419">
        <v>703953</v>
      </c>
      <c r="X442" s="335"/>
      <c r="Y442" s="333"/>
      <c r="Z442" s="333"/>
      <c r="AB442" s="335"/>
      <c r="AC442" s="335"/>
      <c r="AD442" s="333"/>
    </row>
    <row r="443" spans="1:30">
      <c r="A443" s="148"/>
      <c r="B443" s="40" t="s">
        <v>113</v>
      </c>
      <c r="C443" s="327"/>
      <c r="D443" s="1426"/>
      <c r="E443" s="327"/>
      <c r="F443" s="327"/>
      <c r="G443" s="328"/>
      <c r="H443" s="329"/>
      <c r="I443" s="329"/>
      <c r="J443" s="374"/>
      <c r="K443" s="393"/>
      <c r="M443" s="382">
        <v>93.6</v>
      </c>
      <c r="N443" s="1426">
        <v>3169.92</v>
      </c>
      <c r="O443" s="327">
        <v>301.72000000000003</v>
      </c>
      <c r="P443" s="327">
        <v>87.2</v>
      </c>
      <c r="Q443" s="328">
        <v>1107889.7</v>
      </c>
      <c r="R443" s="329">
        <v>1</v>
      </c>
      <c r="S443" s="1483">
        <v>-2</v>
      </c>
      <c r="T443" s="1427">
        <v>1.0940000000000001</v>
      </c>
      <c r="U443" s="1419">
        <v>683026</v>
      </c>
      <c r="X443" s="335"/>
      <c r="Y443" s="333"/>
      <c r="Z443" s="333"/>
      <c r="AB443" s="335"/>
      <c r="AC443" s="335"/>
      <c r="AD443" s="333"/>
    </row>
    <row r="444" spans="1:30">
      <c r="A444" s="148"/>
      <c r="B444" s="40" t="s">
        <v>114</v>
      </c>
      <c r="C444" s="327"/>
      <c r="D444" s="1426"/>
      <c r="E444" s="327"/>
      <c r="F444" s="327"/>
      <c r="G444" s="328"/>
      <c r="H444" s="329"/>
      <c r="I444" s="329"/>
      <c r="J444" s="374"/>
      <c r="K444" s="393"/>
      <c r="M444" s="382">
        <v>98.8</v>
      </c>
      <c r="N444" s="1426">
        <v>3447.46</v>
      </c>
      <c r="O444" s="327">
        <v>779.04</v>
      </c>
      <c r="P444" s="327">
        <v>101.2</v>
      </c>
      <c r="Q444" s="328">
        <v>1120413.3999999999</v>
      </c>
      <c r="R444" s="329">
        <v>1</v>
      </c>
      <c r="S444" s="1483">
        <v>-1.7</v>
      </c>
      <c r="T444" s="1427">
        <v>1.1479999999999999</v>
      </c>
      <c r="U444" s="1419">
        <v>693527</v>
      </c>
      <c r="X444" s="335"/>
      <c r="Y444" s="333"/>
      <c r="Z444" s="333"/>
      <c r="AB444" s="335"/>
      <c r="AC444" s="335"/>
      <c r="AD444" s="333"/>
    </row>
    <row r="445" spans="1:30">
      <c r="A445" s="148"/>
      <c r="B445" s="40" t="s">
        <v>115</v>
      </c>
      <c r="C445" s="327"/>
      <c r="D445" s="1426"/>
      <c r="E445" s="327"/>
      <c r="F445" s="327"/>
      <c r="G445" s="328"/>
      <c r="H445" s="329"/>
      <c r="I445" s="329"/>
      <c r="J445" s="374"/>
      <c r="K445" s="393"/>
      <c r="M445" s="382">
        <v>103.4</v>
      </c>
      <c r="N445" s="1426">
        <v>3660.39</v>
      </c>
      <c r="O445" s="327">
        <v>283.07</v>
      </c>
      <c r="P445" s="327">
        <v>107.1</v>
      </c>
      <c r="Q445" s="328">
        <v>1114740.6000000001</v>
      </c>
      <c r="R445" s="329">
        <v>0.99</v>
      </c>
      <c r="S445" s="1483">
        <v>-3.2</v>
      </c>
      <c r="T445" s="1427">
        <v>1.1779999999999999</v>
      </c>
      <c r="U445" s="1419">
        <v>677533</v>
      </c>
      <c r="X445" s="335"/>
      <c r="Y445" s="333"/>
      <c r="Z445" s="333"/>
      <c r="AB445" s="335"/>
      <c r="AC445" s="335"/>
      <c r="AD445" s="333"/>
    </row>
    <row r="446" spans="1:30">
      <c r="A446" s="148"/>
      <c r="B446" s="40" t="s">
        <v>116</v>
      </c>
      <c r="C446" s="327"/>
      <c r="D446" s="1426"/>
      <c r="E446" s="327"/>
      <c r="F446" s="327"/>
      <c r="G446" s="328"/>
      <c r="H446" s="329"/>
      <c r="I446" s="329"/>
      <c r="J446" s="374"/>
      <c r="K446" s="393"/>
      <c r="M446" s="382">
        <v>102.1</v>
      </c>
      <c r="N446" s="1426">
        <v>3650.84</v>
      </c>
      <c r="O446" s="327">
        <v>293.5</v>
      </c>
      <c r="P446" s="327">
        <v>101.6</v>
      </c>
      <c r="Q446" s="328">
        <v>1135394.3</v>
      </c>
      <c r="R446" s="329">
        <v>0.97</v>
      </c>
      <c r="S446" s="1483">
        <v>-2.9</v>
      </c>
      <c r="T446" s="1427">
        <v>1.2230000000000001</v>
      </c>
      <c r="U446" s="1419">
        <v>701160</v>
      </c>
      <c r="X446" s="335"/>
      <c r="Y446" s="333"/>
      <c r="Z446" s="333"/>
      <c r="AB446" s="335"/>
      <c r="AC446" s="335"/>
      <c r="AD446" s="333"/>
    </row>
    <row r="447" spans="1:30">
      <c r="A447" s="148"/>
      <c r="B447" s="40" t="s">
        <v>117</v>
      </c>
      <c r="C447" s="327"/>
      <c r="D447" s="1426"/>
      <c r="E447" s="327"/>
      <c r="F447" s="327"/>
      <c r="G447" s="328"/>
      <c r="H447" s="329"/>
      <c r="I447" s="329"/>
      <c r="J447" s="374"/>
      <c r="K447" s="393"/>
      <c r="M447" s="382">
        <v>93.7</v>
      </c>
      <c r="N447" s="1426">
        <v>3377.55</v>
      </c>
      <c r="O447" s="327">
        <v>302.74</v>
      </c>
      <c r="P447" s="327">
        <v>90</v>
      </c>
      <c r="Q447" s="328">
        <v>1120040</v>
      </c>
      <c r="R447" s="329">
        <v>0.95</v>
      </c>
      <c r="S447" s="1483">
        <v>-1.8</v>
      </c>
      <c r="T447" s="1427">
        <v>1.0449999999999999</v>
      </c>
      <c r="U447" s="1419">
        <v>664874</v>
      </c>
      <c r="X447" s="335"/>
      <c r="Y447" s="333"/>
      <c r="Z447" s="333"/>
      <c r="AB447" s="335"/>
      <c r="AC447" s="335"/>
      <c r="AD447" s="333"/>
    </row>
    <row r="448" spans="1:30">
      <c r="A448" s="148"/>
      <c r="B448" s="40" t="s">
        <v>118</v>
      </c>
      <c r="C448" s="327"/>
      <c r="D448" s="1426"/>
      <c r="E448" s="327"/>
      <c r="F448" s="327"/>
      <c r="G448" s="328"/>
      <c r="H448" s="329"/>
      <c r="I448" s="329"/>
      <c r="J448" s="374"/>
      <c r="K448" s="393"/>
      <c r="M448" s="382">
        <v>95.1</v>
      </c>
      <c r="N448" s="1426">
        <v>3352.15</v>
      </c>
      <c r="O448" s="327">
        <v>282.25</v>
      </c>
      <c r="P448" s="327">
        <v>87.1</v>
      </c>
      <c r="Q448" s="328">
        <v>1105685.3</v>
      </c>
      <c r="R448" s="327">
        <v>0.95</v>
      </c>
      <c r="S448" s="1483">
        <v>-0.7</v>
      </c>
      <c r="T448" s="1427">
        <v>1.105</v>
      </c>
      <c r="U448" s="1419">
        <v>678842</v>
      </c>
      <c r="X448" s="335"/>
      <c r="Y448" s="333"/>
      <c r="Z448" s="333"/>
      <c r="AB448" s="335"/>
      <c r="AC448" s="335"/>
      <c r="AD448" s="333"/>
    </row>
    <row r="449" spans="1:30">
      <c r="A449" s="148"/>
      <c r="B449" s="40" t="s">
        <v>119</v>
      </c>
      <c r="C449" s="327"/>
      <c r="D449" s="1426"/>
      <c r="E449" s="327"/>
      <c r="F449" s="327"/>
      <c r="G449" s="328"/>
      <c r="H449" s="329"/>
      <c r="I449" s="329"/>
      <c r="J449" s="374"/>
      <c r="K449" s="393"/>
      <c r="M449" s="382">
        <v>95.3</v>
      </c>
      <c r="N449" s="333"/>
      <c r="O449" s="327">
        <v>241.97</v>
      </c>
      <c r="P449" s="327">
        <v>92.7</v>
      </c>
      <c r="Q449" s="328">
        <v>1140248.6000000001</v>
      </c>
      <c r="R449" s="327">
        <v>0.93</v>
      </c>
      <c r="S449" s="1483">
        <v>0.7</v>
      </c>
      <c r="T449" s="1427">
        <v>1.1060000000000001</v>
      </c>
      <c r="U449" s="1419">
        <v>657015</v>
      </c>
      <c r="X449" s="335"/>
      <c r="Y449" s="333"/>
      <c r="Z449" s="333"/>
      <c r="AB449" s="335"/>
      <c r="AC449" s="335"/>
      <c r="AD449" s="333"/>
    </row>
    <row r="450" spans="1:30">
      <c r="A450" s="148"/>
      <c r="B450" s="40" t="s">
        <v>120</v>
      </c>
      <c r="C450" s="327"/>
      <c r="D450" s="1426"/>
      <c r="E450" s="327"/>
      <c r="F450" s="327"/>
      <c r="G450" s="328"/>
      <c r="H450" s="329"/>
      <c r="I450" s="329"/>
      <c r="J450" s="374"/>
      <c r="K450" s="393"/>
      <c r="M450" s="382">
        <v>94.8</v>
      </c>
      <c r="N450" s="333"/>
      <c r="O450" s="327">
        <v>238.17</v>
      </c>
      <c r="P450" s="327">
        <v>92.5</v>
      </c>
      <c r="Q450" s="328">
        <v>1115319.8999999999</v>
      </c>
      <c r="R450" s="327">
        <v>0.94</v>
      </c>
      <c r="S450" s="1483">
        <v>0.6</v>
      </c>
      <c r="T450" s="1427">
        <v>1.0680000000000001</v>
      </c>
      <c r="U450" s="1419">
        <v>695754</v>
      </c>
      <c r="X450" s="335"/>
      <c r="Y450" s="333"/>
      <c r="Z450" s="333"/>
      <c r="AB450" s="335"/>
      <c r="AC450" s="335"/>
      <c r="AD450" s="333"/>
    </row>
    <row r="451" spans="1:30">
      <c r="A451" s="150"/>
      <c r="B451" s="56" t="s">
        <v>121</v>
      </c>
      <c r="C451" s="349"/>
      <c r="D451" s="1466"/>
      <c r="E451" s="349"/>
      <c r="F451" s="349"/>
      <c r="G451" s="350"/>
      <c r="H451" s="351"/>
      <c r="I451" s="351"/>
      <c r="J451" s="396"/>
      <c r="K451" s="397"/>
      <c r="M451" s="386"/>
      <c r="N451" s="337"/>
      <c r="O451" s="349"/>
      <c r="P451" s="349"/>
      <c r="Q451" s="350"/>
      <c r="R451" s="349"/>
      <c r="S451" s="1484"/>
      <c r="T451" s="1428"/>
      <c r="U451" s="1420"/>
      <c r="X451" s="335"/>
      <c r="Y451" s="333"/>
      <c r="Z451" s="333"/>
      <c r="AB451" s="335"/>
      <c r="AC451" s="335"/>
      <c r="AD451" s="333"/>
    </row>
    <row r="452" spans="1:30">
      <c r="D452" s="399"/>
      <c r="E452" s="399"/>
      <c r="H452" s="400"/>
      <c r="N452" s="1468"/>
      <c r="Y452" s="399"/>
      <c r="Z452" s="399"/>
    </row>
    <row r="453" spans="1:30">
      <c r="A453" s="153" t="s">
        <v>321</v>
      </c>
      <c r="B453" s="16"/>
      <c r="C453" s="276"/>
      <c r="D453" s="276"/>
      <c r="E453" s="276" t="s">
        <v>231</v>
      </c>
      <c r="F453" s="276"/>
      <c r="H453" s="276"/>
      <c r="J453" s="276"/>
      <c r="N453" s="1468"/>
      <c r="X453" s="276"/>
      <c r="Y453" s="276" t="s">
        <v>231</v>
      </c>
      <c r="Z453" s="401" t="s">
        <v>231</v>
      </c>
    </row>
    <row r="454" spans="1:30">
      <c r="A454" s="230" t="s">
        <v>100</v>
      </c>
      <c r="B454" s="232"/>
      <c r="C454" s="402" t="s">
        <v>280</v>
      </c>
      <c r="D454" s="403" t="s">
        <v>281</v>
      </c>
      <c r="E454" s="403" t="s">
        <v>282</v>
      </c>
      <c r="F454" s="403" t="s">
        <v>283</v>
      </c>
      <c r="G454" s="112" t="s">
        <v>284</v>
      </c>
      <c r="H454" s="403" t="s">
        <v>285</v>
      </c>
      <c r="I454" s="112" t="s">
        <v>286</v>
      </c>
      <c r="J454" s="403" t="s">
        <v>287</v>
      </c>
      <c r="K454" s="147" t="s">
        <v>288</v>
      </c>
      <c r="N454" s="1468"/>
      <c r="X454" s="402" t="s">
        <v>289</v>
      </c>
      <c r="Y454" s="403" t="s">
        <v>290</v>
      </c>
      <c r="Z454" s="404" t="s">
        <v>291</v>
      </c>
    </row>
    <row r="455" spans="1:30">
      <c r="A455" s="234" t="s">
        <v>232</v>
      </c>
      <c r="B455" s="161"/>
      <c r="C455" s="405" t="s">
        <v>292</v>
      </c>
      <c r="D455" s="276" t="s">
        <v>293</v>
      </c>
      <c r="E455" s="276" t="s">
        <v>294</v>
      </c>
      <c r="F455" s="276" t="s">
        <v>292</v>
      </c>
      <c r="G455" s="17" t="s">
        <v>295</v>
      </c>
      <c r="H455" s="276" t="s">
        <v>296</v>
      </c>
      <c r="I455" s="17" t="s">
        <v>297</v>
      </c>
      <c r="J455" s="276" t="s">
        <v>298</v>
      </c>
      <c r="K455" s="149" t="s">
        <v>299</v>
      </c>
      <c r="N455" s="1468"/>
      <c r="X455" s="405" t="s">
        <v>300</v>
      </c>
      <c r="Y455" s="276" t="s">
        <v>297</v>
      </c>
      <c r="Z455" s="406" t="s">
        <v>299</v>
      </c>
    </row>
    <row r="456" spans="1:30">
      <c r="A456" s="236"/>
      <c r="B456" s="161"/>
      <c r="C456" s="405" t="s">
        <v>322</v>
      </c>
      <c r="D456" s="276"/>
      <c r="E456" s="276" t="s">
        <v>302</v>
      </c>
      <c r="F456" s="276" t="s">
        <v>303</v>
      </c>
      <c r="G456" s="17" t="s">
        <v>304</v>
      </c>
      <c r="H456" s="276" t="s">
        <v>303</v>
      </c>
      <c r="I456" s="17" t="s">
        <v>305</v>
      </c>
      <c r="J456" s="276" t="s">
        <v>306</v>
      </c>
      <c r="K456" s="149"/>
      <c r="N456" s="1468"/>
      <c r="X456" s="405" t="s">
        <v>307</v>
      </c>
      <c r="Y456" s="276"/>
      <c r="Z456" s="406"/>
    </row>
    <row r="457" spans="1:30">
      <c r="A457" s="236"/>
      <c r="B457" s="161"/>
      <c r="C457" s="407" t="s">
        <v>308</v>
      </c>
      <c r="D457" s="276"/>
      <c r="E457" s="276"/>
      <c r="F457" s="408" t="s">
        <v>322</v>
      </c>
      <c r="G457" s="17" t="s">
        <v>322</v>
      </c>
      <c r="H457" s="276"/>
      <c r="J457" s="276"/>
      <c r="K457" s="149" t="s">
        <v>309</v>
      </c>
      <c r="N457" s="1468"/>
      <c r="X457" s="407" t="s">
        <v>323</v>
      </c>
      <c r="Y457" s="276"/>
      <c r="Z457" s="406" t="s">
        <v>309</v>
      </c>
    </row>
    <row r="458" spans="1:30">
      <c r="A458" s="239"/>
      <c r="B458" s="166"/>
      <c r="C458" s="409" t="s">
        <v>311</v>
      </c>
      <c r="D458" s="410" t="s">
        <v>312</v>
      </c>
      <c r="E458" s="410" t="s">
        <v>313</v>
      </c>
      <c r="F458" s="410" t="s">
        <v>314</v>
      </c>
      <c r="G458" s="114" t="s">
        <v>315</v>
      </c>
      <c r="H458" s="410" t="s">
        <v>316</v>
      </c>
      <c r="I458" s="114" t="s">
        <v>317</v>
      </c>
      <c r="J458" s="410" t="s">
        <v>318</v>
      </c>
      <c r="K458" s="151" t="s">
        <v>319</v>
      </c>
      <c r="X458" s="409" t="s">
        <v>315</v>
      </c>
      <c r="Y458" s="410" t="s">
        <v>317</v>
      </c>
      <c r="Z458" s="411" t="s">
        <v>319</v>
      </c>
    </row>
    <row r="459" spans="1:30">
      <c r="A459" s="146" t="s">
        <v>234</v>
      </c>
      <c r="B459" s="388"/>
      <c r="C459" s="412">
        <f>AVERAGE(C20:C31)</f>
        <v>125.88333333333333</v>
      </c>
      <c r="D459" s="249">
        <f t="shared" ref="D459:H459" si="0">AVERAGE(D20:D31)</f>
        <v>1291115.0833333333</v>
      </c>
      <c r="E459" s="249">
        <f>SUM(E20:E31)</f>
        <v>12031970</v>
      </c>
      <c r="F459" s="248">
        <f t="shared" si="0"/>
        <v>93.25</v>
      </c>
      <c r="G459" s="413">
        <f t="shared" si="0"/>
        <v>1028248.301</v>
      </c>
      <c r="H459" s="414">
        <f t="shared" si="0"/>
        <v>1.0916666666666666</v>
      </c>
      <c r="I459" s="415"/>
      <c r="J459" s="416">
        <f>AVERAGE(J20:J31)</f>
        <v>1.0546666666666666</v>
      </c>
      <c r="K459" s="417">
        <f>SUM(K20:K31)</f>
        <v>5706713</v>
      </c>
      <c r="X459" s="418">
        <f>AVERAGE(X20:X31)</f>
        <v>150.375</v>
      </c>
      <c r="Y459" s="246">
        <f>SUM(Y21:Y32)</f>
        <v>4800384</v>
      </c>
      <c r="Z459" s="419">
        <f>SUM(Z21:Z32)</f>
        <v>3199698</v>
      </c>
    </row>
    <row r="460" spans="1:30">
      <c r="A460" s="148" t="s">
        <v>235</v>
      </c>
      <c r="B460" s="152" t="s">
        <v>236</v>
      </c>
      <c r="C460" s="412">
        <f>AVERAGE(C32:C43)</f>
        <v>126.44166666666666</v>
      </c>
      <c r="D460" s="249">
        <f t="shared" ref="D460:I460" si="1">AVERAGE(D32:D43)</f>
        <v>1307541.3333333333</v>
      </c>
      <c r="E460" s="249">
        <f>SUM(E32:E43)</f>
        <v>10398592</v>
      </c>
      <c r="F460" s="248">
        <f t="shared" si="1"/>
        <v>94.5</v>
      </c>
      <c r="G460" s="413">
        <f t="shared" si="1"/>
        <v>1026875.068</v>
      </c>
      <c r="H460" s="414">
        <f t="shared" si="1"/>
        <v>1.0641666666666667</v>
      </c>
      <c r="I460" s="420">
        <f t="shared" si="1"/>
        <v>4.5583333333333327</v>
      </c>
      <c r="J460" s="416">
        <f>AVERAGE(J32:J43)</f>
        <v>1.0273333333333332</v>
      </c>
      <c r="K460" s="417">
        <f>SUM(K32:K43)</f>
        <v>5789971</v>
      </c>
      <c r="X460" s="412">
        <f>AVERAGE(X32:X43)</f>
        <v>142.66666666666669</v>
      </c>
      <c r="Y460" s="249">
        <f>SUM(Y33:Y44)</f>
        <v>4939673</v>
      </c>
      <c r="Z460" s="417">
        <f>SUM(Z33:Z44)</f>
        <v>3092482</v>
      </c>
    </row>
    <row r="461" spans="1:30">
      <c r="A461" s="148" t="s">
        <v>237</v>
      </c>
      <c r="B461" s="152"/>
      <c r="C461" s="412">
        <f>AVERAGE(C44:C55)</f>
        <v>116.53333333333332</v>
      </c>
      <c r="D461" s="249">
        <f t="shared" ref="D461:I461" si="2">AVERAGE(D44:D55)</f>
        <v>1273495</v>
      </c>
      <c r="E461" s="249">
        <f>SUM(E44:E55)</f>
        <v>10406827</v>
      </c>
      <c r="F461" s="248">
        <f t="shared" si="2"/>
        <v>82.466666666666654</v>
      </c>
      <c r="G461" s="413">
        <f t="shared" si="2"/>
        <v>991695.23850000009</v>
      </c>
      <c r="H461" s="414">
        <f t="shared" si="2"/>
        <v>0.78083333333333327</v>
      </c>
      <c r="I461" s="420">
        <f t="shared" si="2"/>
        <v>-0.19166666666666662</v>
      </c>
      <c r="J461" s="416">
        <f>AVERAGE(J44:J55)</f>
        <v>0.91774999999999995</v>
      </c>
      <c r="K461" s="417">
        <f>SUM(K44:K55)</f>
        <v>5912048</v>
      </c>
      <c r="X461" s="412">
        <f>AVERAGE(X44:X55)</f>
        <v>124.28333333333335</v>
      </c>
      <c r="Y461" s="249">
        <f>SUM(Y45:Y56)</f>
        <v>4829407</v>
      </c>
      <c r="Z461" s="417">
        <f>SUM(Z45:Z56)</f>
        <v>2913395</v>
      </c>
    </row>
    <row r="462" spans="1:30">
      <c r="A462" s="148" t="s">
        <v>238</v>
      </c>
      <c r="B462" s="152" t="s">
        <v>239</v>
      </c>
      <c r="C462" s="412">
        <f>AVERAGE(C56:C67)</f>
        <v>110.13333333333333</v>
      </c>
      <c r="D462" s="249">
        <f t="shared" ref="D462:I462" si="3">AVERAGE(D56:D67)</f>
        <v>1263955.1666666667</v>
      </c>
      <c r="E462" s="249">
        <f>SUM(E56:E67)</f>
        <v>9584339</v>
      </c>
      <c r="F462" s="248">
        <f t="shared" si="3"/>
        <v>77.808333333333351</v>
      </c>
      <c r="G462" s="413">
        <f t="shared" si="3"/>
        <v>1012182.9236666668</v>
      </c>
      <c r="H462" s="414">
        <f t="shared" si="3"/>
        <v>0.54249999999999987</v>
      </c>
      <c r="I462" s="420">
        <f t="shared" si="3"/>
        <v>-0.11666666666666665</v>
      </c>
      <c r="J462" s="416">
        <f>AVERAGE(J56:J67)</f>
        <v>0.86933333333333318</v>
      </c>
      <c r="K462" s="417">
        <f>SUM(K56:K67)</f>
        <v>5200920</v>
      </c>
      <c r="M462" s="278" t="s">
        <v>181</v>
      </c>
      <c r="X462" s="412">
        <f>AVERAGE(X56:X67)</f>
        <v>103.38333333333333</v>
      </c>
      <c r="Y462" s="249">
        <f>SUM(Y57:Y68)</f>
        <v>4733488</v>
      </c>
      <c r="Z462" s="417">
        <f>SUM(Z57:Z68)</f>
        <v>2624564</v>
      </c>
    </row>
    <row r="463" spans="1:30">
      <c r="A463" s="148" t="s">
        <v>240</v>
      </c>
      <c r="B463" s="152"/>
      <c r="C463" s="412">
        <f>AVERAGE(C68:C79)</f>
        <v>111.40833333333335</v>
      </c>
      <c r="D463" s="249">
        <f t="shared" ref="D463:I463" si="4">AVERAGE(D68:D79)</f>
        <v>1279009</v>
      </c>
      <c r="E463" s="249">
        <f>SUM(E68:E70)</f>
        <v>2037059</v>
      </c>
      <c r="F463" s="248">
        <f t="shared" si="4"/>
        <v>79.908333333333346</v>
      </c>
      <c r="G463" s="413">
        <f t="shared" si="4"/>
        <v>986071.17824999988</v>
      </c>
      <c r="H463" s="414">
        <f t="shared" si="4"/>
        <v>0.45250000000000007</v>
      </c>
      <c r="I463" s="420">
        <f t="shared" si="4"/>
        <v>1.5666666666666667</v>
      </c>
      <c r="J463" s="416">
        <f>AVERAGE(J68:J79)</f>
        <v>0.87300000000000011</v>
      </c>
      <c r="K463" s="417">
        <f>SUM(K68:K70)</f>
        <v>1217398</v>
      </c>
      <c r="M463" s="278" t="s">
        <v>181</v>
      </c>
      <c r="X463" s="412">
        <f>AVERAGE(X68:X79)</f>
        <v>99.574999999999989</v>
      </c>
      <c r="Y463" s="249">
        <f>SUM(Y69:Y80)</f>
        <v>4639056</v>
      </c>
      <c r="Z463" s="417">
        <f>SUM(Z69:Z80)</f>
        <v>2725630</v>
      </c>
    </row>
    <row r="464" spans="1:30">
      <c r="A464" s="148" t="s">
        <v>241</v>
      </c>
      <c r="B464" s="152"/>
      <c r="C464" s="412">
        <f>AVERAGE(C80:C91)</f>
        <v>109.31666666666666</v>
      </c>
      <c r="D464" s="249">
        <f t="shared" ref="D464:I464" si="5">AVERAGE(D80:D91)</f>
        <v>1277848.8333333333</v>
      </c>
      <c r="E464" s="249">
        <f>SUM(E80:E91)</f>
        <v>12824833</v>
      </c>
      <c r="F464" s="248">
        <f t="shared" si="5"/>
        <v>87.691666666666663</v>
      </c>
      <c r="G464" s="413">
        <f t="shared" si="5"/>
        <v>957594.54458333354</v>
      </c>
      <c r="H464" s="414">
        <f t="shared" si="5"/>
        <v>0.48166666666666663</v>
      </c>
      <c r="I464" s="420">
        <f t="shared" si="5"/>
        <v>-8.3583333333333343</v>
      </c>
      <c r="J464" s="416">
        <f>AVERAGE(J80:J91)</f>
        <v>0.85275000000000001</v>
      </c>
      <c r="K464" s="417">
        <f>SUM(K80:K91)</f>
        <v>3311376</v>
      </c>
      <c r="M464" s="278" t="s">
        <v>181</v>
      </c>
      <c r="X464" s="412">
        <f>AVERAGE(X80:X91)</f>
        <v>100.90833333333335</v>
      </c>
      <c r="Y464" s="249">
        <f>SUM(Y81:Y92)</f>
        <v>3807483</v>
      </c>
      <c r="Z464" s="417">
        <f>SUM(Z81:Z92)</f>
        <v>1878281</v>
      </c>
    </row>
    <row r="465" spans="1:26">
      <c r="A465" s="148" t="s">
        <v>242</v>
      </c>
      <c r="B465" s="152"/>
      <c r="C465" s="412">
        <f>AVERAGE(C92:C103)</f>
        <v>115.825</v>
      </c>
      <c r="D465" s="249">
        <f t="shared" ref="D465:I465" si="6">AVERAGE(D92:D103)</f>
        <v>1272997.5833333333</v>
      </c>
      <c r="E465" s="249">
        <f>SUM(E92:E103)</f>
        <v>16310371</v>
      </c>
      <c r="F465" s="248">
        <f t="shared" si="6"/>
        <v>93.25</v>
      </c>
      <c r="G465" s="413">
        <f t="shared" si="6"/>
        <v>948902.37750000006</v>
      </c>
      <c r="H465" s="414">
        <f t="shared" si="6"/>
        <v>0.60499999999999998</v>
      </c>
      <c r="I465" s="420">
        <f t="shared" si="6"/>
        <v>8.2416666666666671</v>
      </c>
      <c r="J465" s="416">
        <f>AVERAGE(J92:J103)</f>
        <v>0.89758333333333329</v>
      </c>
      <c r="K465" s="417">
        <f>SUM(K92:K103)</f>
        <v>4533832</v>
      </c>
      <c r="X465" s="412">
        <f>AVERAGE(X92:X103)</f>
        <v>111.19166666666666</v>
      </c>
      <c r="Y465" s="249">
        <f>SUM(Y93:Y104)</f>
        <v>4188078</v>
      </c>
      <c r="Z465" s="417">
        <f>SUM(Z93:Z104)</f>
        <v>2863335</v>
      </c>
    </row>
    <row r="466" spans="1:26">
      <c r="A466" s="148" t="s">
        <v>243</v>
      </c>
      <c r="B466" s="152" t="s">
        <v>236</v>
      </c>
      <c r="C466" s="412">
        <f>AVERAGE(C104:C115)</f>
        <v>124.93333333333334</v>
      </c>
      <c r="D466" s="249">
        <f t="shared" ref="D466:I466" si="7">AVERAGE(D104:D115)</f>
        <v>1285656.75</v>
      </c>
      <c r="E466" s="249">
        <f>SUM(E104:E115)</f>
        <v>13118252</v>
      </c>
      <c r="F466" s="248">
        <f t="shared" si="7"/>
        <v>110.72499999999998</v>
      </c>
      <c r="G466" s="413">
        <f t="shared" si="7"/>
        <v>934814.24533333315</v>
      </c>
      <c r="H466" s="414">
        <f t="shared" si="7"/>
        <v>0.57833333333333348</v>
      </c>
      <c r="I466" s="420">
        <f t="shared" si="7"/>
        <v>5.8500000000000005</v>
      </c>
      <c r="J466" s="416">
        <f>AVERAGE(J104:J115)</f>
        <v>0.97683333333333333</v>
      </c>
      <c r="K466" s="417">
        <f>SUM(K104:K115)</f>
        <v>5172974</v>
      </c>
      <c r="X466" s="412">
        <f>AVERAGE(X104:X115)</f>
        <v>112.91666666666669</v>
      </c>
      <c r="Y466" s="249">
        <f>SUM(Y105:Y116)</f>
        <v>4292840</v>
      </c>
      <c r="Z466" s="417">
        <f>SUM(Z105:Z116)</f>
        <v>2979866</v>
      </c>
    </row>
    <row r="467" spans="1:26">
      <c r="A467" s="148" t="s">
        <v>244</v>
      </c>
      <c r="B467" s="152"/>
      <c r="C467" s="412">
        <f>AVERAGE(C116:C127)</f>
        <v>118.02500000000002</v>
      </c>
      <c r="D467" s="249">
        <f t="shared" ref="D467:I467" si="8">AVERAGE(D116:D127)</f>
        <v>1228703.75</v>
      </c>
      <c r="E467" s="249">
        <f>SUM(E116:E127)</f>
        <v>8877354</v>
      </c>
      <c r="F467" s="248">
        <f t="shared" si="8"/>
        <v>115.10000000000001</v>
      </c>
      <c r="G467" s="413">
        <f t="shared" si="8"/>
        <v>913882.21666666667</v>
      </c>
      <c r="H467" s="414">
        <f t="shared" si="8"/>
        <v>0.39416666666666661</v>
      </c>
      <c r="I467" s="420">
        <f t="shared" si="8"/>
        <v>0.46666666666666673</v>
      </c>
      <c r="J467" s="416">
        <f>AVERAGE(J116:J127)</f>
        <v>0.92766666666666664</v>
      </c>
      <c r="K467" s="417">
        <f>SUM(K116:K127)</f>
        <v>4984539</v>
      </c>
      <c r="X467" s="412">
        <f>AVERAGE(X116:X127)</f>
        <v>100.60833333333333</v>
      </c>
      <c r="Y467" s="249">
        <f>SUM(Y117:Y128)</f>
        <v>4086318</v>
      </c>
      <c r="Z467" s="417">
        <f>SUM(Z117:Z128)</f>
        <v>2596650</v>
      </c>
    </row>
    <row r="468" spans="1:26">
      <c r="A468" s="148" t="s">
        <v>245</v>
      </c>
      <c r="B468" s="152" t="s">
        <v>239</v>
      </c>
      <c r="C468" s="412">
        <f>AVERAGE(C128:C139)</f>
        <v>116.09166666666665</v>
      </c>
      <c r="D468" s="249">
        <f t="shared" ref="D468:I468" si="9">AVERAGE(D128:D139)</f>
        <v>3712361.5833333335</v>
      </c>
      <c r="E468" s="249">
        <f>SUM(E128:E139)</f>
        <v>8257050</v>
      </c>
      <c r="F468" s="248">
        <f t="shared" si="9"/>
        <v>112.38333333333333</v>
      </c>
      <c r="G468" s="413">
        <f t="shared" si="9"/>
        <v>1086509.1475</v>
      </c>
      <c r="H468" s="414">
        <f t="shared" si="9"/>
        <v>0.35250000000000004</v>
      </c>
      <c r="I468" s="420">
        <f t="shared" si="9"/>
        <v>-4.041666666666667</v>
      </c>
      <c r="J468" s="416">
        <f>AVERAGE(J128:J139)</f>
        <v>0.91666666666666685</v>
      </c>
      <c r="K468" s="417">
        <f>SUM(K128:K139)</f>
        <v>4406402</v>
      </c>
      <c r="X468" s="412">
        <f>AVERAGE(X128:X139)</f>
        <v>98.858333333333334</v>
      </c>
      <c r="Y468" s="249">
        <f>SUM(Y129:Y140)</f>
        <v>4005898</v>
      </c>
      <c r="Z468" s="417">
        <f>SUM(Z129:Z140)</f>
        <v>2335751</v>
      </c>
    </row>
    <row r="469" spans="1:26">
      <c r="A469" s="148" t="s">
        <v>246</v>
      </c>
      <c r="B469" s="152" t="s">
        <v>236</v>
      </c>
      <c r="C469" s="412">
        <f>AVERAGE(C140:C151)</f>
        <v>119.05833333333334</v>
      </c>
      <c r="D469" s="249">
        <f t="shared" ref="D469:I469" si="10">AVERAGE(D140:D151)</f>
        <v>3792531.6666666665</v>
      </c>
      <c r="E469" s="249">
        <f>SUM(E140:E151)</f>
        <v>8333467</v>
      </c>
      <c r="F469" s="248">
        <f t="shared" si="10"/>
        <v>111.80000000000001</v>
      </c>
      <c r="G469" s="413">
        <f t="shared" si="10"/>
        <v>1110609.4522500003</v>
      </c>
      <c r="H469" s="414">
        <f t="shared" si="10"/>
        <v>0.43416666666666676</v>
      </c>
      <c r="I469" s="420">
        <f t="shared" si="10"/>
        <v>-4.125</v>
      </c>
      <c r="J469" s="416">
        <f>AVERAGE(J140:J151)</f>
        <v>0.95625000000000016</v>
      </c>
      <c r="K469" s="417">
        <f>SUM(K140:K151)</f>
        <v>4487486</v>
      </c>
      <c r="X469" s="412">
        <f>AVERAGE(X140:X151)</f>
        <v>98.216666666666654</v>
      </c>
      <c r="Y469" s="249">
        <f>SUM(Y141:Y152)</f>
        <v>3929680</v>
      </c>
      <c r="Z469" s="417">
        <f>SUM(Z141:Z152)</f>
        <v>2424345</v>
      </c>
    </row>
    <row r="470" spans="1:26">
      <c r="A470" s="146" t="s">
        <v>247</v>
      </c>
      <c r="B470" s="388" t="s">
        <v>239</v>
      </c>
      <c r="C470" s="418">
        <f>AVERAGE(C152:C163)</f>
        <v>109.79166666666667</v>
      </c>
      <c r="D470" s="246">
        <f t="shared" ref="D470:I470" si="11">AVERAGE(D152:D163)</f>
        <v>3640370</v>
      </c>
      <c r="E470" s="246">
        <f>SUM(E152:E163)</f>
        <v>7641193</v>
      </c>
      <c r="F470" s="245">
        <f t="shared" si="11"/>
        <v>95.933333333333337</v>
      </c>
      <c r="G470" s="246">
        <f t="shared" si="11"/>
        <v>1069643.2153333332</v>
      </c>
      <c r="H470" s="421">
        <f t="shared" si="11"/>
        <v>0.45416666666666666</v>
      </c>
      <c r="I470" s="422">
        <f t="shared" si="11"/>
        <v>-4.208333333333333</v>
      </c>
      <c r="J470" s="423">
        <f>AVERAGE(J152:J163)</f>
        <v>0.88916666666666655</v>
      </c>
      <c r="K470" s="419">
        <f>SUM(K152:K163)</f>
        <v>4350662</v>
      </c>
      <c r="X470" s="418">
        <f>AVERAGE(X152:X163)</f>
        <v>97.683333333333337</v>
      </c>
      <c r="Y470" s="246">
        <f>SUM(Y153:Y164)</f>
        <v>3835408</v>
      </c>
      <c r="Z470" s="419">
        <f>SUM(Z153:Z164)</f>
        <v>2425057</v>
      </c>
    </row>
    <row r="471" spans="1:26">
      <c r="A471" s="148" t="s">
        <v>248</v>
      </c>
      <c r="B471" s="152"/>
      <c r="C471" s="412">
        <f>AVERAGE(C164:C175)</f>
        <v>110.73333333333333</v>
      </c>
      <c r="D471" s="249">
        <f t="shared" ref="D471:I471" si="12">AVERAGE(D164:D175)</f>
        <v>3576634.0833333335</v>
      </c>
      <c r="E471" s="249">
        <f>SUM(E164:E175)</f>
        <v>6959622</v>
      </c>
      <c r="F471" s="248">
        <f t="shared" si="12"/>
        <v>94.924999999999997</v>
      </c>
      <c r="G471" s="413">
        <f t="shared" si="12"/>
        <v>967100.89574999979</v>
      </c>
      <c r="H471" s="414">
        <f t="shared" si="12"/>
        <v>0.41833333333333345</v>
      </c>
      <c r="I471" s="420">
        <f t="shared" si="12"/>
        <v>-4.6249999999999991</v>
      </c>
      <c r="J471" s="416">
        <f>AVERAGE(J164:J175)</f>
        <v>0.96308333333333351</v>
      </c>
      <c r="K471" s="417">
        <f>SUM(K164:K175)</f>
        <v>4657128</v>
      </c>
      <c r="X471" s="412">
        <f>AVERAGE(X164:X175)</f>
        <v>86.274999999999991</v>
      </c>
      <c r="Y471" s="249">
        <f>SUM(Y165:Y176)</f>
        <v>3811152</v>
      </c>
      <c r="Z471" s="417">
        <f>SUM(Z165:Z176)</f>
        <v>2439469</v>
      </c>
    </row>
    <row r="472" spans="1:26">
      <c r="A472" s="148" t="s">
        <v>249</v>
      </c>
      <c r="B472" s="152"/>
      <c r="C472" s="412">
        <f>AVERAGE(C176:C187)</f>
        <v>119.625</v>
      </c>
      <c r="D472" s="249">
        <f t="shared" ref="D472:I472" si="13">AVERAGE(D176:D187)</f>
        <v>3545586.4166666665</v>
      </c>
      <c r="E472" s="249">
        <f>SUM(E176:E187)</f>
        <v>6959838</v>
      </c>
      <c r="F472" s="248">
        <f t="shared" si="13"/>
        <v>108.425</v>
      </c>
      <c r="G472" s="413">
        <f t="shared" si="13"/>
        <v>919869.68516666675</v>
      </c>
      <c r="H472" s="414">
        <f t="shared" si="13"/>
        <v>0.51750000000000007</v>
      </c>
      <c r="I472" s="420">
        <f t="shared" si="13"/>
        <v>-3.8749999999999996</v>
      </c>
      <c r="J472" s="416">
        <f>AVERAGE(J176:J187)</f>
        <v>1.10625</v>
      </c>
      <c r="K472" s="417">
        <f>SUM(K176:K187)</f>
        <v>4731385</v>
      </c>
      <c r="X472" s="412">
        <f>AVERAGE(X176:X187)</f>
        <v>90.341666666666654</v>
      </c>
      <c r="Y472" s="249">
        <f>SUM(Y177:Y188)</f>
        <v>3705882</v>
      </c>
      <c r="Z472" s="417">
        <f>SUM(Z177:Z188)</f>
        <v>2388458</v>
      </c>
    </row>
    <row r="473" spans="1:26">
      <c r="A473" s="148" t="s">
        <v>250</v>
      </c>
      <c r="B473" s="152"/>
      <c r="C473" s="412">
        <f>AVERAGE(C188:C199)</f>
        <v>123.78333333333332</v>
      </c>
      <c r="D473" s="249">
        <f t="shared" ref="D473:I473" si="14">AVERAGE(D188:D199)</f>
        <v>3650300.5833333335</v>
      </c>
      <c r="E473" s="249">
        <f>SUM(E188:E199)</f>
        <v>7876438</v>
      </c>
      <c r="F473" s="248">
        <f t="shared" si="14"/>
        <v>116.32499999999999</v>
      </c>
      <c r="G473" s="413">
        <f t="shared" si="14"/>
        <v>1025501.6138333334</v>
      </c>
      <c r="H473" s="414">
        <f t="shared" si="14"/>
        <v>0.68833333333333335</v>
      </c>
      <c r="I473" s="420">
        <f t="shared" si="14"/>
        <v>-2.5416666666666665</v>
      </c>
      <c r="J473" s="416">
        <f>AVERAGE(J188:J199)</f>
        <v>1.0909166666666665</v>
      </c>
      <c r="K473" s="417">
        <f>SUM(K188:K199)</f>
        <v>5402118</v>
      </c>
      <c r="X473" s="412">
        <f>AVERAGE(X188:X199)</f>
        <v>97.308333333333323</v>
      </c>
      <c r="Y473" s="249">
        <f>SUM(Y189:Y200)</f>
        <v>3571676</v>
      </c>
      <c r="Z473" s="417">
        <f>SUM(Z189:Z200)</f>
        <v>2618428</v>
      </c>
    </row>
    <row r="474" spans="1:26">
      <c r="A474" s="148" t="s">
        <v>251</v>
      </c>
      <c r="B474" s="152"/>
      <c r="C474" s="412">
        <f>AVERAGE(C200:C211)</f>
        <v>126.61666666666669</v>
      </c>
      <c r="D474" s="249">
        <f t="shared" ref="D474:I474" si="15">AVERAGE(D200:D211)</f>
        <v>3656376.6666666665</v>
      </c>
      <c r="E474" s="249">
        <f>SUM(E200:E211)</f>
        <v>7629299</v>
      </c>
      <c r="F474" s="248">
        <f t="shared" si="15"/>
        <v>127.11666666666667</v>
      </c>
      <c r="G474" s="413">
        <f t="shared" si="15"/>
        <v>1023977.5619166667</v>
      </c>
      <c r="H474" s="414">
        <f t="shared" si="15"/>
        <v>0.8341666666666665</v>
      </c>
      <c r="I474" s="420">
        <f t="shared" si="15"/>
        <v>-2.5833333333333335</v>
      </c>
      <c r="J474" s="416">
        <f>AVERAGE(J200:J211)</f>
        <v>1.1343333333333334</v>
      </c>
      <c r="K474" s="417">
        <f>SUM(K200:K211)</f>
        <v>5782834</v>
      </c>
      <c r="X474" s="412">
        <f>AVERAGE(X200:X211)</f>
        <v>101.21666666666668</v>
      </c>
      <c r="Y474" s="249">
        <f>SUM(Y201:Y212)</f>
        <v>3506178</v>
      </c>
      <c r="Z474" s="417">
        <f>SUM(Z201:Z212)</f>
        <v>2947324</v>
      </c>
    </row>
    <row r="475" spans="1:26">
      <c r="A475" s="148" t="s">
        <v>252</v>
      </c>
      <c r="B475" s="152"/>
      <c r="C475" s="412">
        <f>AVERAGE(C212:C223)</f>
        <v>138.05833333333331</v>
      </c>
      <c r="D475" s="249">
        <f t="shared" ref="D475:I475" si="16">AVERAGE(D212:D223)</f>
        <v>3786668</v>
      </c>
      <c r="E475" s="249">
        <f>SUM(E212:E223)</f>
        <v>8149081</v>
      </c>
      <c r="F475" s="248">
        <f t="shared" si="16"/>
        <v>149.30833333333331</v>
      </c>
      <c r="G475" s="413">
        <f t="shared" si="16"/>
        <v>1028883.0442500002</v>
      </c>
      <c r="H475" s="414">
        <f t="shared" si="16"/>
        <v>0.93833333333333313</v>
      </c>
      <c r="I475" s="420">
        <f t="shared" si="16"/>
        <v>-0.94999999999999984</v>
      </c>
      <c r="J475" s="416">
        <f>AVERAGE(J212:J223)</f>
        <v>1.2798333333333334</v>
      </c>
      <c r="K475" s="417">
        <f>SUM(K212:K223)</f>
        <v>6409114</v>
      </c>
      <c r="X475" s="412">
        <f>AVERAGE(X212:X223)</f>
        <v>104.99166666666663</v>
      </c>
      <c r="Y475" s="249">
        <f>SUM(Y213:Y224)</f>
        <v>3472166</v>
      </c>
      <c r="Z475" s="417">
        <f>SUM(Z213:Z224)</f>
        <v>3282684</v>
      </c>
    </row>
    <row r="476" spans="1:26">
      <c r="A476" s="148" t="s">
        <v>253</v>
      </c>
      <c r="B476" s="152" t="s">
        <v>236</v>
      </c>
      <c r="C476" s="412">
        <f>AVERAGE(C224:C235)</f>
        <v>137.27500000000001</v>
      </c>
      <c r="D476" s="249">
        <f t="shared" ref="D476:I476" si="17">AVERAGE(D224:D235)</f>
        <v>3860475.75</v>
      </c>
      <c r="E476" s="249">
        <f>SUM(E224:E235)</f>
        <v>7345286</v>
      </c>
      <c r="F476" s="248">
        <f t="shared" si="17"/>
        <v>147.35833333333332</v>
      </c>
      <c r="G476" s="413">
        <f t="shared" si="17"/>
        <v>1040253.3859166669</v>
      </c>
      <c r="H476" s="414">
        <f t="shared" si="17"/>
        <v>0.94166666666666676</v>
      </c>
      <c r="I476" s="420">
        <f t="shared" si="17"/>
        <v>1.8083333333333336</v>
      </c>
      <c r="J476" s="416">
        <f>AVERAGE(J224:J235)</f>
        <v>1.2419166666666668</v>
      </c>
      <c r="K476" s="417">
        <f>SUM(K224:K235)</f>
        <v>6988706</v>
      </c>
      <c r="X476" s="412">
        <f>AVERAGE(X224:X235)</f>
        <v>109.375</v>
      </c>
      <c r="Y476" s="249">
        <f>SUM(Y225:Y236)</f>
        <v>3263115</v>
      </c>
      <c r="Z476" s="417">
        <f>SUM(Z225:Z236)</f>
        <v>3651619</v>
      </c>
    </row>
    <row r="477" spans="1:26">
      <c r="A477" s="148" t="s">
        <v>254</v>
      </c>
      <c r="B477" s="152"/>
      <c r="C477" s="412">
        <f>AVERAGE(C236:C247)</f>
        <v>126.99166666666667</v>
      </c>
      <c r="D477" s="249">
        <f t="shared" ref="D477:I477" si="18">AVERAGE(D236:D247)</f>
        <v>3940679.0833333335</v>
      </c>
      <c r="E477" s="249">
        <f>SUM(E236:E247)</f>
        <v>6706975</v>
      </c>
      <c r="F477" s="248">
        <f t="shared" si="18"/>
        <v>127.7</v>
      </c>
      <c r="G477" s="413">
        <f t="shared" si="18"/>
        <v>1036981.3789166667</v>
      </c>
      <c r="H477" s="414">
        <f t="shared" si="18"/>
        <v>0.77916666666666667</v>
      </c>
      <c r="I477" s="420">
        <f t="shared" si="18"/>
        <v>-0.44166666666666649</v>
      </c>
      <c r="J477" s="416">
        <f>AVERAGE(J236:J247)</f>
        <v>1.2249999999999999</v>
      </c>
      <c r="K477" s="417">
        <f>SUM(K236:K247)</f>
        <v>6918936</v>
      </c>
      <c r="X477" s="412">
        <f>AVERAGE(X236:X247)</f>
        <v>109.03333333333335</v>
      </c>
      <c r="Y477" s="249">
        <f>SUM(Y237:Y248)</f>
        <v>3126600</v>
      </c>
      <c r="Z477" s="417">
        <f>SUM(Z237:Z248)</f>
        <v>3908638</v>
      </c>
    </row>
    <row r="478" spans="1:26">
      <c r="A478" s="148" t="s">
        <v>255</v>
      </c>
      <c r="B478" s="152" t="s">
        <v>239</v>
      </c>
      <c r="C478" s="412">
        <f>AVERAGE(C248:C259)</f>
        <v>104.06666666666665</v>
      </c>
      <c r="D478" s="249">
        <f t="shared" ref="D478:I478" si="19">AVERAGE(D248:D259)</f>
        <v>3443980.9166666665</v>
      </c>
      <c r="E478" s="249">
        <f>SUM(E248:E259)</f>
        <v>4559452</v>
      </c>
      <c r="F478" s="248">
        <f t="shared" si="19"/>
        <v>99.958333333333329</v>
      </c>
      <c r="G478" s="413">
        <f t="shared" si="19"/>
        <v>1048383.1500833334</v>
      </c>
      <c r="H478" s="414">
        <f t="shared" si="19"/>
        <v>0.47000000000000003</v>
      </c>
      <c r="I478" s="420">
        <f t="shared" si="19"/>
        <v>-4.0666666666666673</v>
      </c>
      <c r="J478" s="416">
        <f>AVERAGE(J248:J259)</f>
        <v>1.0193333333333332</v>
      </c>
      <c r="K478" s="417">
        <f>SUM(K248:K259)</f>
        <v>4832087</v>
      </c>
      <c r="X478" s="412">
        <f>AVERAGE(X248:X259)</f>
        <v>93.533333333333346</v>
      </c>
      <c r="Y478" s="249">
        <f>SUM(Y249:Y260)</f>
        <v>2992082</v>
      </c>
      <c r="Z478" s="417">
        <f>SUM(Z249:Z260)</f>
        <v>2739493</v>
      </c>
    </row>
    <row r="479" spans="1:26">
      <c r="A479" s="150" t="s">
        <v>256</v>
      </c>
      <c r="B479" s="395"/>
      <c r="C479" s="424">
        <f>AVERAGE(C260:C271)</f>
        <v>116.06666666666668</v>
      </c>
      <c r="D479" s="264">
        <f t="shared" ref="D479:I479" si="20">AVERAGE(D260:D271)</f>
        <v>3886937.0833333335</v>
      </c>
      <c r="E479" s="264">
        <f>SUM(E260:E271)</f>
        <v>4834563</v>
      </c>
      <c r="F479" s="263">
        <f t="shared" si="20"/>
        <v>114.71666666666668</v>
      </c>
      <c r="G479" s="264">
        <f t="shared" si="20"/>
        <v>1076570.4206666667</v>
      </c>
      <c r="H479" s="425">
        <f t="shared" si="20"/>
        <v>0.49499999999999994</v>
      </c>
      <c r="I479" s="426">
        <f t="shared" si="20"/>
        <v>-2.2000000000000006</v>
      </c>
      <c r="J479" s="427">
        <f>AVERAGE(J260:J271)</f>
        <v>1.1461666666666666</v>
      </c>
      <c r="K479" s="428">
        <f>SUM(K260:K271)</f>
        <v>5843303</v>
      </c>
      <c r="X479" s="412">
        <f>AVERAGE(X260:X271)</f>
        <v>99.02500000000002</v>
      </c>
      <c r="Y479" s="249">
        <f>SUM(Y261:Y272)</f>
        <v>2965869</v>
      </c>
      <c r="Z479" s="417">
        <f>SUM(Z261:Z272)</f>
        <v>3081719</v>
      </c>
    </row>
    <row r="480" spans="1:26">
      <c r="A480" s="148" t="s">
        <v>257</v>
      </c>
      <c r="B480" s="152" t="s">
        <v>236</v>
      </c>
      <c r="C480" s="412">
        <f>AVERAGE(C272:C283)</f>
        <v>122.10000000000002</v>
      </c>
      <c r="D480" s="249">
        <f t="shared" ref="D480:I480" si="21">AVERAGE(D272:D283)</f>
        <v>3935270.5</v>
      </c>
      <c r="E480" s="249">
        <f>SUM(E272:E283)</f>
        <v>4950404</v>
      </c>
      <c r="F480" s="248">
        <f t="shared" si="21"/>
        <v>126.04166666666667</v>
      </c>
      <c r="G480" s="413">
        <f t="shared" si="21"/>
        <v>1088115.4820833334</v>
      </c>
      <c r="H480" s="414">
        <f t="shared" si="21"/>
        <v>0.59499999999999997</v>
      </c>
      <c r="I480" s="420">
        <f t="shared" si="21"/>
        <v>-1.7916666666666667</v>
      </c>
      <c r="J480" s="416">
        <f>AVERAGE(J272:J283)</f>
        <v>1.1909166666666666</v>
      </c>
      <c r="K480" s="417">
        <f>SUM(K272:K283)</f>
        <v>6132418</v>
      </c>
      <c r="X480" s="418">
        <f>AVERAGE(X272:X283)</f>
        <v>97.533333333333317</v>
      </c>
      <c r="Y480" s="246">
        <f>SUM(Y273:Y284)</f>
        <v>2915291</v>
      </c>
      <c r="Z480" s="419">
        <f>SUM(Z273:Z284)</f>
        <v>3562742</v>
      </c>
    </row>
    <row r="481" spans="1:26">
      <c r="A481" s="148" t="s">
        <v>258</v>
      </c>
      <c r="B481" s="152"/>
      <c r="C481" s="412">
        <f>AVERAGE(C284:C295)</f>
        <v>115.65000000000002</v>
      </c>
      <c r="D481" s="249">
        <f t="shared" ref="D481:I481" si="22">AVERAGE(D284:D295)</f>
        <v>3736374.5</v>
      </c>
      <c r="E481" s="249">
        <f>SUM(E284:E295)</f>
        <v>5253596</v>
      </c>
      <c r="F481" s="248">
        <f t="shared" si="22"/>
        <v>118.65833333333332</v>
      </c>
      <c r="G481" s="413">
        <f t="shared" si="22"/>
        <v>1133199.1916666667</v>
      </c>
      <c r="H481" s="414">
        <f t="shared" si="22"/>
        <v>0.67833333333333312</v>
      </c>
      <c r="I481" s="420">
        <f t="shared" si="22"/>
        <v>-1.6583333333333332</v>
      </c>
      <c r="J481" s="416">
        <f>AVERAGE(J284:J295)</f>
        <v>1.1136666666666666</v>
      </c>
      <c r="K481" s="417">
        <f>SUM(K284:K295)</f>
        <v>5728351</v>
      </c>
      <c r="X481" s="412">
        <f>AVERAGE(X284:X295)</f>
        <v>93.966666666666654</v>
      </c>
      <c r="Y481" s="249">
        <f>SUM(Y285:Y296)</f>
        <v>2861390</v>
      </c>
      <c r="Z481" s="417">
        <f>SUM(Z285:Z296)</f>
        <v>3464583</v>
      </c>
    </row>
    <row r="482" spans="1:26">
      <c r="A482" s="148" t="s">
        <v>259</v>
      </c>
      <c r="B482" s="152" t="s">
        <v>239</v>
      </c>
      <c r="C482" s="412">
        <f>AVERAGE(C296:C307)</f>
        <v>112.33333333333333</v>
      </c>
      <c r="D482" s="249">
        <f t="shared" ref="D482:I482" si="23">AVERAGE(D296:D307)</f>
        <v>3638469.75</v>
      </c>
      <c r="E482" s="249">
        <f>SUM(E296:E307)</f>
        <v>5282416</v>
      </c>
      <c r="F482" s="248">
        <f t="shared" si="23"/>
        <v>110.375</v>
      </c>
      <c r="G482" s="413">
        <f t="shared" si="23"/>
        <v>1116942.0360000003</v>
      </c>
      <c r="H482" s="414">
        <f t="shared" si="23"/>
        <v>0.75583333333333336</v>
      </c>
      <c r="I482" s="420">
        <f t="shared" si="23"/>
        <v>-0.75833333333333341</v>
      </c>
      <c r="J482" s="416">
        <f>AVERAGE(J296:J307)</f>
        <v>1.0803333333333336</v>
      </c>
      <c r="K482" s="417">
        <f>SUM(K296:K307)</f>
        <v>5924226</v>
      </c>
      <c r="X482" s="412">
        <f>AVERAGE(X296:X307)</f>
        <v>96.475000000000009</v>
      </c>
      <c r="Y482" s="249">
        <f>SUM(Y297:Y308)</f>
        <v>2832011</v>
      </c>
      <c r="Z482" s="417">
        <f>SUM(Z297:Z308)</f>
        <v>3987460</v>
      </c>
    </row>
    <row r="483" spans="1:26">
      <c r="A483" s="148" t="s">
        <v>260</v>
      </c>
      <c r="B483" s="152"/>
      <c r="C483" s="412">
        <f>AVERAGE(C308:C319)</f>
        <v>113.58333333333333</v>
      </c>
      <c r="D483" s="249">
        <f t="shared" ref="D483:I483" si="24">AVERAGE(D308:D319)</f>
        <v>3581176.1666666665</v>
      </c>
      <c r="E483" s="249">
        <f>SUM(E308:E319)</f>
        <v>5383301</v>
      </c>
      <c r="F483" s="248">
        <f t="shared" si="24"/>
        <v>114.38333333333334</v>
      </c>
      <c r="G483" s="413">
        <f t="shared" si="24"/>
        <v>1119436.9991666668</v>
      </c>
      <c r="H483" s="414">
        <f t="shared" si="24"/>
        <v>0.88583333333333325</v>
      </c>
      <c r="I483" s="420">
        <f t="shared" si="24"/>
        <v>0.52500000000000013</v>
      </c>
      <c r="J483" s="416">
        <f>AVERAGE(J308:J319)</f>
        <v>1.1179166666666669</v>
      </c>
      <c r="K483" s="417">
        <f>SUM(K308:K319)</f>
        <v>6171309</v>
      </c>
      <c r="X483" s="412">
        <f>AVERAGE(X308:X319)</f>
        <v>102.27499999999999</v>
      </c>
      <c r="Y483" s="249">
        <f>SUM(Y309:Y320)</f>
        <v>2808662</v>
      </c>
      <c r="Z483" s="417">
        <f>SUM(Z309:Z320)</f>
        <v>4231194</v>
      </c>
    </row>
    <row r="484" spans="1:26">
      <c r="A484" s="148" t="s">
        <v>261</v>
      </c>
      <c r="B484" s="152"/>
      <c r="C484" s="412">
        <f>AVERAGE(C320:C331)</f>
        <v>112.24166666666667</v>
      </c>
      <c r="D484" s="249">
        <f t="shared" ref="D484:I484" si="25">AVERAGE(D320:D331)</f>
        <v>3420036.6666666665</v>
      </c>
      <c r="E484" s="249">
        <f>SUM(E320:E331)</f>
        <v>4872257</v>
      </c>
      <c r="F484" s="248">
        <f t="shared" si="25"/>
        <v>111.62500000000001</v>
      </c>
      <c r="G484" s="413">
        <f t="shared" si="25"/>
        <v>1098499.1291666667</v>
      </c>
      <c r="H484" s="414">
        <f t="shared" si="25"/>
        <v>0.98583333333333323</v>
      </c>
      <c r="I484" s="420">
        <f t="shared" si="25"/>
        <v>0.61638570412680649</v>
      </c>
      <c r="J484" s="416">
        <f>AVERAGE(J320:J331)</f>
        <v>1.0910833333333332</v>
      </c>
      <c r="K484" s="417">
        <f>SUM(K320:K331)</f>
        <v>6220371</v>
      </c>
      <c r="X484" s="412">
        <f>AVERAGE(X320:X331)</f>
        <v>100.00833333333333</v>
      </c>
      <c r="Y484" s="249">
        <f>SUM(Y321:Y332)</f>
        <v>2770061</v>
      </c>
      <c r="Z484" s="417">
        <f>SUM(Z321:Z332)</f>
        <v>4058091</v>
      </c>
    </row>
    <row r="485" spans="1:26">
      <c r="A485" s="148" t="s">
        <v>262</v>
      </c>
      <c r="B485" s="152"/>
      <c r="C485" s="429">
        <f>AVERAGE(C332:C343)</f>
        <v>111.31666666666666</v>
      </c>
      <c r="D485" s="249">
        <f t="shared" ref="D485:I485" si="26">AVERAGE(D332:D343)</f>
        <v>3494967.3344518975</v>
      </c>
      <c r="E485" s="249">
        <f>SUM(E332:E343)</f>
        <v>5203666</v>
      </c>
      <c r="F485" s="98">
        <f t="shared" si="26"/>
        <v>110.25833333333333</v>
      </c>
      <c r="G485" s="249">
        <f t="shared" si="26"/>
        <v>1098327.0233333332</v>
      </c>
      <c r="H485" s="430">
        <f t="shared" si="26"/>
        <v>1.1316666666666666</v>
      </c>
      <c r="I485" s="431">
        <f t="shared" si="26"/>
        <v>-1.4971097443643069</v>
      </c>
      <c r="J485" s="432">
        <f>AVERAGE(J332:J343)</f>
        <v>1.0374999999999999</v>
      </c>
      <c r="K485" s="417">
        <f>SUM(K332:K343)</f>
        <v>5655748</v>
      </c>
      <c r="X485" s="429">
        <f>AVERAGE(X332:X343)</f>
        <v>96.316666666666663</v>
      </c>
      <c r="Y485" s="249">
        <f>SUM(Y333:Y344)</f>
        <v>2673913</v>
      </c>
      <c r="Z485" s="417">
        <f>SUM(Z333:Z344)</f>
        <v>3564689</v>
      </c>
    </row>
    <row r="486" spans="1:26">
      <c r="A486" s="257" t="s">
        <v>263</v>
      </c>
      <c r="B486" s="433" t="s">
        <v>181</v>
      </c>
      <c r="C486" s="412">
        <f>AVERAGE(C344:C355)</f>
        <v>114.11666666666666</v>
      </c>
      <c r="D486" s="434">
        <f>AVERAGE(D344:D355)</f>
        <v>3571259.5960399653</v>
      </c>
      <c r="E486" s="249">
        <f>SUM(E344:E355)</f>
        <v>4968261</v>
      </c>
      <c r="F486" s="248">
        <f>AVERAGE(F344:F355)</f>
        <v>115.35833333333335</v>
      </c>
      <c r="G486" s="413">
        <f>AVERAGE(G344:G355)</f>
        <v>1093173.93025</v>
      </c>
      <c r="H486" s="414">
        <f>AVERAGE(H344:H355)</f>
        <v>1.2833333333333334</v>
      </c>
      <c r="I486" s="420">
        <f>AVERAGE(I344:I355)</f>
        <v>-1.9750000000000005</v>
      </c>
      <c r="J486" s="416">
        <f>AVERAGE(J344:J355)</f>
        <v>1.0610833333333334</v>
      </c>
      <c r="K486" s="417">
        <f>SUM(K344:K355)</f>
        <v>6239690</v>
      </c>
      <c r="X486" s="412">
        <f>AVERAGE(X344:X355)</f>
        <v>94.391666666666652</v>
      </c>
      <c r="Y486" s="249">
        <f>SUM(Y344:Y355)</f>
        <v>2607696</v>
      </c>
      <c r="Z486" s="417">
        <f>SUM(Z344:Z355)</f>
        <v>4006727</v>
      </c>
    </row>
    <row r="487" spans="1:26">
      <c r="A487" s="257" t="s">
        <v>264</v>
      </c>
      <c r="B487" s="433" t="s">
        <v>181</v>
      </c>
      <c r="C487" s="412">
        <f>AVERAGE(C356:C367)</f>
        <v>117.34166666666665</v>
      </c>
      <c r="D487" s="434">
        <f>AVERAGE(D356:D367)</f>
        <v>3453003.4878608421</v>
      </c>
      <c r="E487" s="249">
        <f>SUM(E356:E367)</f>
        <v>5128508</v>
      </c>
      <c r="F487" s="248">
        <f>AVERAGE(F356:F367)</f>
        <v>122.64999999999999</v>
      </c>
      <c r="G487" s="413">
        <f>AVERAGE(G356:G367)</f>
        <v>1129601.9590833331</v>
      </c>
      <c r="H487" s="414">
        <f>AVERAGE(H356:H367)</f>
        <v>1.43</v>
      </c>
      <c r="I487" s="420">
        <f>AVERAGE(I356:I367)</f>
        <v>-3</v>
      </c>
      <c r="J487" s="416">
        <f>AVERAGE(J356:J367)</f>
        <v>1.0639166666666668</v>
      </c>
      <c r="K487" s="417">
        <f>SUM(K356:K367)</f>
        <v>6483136</v>
      </c>
      <c r="X487" s="412">
        <f>AVERAGE(X356:X367)</f>
        <v>104.99166666666667</v>
      </c>
      <c r="Y487" s="249">
        <f>SUM(Y356:Y367)</f>
        <v>2401081</v>
      </c>
      <c r="Z487" s="417">
        <f>SUM(Z356:Z367)</f>
        <v>4250263</v>
      </c>
    </row>
    <row r="488" spans="1:26">
      <c r="A488" s="257" t="s">
        <v>265</v>
      </c>
      <c r="B488" s="162" t="s">
        <v>236</v>
      </c>
      <c r="C488" s="412">
        <f>AVERAGE(C368:C379)</f>
        <v>110.85000000000001</v>
      </c>
      <c r="D488" s="434">
        <f>AVERAGE(D368:D379)</f>
        <v>3518340.0810184008</v>
      </c>
      <c r="E488" s="259">
        <f>SUM(E368:E379)</f>
        <v>4652924</v>
      </c>
      <c r="F488" s="248">
        <f>AVERAGE(F368:F379)</f>
        <v>112.75000000000001</v>
      </c>
      <c r="G488" s="413">
        <f>AVERAGE(G368:G379)</f>
        <v>1099458.1426666668</v>
      </c>
      <c r="H488" s="414">
        <f>AVERAGE(H368:H379)</f>
        <v>1.4275</v>
      </c>
      <c r="I488" s="420">
        <f>AVERAGE(I368:I379)</f>
        <v>-1.6416666666666664</v>
      </c>
      <c r="J488" s="416">
        <f>AVERAGE(J368:J379)</f>
        <v>1.0055833333333333</v>
      </c>
      <c r="K488" s="435">
        <f>SUM(K368:K379)</f>
        <v>6133895</v>
      </c>
      <c r="X488" s="412">
        <f>AVERAGE(X368:X379)</f>
        <v>98.300000000000011</v>
      </c>
      <c r="Y488" s="259">
        <f>SUM(Y368:Y379)</f>
        <v>2308831</v>
      </c>
      <c r="Z488" s="435">
        <f>SUM(Z368:Z379)</f>
        <v>4080536</v>
      </c>
    </row>
    <row r="489" spans="1:26">
      <c r="A489" s="260" t="s">
        <v>266</v>
      </c>
      <c r="B489" s="261" t="s">
        <v>239</v>
      </c>
      <c r="C489" s="245">
        <f>AVERAGE(C380:C391)</f>
        <v>99.841666666666683</v>
      </c>
      <c r="D489" s="246">
        <f>AVERAGE(D380:D391)</f>
        <v>3178037.5842424058</v>
      </c>
      <c r="E489" s="246">
        <f>SUM(E380:E391)</f>
        <v>4633021</v>
      </c>
      <c r="F489" s="245">
        <f t="shared" ref="F489:J489" si="27">AVERAGE(F380:F391)</f>
        <v>99.65000000000002</v>
      </c>
      <c r="G489" s="246">
        <f t="shared" si="27"/>
        <v>1082349.5443333334</v>
      </c>
      <c r="H489" s="436">
        <f t="shared" si="27"/>
        <v>1.0491666666666666</v>
      </c>
      <c r="I489" s="437">
        <f t="shared" si="27"/>
        <v>-4.2416666666666663</v>
      </c>
      <c r="J489" s="423">
        <f t="shared" si="27"/>
        <v>0.97000000000000008</v>
      </c>
      <c r="K489" s="419">
        <f>SUM(K380:K391)</f>
        <v>5422921</v>
      </c>
      <c r="X489" s="438">
        <f>AVERAGE(X380:X391)</f>
        <v>84.483333333333334</v>
      </c>
      <c r="Y489" s="439">
        <f>AVERAGE(Y380:Y391)</f>
        <v>151801.08333333334</v>
      </c>
      <c r="Z489" s="440">
        <f>AVERAGE(Z380:Z391)</f>
        <v>301907.58333333331</v>
      </c>
    </row>
    <row r="490" spans="1:26">
      <c r="A490" s="257" t="s">
        <v>267</v>
      </c>
      <c r="B490" s="258"/>
      <c r="C490" s="248">
        <f>AVERAGE(C392:C403)</f>
        <v>102.09166666666665</v>
      </c>
      <c r="D490" s="249">
        <f>AVERAGE(D392:D403)</f>
        <v>3410038.3310608682</v>
      </c>
      <c r="E490" s="249">
        <f>SUM(E392:E403)</f>
        <v>4453134</v>
      </c>
      <c r="F490" s="248">
        <f t="shared" ref="F490:J490" si="28">AVERAGE(F392:F403)</f>
        <v>98.566666666666663</v>
      </c>
      <c r="G490" s="249">
        <f t="shared" si="28"/>
        <v>1084780.6182500001</v>
      </c>
      <c r="H490" s="430">
        <f t="shared" si="28"/>
        <v>0.9325</v>
      </c>
      <c r="I490" s="431">
        <f t="shared" si="28"/>
        <v>0.42499999999999982</v>
      </c>
      <c r="J490" s="416">
        <f t="shared" si="28"/>
        <v>1.0735833333333333</v>
      </c>
      <c r="K490" s="417">
        <f>SUM(K392:K403)</f>
        <v>6570944</v>
      </c>
      <c r="X490" s="438">
        <f>AVERAGE(X392:X403)</f>
        <v>88.850000000000009</v>
      </c>
      <c r="Y490" s="439">
        <f>AVERAGE(Y392:Y403)</f>
        <v>153348.16666666666</v>
      </c>
      <c r="Z490" s="440">
        <f>AVERAGE(Z392:Z403)</f>
        <v>368839</v>
      </c>
    </row>
    <row r="491" spans="1:26">
      <c r="A491" s="257" t="s">
        <v>268</v>
      </c>
      <c r="B491" s="258"/>
      <c r="C491" s="248">
        <f>AVERAGE(C404:C415)</f>
        <v>102.35833333333331</v>
      </c>
      <c r="D491" s="249">
        <f>AVERAGE(D404:D415)</f>
        <v>3457221.8778454117</v>
      </c>
      <c r="E491" s="249">
        <f>SUM(E404:E415)</f>
        <v>4467181</v>
      </c>
      <c r="F491" s="248">
        <f>AVERAGE(F404:F415)</f>
        <v>101.12499999999999</v>
      </c>
      <c r="G491" s="249">
        <f>AVERAGE(G404:G415)</f>
        <v>1104855.316166667</v>
      </c>
      <c r="H491" s="430">
        <f>AVERAGE(H404:H415)</f>
        <v>1.0116666666666669</v>
      </c>
      <c r="I491" s="431">
        <f>AVERAGE(I404:I415)</f>
        <v>1.8500000000000003</v>
      </c>
      <c r="J491" s="416">
        <f>AVERAGE(J404:J415)</f>
        <v>1.1307499999999999</v>
      </c>
      <c r="K491" s="417">
        <f>SUM(K404:K415)</f>
        <v>7982729.0350000001</v>
      </c>
      <c r="X491" s="441"/>
      <c r="Y491" s="441"/>
      <c r="Z491" s="441"/>
    </row>
    <row r="492" spans="1:26">
      <c r="A492" s="262" t="s">
        <v>269</v>
      </c>
      <c r="B492" s="243"/>
      <c r="C492" s="263">
        <f>AVERAGE(C416:C427)</f>
        <v>97.733333333333334</v>
      </c>
      <c r="D492" s="264">
        <f>AVERAGE(D416:D427)</f>
        <v>3351435.7524405024</v>
      </c>
      <c r="E492" s="264">
        <f>SUM(E416:E427)</f>
        <v>5005021</v>
      </c>
      <c r="F492" s="263">
        <f>AVERAGE(F416:F427)</f>
        <v>96.174999999999997</v>
      </c>
      <c r="G492" s="264">
        <f>AVERAGE(G416:G427)</f>
        <v>1082275.4194166667</v>
      </c>
      <c r="H492" s="442">
        <f>AVERAGE(H416:H427)</f>
        <v>1.0166666666666666</v>
      </c>
      <c r="I492" s="443">
        <f>AVERAGE(I416:I427)</f>
        <v>3.3000000000000003</v>
      </c>
      <c r="J492" s="427">
        <f>AVERAGE(J416:J427)</f>
        <v>1.1023333333333334</v>
      </c>
      <c r="K492" s="428">
        <f>SUM(K416:K427)</f>
        <v>8258383.8229999999</v>
      </c>
      <c r="X492" s="441"/>
      <c r="Y492" s="441"/>
      <c r="Z492" s="441"/>
    </row>
    <row r="493" spans="1:26">
      <c r="A493" s="266"/>
      <c r="B493" s="162"/>
      <c r="C493" s="248"/>
      <c r="D493" s="249"/>
      <c r="E493" s="249"/>
      <c r="F493" s="248"/>
      <c r="G493" s="8"/>
      <c r="H493" s="430"/>
      <c r="I493" s="8"/>
      <c r="J493" s="416"/>
      <c r="K493" s="249"/>
      <c r="X493" s="441"/>
      <c r="Y493" s="441"/>
      <c r="Z493" s="441"/>
    </row>
    <row r="494" spans="1:26">
      <c r="A494" s="271"/>
      <c r="C494" s="271"/>
      <c r="D494" s="15"/>
      <c r="E494" s="268" t="s">
        <v>270</v>
      </c>
      <c r="F494" s="268"/>
      <c r="H494" s="268"/>
      <c r="J494" s="276"/>
      <c r="X494" s="268"/>
      <c r="Y494" s="268" t="s">
        <v>270</v>
      </c>
      <c r="Z494" s="268" t="s">
        <v>270</v>
      </c>
    </row>
    <row r="495" spans="1:26">
      <c r="A495" s="146" t="s">
        <v>271</v>
      </c>
      <c r="B495" s="251"/>
      <c r="C495" s="245" t="s">
        <v>181</v>
      </c>
      <c r="D495" s="246">
        <f>SUM(D323:D334)</f>
        <v>40520505</v>
      </c>
      <c r="E495" s="246">
        <f>SUM(E323:E334)</f>
        <v>5077588</v>
      </c>
      <c r="F495" s="246"/>
      <c r="G495" s="112"/>
      <c r="H495" s="246"/>
      <c r="I495" s="112"/>
      <c r="J495" s="403"/>
      <c r="K495" s="419">
        <f>SUM(K323:K334)</f>
        <v>6096356</v>
      </c>
      <c r="X495" s="444"/>
      <c r="Y495" s="246">
        <f>SUM(Y323:Y334)</f>
        <v>2751578</v>
      </c>
      <c r="Z495" s="419">
        <f>SUM(Z323:Z334)</f>
        <v>3938415</v>
      </c>
    </row>
    <row r="496" spans="1:26">
      <c r="A496" s="148" t="s">
        <v>272</v>
      </c>
      <c r="B496" s="244"/>
      <c r="C496" s="98" t="s">
        <v>181</v>
      </c>
      <c r="D496" s="249">
        <f>SUM(D335:D346)</f>
        <v>42629319.095784932</v>
      </c>
      <c r="E496" s="249">
        <f>SUM(E335:E346)</f>
        <v>5383201</v>
      </c>
      <c r="F496" s="249"/>
      <c r="H496" s="249"/>
      <c r="J496" s="276"/>
      <c r="K496" s="417">
        <f>SUM(K335:K346)</f>
        <v>5730459</v>
      </c>
      <c r="X496" s="445"/>
      <c r="Y496" s="249">
        <f>SUM(Y335:Y346)</f>
        <v>2662721</v>
      </c>
      <c r="Z496" s="417">
        <f>SUM(Z335:Z346)</f>
        <v>3592259</v>
      </c>
    </row>
    <row r="497" spans="1:26">
      <c r="A497" s="148" t="s">
        <v>273</v>
      </c>
      <c r="B497" s="446" t="s">
        <v>181</v>
      </c>
      <c r="C497" s="248" t="s">
        <v>181</v>
      </c>
      <c r="D497" s="186">
        <f>SUM(D347:D358)</f>
        <v>42379159.918874465</v>
      </c>
      <c r="E497" s="186">
        <f>SUM(E347:E358)</f>
        <v>5071492</v>
      </c>
      <c r="F497" s="249"/>
      <c r="H497" s="249"/>
      <c r="J497" s="276"/>
      <c r="K497" s="447">
        <f>SUM(K347:K358)</f>
        <v>6321137</v>
      </c>
      <c r="X497" s="445"/>
      <c r="Y497" s="249">
        <f>SUM(Y347:Y358)</f>
        <v>2580078</v>
      </c>
      <c r="Z497" s="447">
        <f>SUM(Z347:Z358)</f>
        <v>4091089</v>
      </c>
    </row>
    <row r="498" spans="1:26">
      <c r="A498" s="148" t="s">
        <v>274</v>
      </c>
      <c r="B498" s="448"/>
      <c r="C498" s="276"/>
      <c r="D498" s="270">
        <f>SUM(D359:D370)</f>
        <v>41887825.98534061</v>
      </c>
      <c r="E498" s="270">
        <f>SUM(E359:E370)</f>
        <v>4660018</v>
      </c>
      <c r="F498" s="276"/>
      <c r="H498" s="276"/>
      <c r="K498" s="449">
        <f>SUM(K359:K370)</f>
        <v>6507920</v>
      </c>
      <c r="X498" s="450"/>
      <c r="Y498" s="451">
        <f>SUM(Y359:Y370)</f>
        <v>2349305</v>
      </c>
      <c r="Z498" s="452">
        <f>SUM(Z359:Z370)</f>
        <v>4214130</v>
      </c>
    </row>
    <row r="499" spans="1:26">
      <c r="A499" s="271" t="s">
        <v>275</v>
      </c>
      <c r="B499" s="269"/>
      <c r="D499" s="270">
        <f>SUM(D371:D382)</f>
        <v>41378254.844433755</v>
      </c>
      <c r="E499" s="270">
        <f>SUM(E371:E382)</f>
        <v>4607385</v>
      </c>
      <c r="K499" s="449">
        <f>SUM(K371:K382)</f>
        <v>5938622</v>
      </c>
      <c r="X499" s="453"/>
      <c r="Y499" s="275">
        <f>SUM(Y371:Y382)</f>
        <v>2227531</v>
      </c>
      <c r="Z499" s="452">
        <f>SUM(Z371:Z382)</f>
        <v>3985170</v>
      </c>
    </row>
    <row r="500" spans="1:26">
      <c r="A500" s="271" t="s">
        <v>276</v>
      </c>
      <c r="B500" s="269"/>
      <c r="D500" s="270">
        <f>SUM(D383:D394)</f>
        <v>37963961.745062433</v>
      </c>
      <c r="E500" s="270">
        <f>SUM(E383:E394)</f>
        <v>4675823</v>
      </c>
      <c r="K500" s="449">
        <f>SUM(K383:K394)</f>
        <v>5496044</v>
      </c>
      <c r="X500" s="453"/>
      <c r="Y500" s="454">
        <f>SUM(Y383:Y394)</f>
        <v>1787291</v>
      </c>
      <c r="Z500" s="455">
        <f>SUM(Z383:Z394)</f>
        <v>3676202</v>
      </c>
    </row>
    <row r="501" spans="1:26">
      <c r="A501" s="271" t="s">
        <v>277</v>
      </c>
      <c r="B501" s="269"/>
      <c r="D501" s="270">
        <f>SUM(D395:D406)</f>
        <v>41426260.066222213</v>
      </c>
      <c r="E501" s="270">
        <f>SUM(E395:E406)</f>
        <v>4600889</v>
      </c>
      <c r="K501" s="449">
        <f>SUM(K395:K406)</f>
        <v>6848697.693</v>
      </c>
    </row>
    <row r="502" spans="1:26">
      <c r="A502" s="272" t="s">
        <v>324</v>
      </c>
      <c r="B502" s="273"/>
      <c r="C502" s="375"/>
      <c r="D502" s="275">
        <f>SUM(D407:D418)</f>
        <v>41393688.03420537</v>
      </c>
      <c r="E502" s="275">
        <f>SUM(E407:E418)</f>
        <v>4305478</v>
      </c>
      <c r="F502" s="375"/>
      <c r="G502" s="114"/>
      <c r="H502" s="375"/>
      <c r="I502" s="114"/>
      <c r="J502" s="375"/>
      <c r="K502" s="452">
        <f>SUM(K407:K418)</f>
        <v>8180925.1210000003</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02"/>
  <sheetViews>
    <sheetView showGridLines="0" workbookViewId="0">
      <pane xSplit="2" ySplit="7" topLeftCell="M421" activePane="bottomRight" state="frozen"/>
      <selection pane="topRight" activeCell="C1" sqref="C1"/>
      <selection pane="bottomLeft" activeCell="A8" sqref="A8"/>
      <selection pane="bottomRight" activeCell="M451" sqref="M451"/>
    </sheetView>
  </sheetViews>
  <sheetFormatPr defaultColWidth="9" defaultRowHeight="13"/>
  <cols>
    <col min="1" max="1" width="8.36328125" style="15" customWidth="1"/>
    <col min="2" max="2" width="6.90625" style="15" customWidth="1"/>
    <col min="3" max="11" width="10.6328125" style="278" hidden="1" customWidth="1"/>
    <col min="12" max="12" width="9" style="278" hidden="1" customWidth="1"/>
    <col min="13" max="13" width="10.6328125" style="278" customWidth="1"/>
    <col min="14" max="14" width="10.6328125" style="399" customWidth="1"/>
    <col min="15" max="21" width="10.6328125" style="278" customWidth="1"/>
    <col min="22" max="16384" width="9" style="278"/>
  </cols>
  <sheetData>
    <row r="1" spans="1:22">
      <c r="A1" s="153" t="s">
        <v>325</v>
      </c>
      <c r="B1" s="16"/>
      <c r="C1" s="276"/>
      <c r="D1" s="276"/>
      <c r="E1" s="276"/>
      <c r="F1" s="276"/>
      <c r="G1" s="276"/>
      <c r="H1" s="276"/>
      <c r="I1" s="276"/>
      <c r="J1" s="276"/>
      <c r="K1" s="276"/>
      <c r="M1" s="276"/>
      <c r="N1" s="401"/>
      <c r="O1" s="276"/>
      <c r="P1" s="276"/>
      <c r="Q1" s="276"/>
      <c r="R1" s="276"/>
      <c r="S1" s="276"/>
      <c r="T1" s="276"/>
      <c r="U1" s="276"/>
    </row>
    <row r="2" spans="1:22" ht="13.5" thickBot="1">
      <c r="A2" s="154" t="s">
        <v>200</v>
      </c>
      <c r="B2" s="16"/>
      <c r="C2" s="154" t="s">
        <v>201</v>
      </c>
      <c r="D2" s="276"/>
      <c r="E2" s="276"/>
      <c r="F2" s="276"/>
      <c r="G2" s="276"/>
      <c r="H2" s="276"/>
      <c r="I2" s="276"/>
      <c r="J2" s="276"/>
      <c r="K2" s="276"/>
      <c r="M2" s="154" t="s">
        <v>202</v>
      </c>
      <c r="N2" s="401"/>
      <c r="O2" s="276"/>
      <c r="P2" s="276"/>
      <c r="Q2" s="276"/>
      <c r="R2" s="276"/>
      <c r="S2" s="276"/>
      <c r="T2" s="276"/>
      <c r="U2" s="276"/>
    </row>
    <row r="3" spans="1:22">
      <c r="A3" s="155" t="s">
        <v>100</v>
      </c>
      <c r="B3" s="156"/>
      <c r="C3" s="279" t="s">
        <v>280</v>
      </c>
      <c r="D3" s="279" t="s">
        <v>326</v>
      </c>
      <c r="E3" s="279" t="s">
        <v>327</v>
      </c>
      <c r="F3" s="279" t="s">
        <v>328</v>
      </c>
      <c r="G3" s="279" t="s">
        <v>329</v>
      </c>
      <c r="H3" s="279" t="s">
        <v>330</v>
      </c>
      <c r="I3" s="456" t="s">
        <v>331</v>
      </c>
      <c r="J3" s="279" t="s">
        <v>332</v>
      </c>
      <c r="K3" s="457" t="s">
        <v>333</v>
      </c>
      <c r="M3" s="282" t="s">
        <v>280</v>
      </c>
      <c r="N3" s="1421" t="s">
        <v>326</v>
      </c>
      <c r="O3" s="279" t="s">
        <v>327</v>
      </c>
      <c r="P3" s="279" t="s">
        <v>328</v>
      </c>
      <c r="Q3" s="279" t="s">
        <v>329</v>
      </c>
      <c r="R3" s="279" t="s">
        <v>330</v>
      </c>
      <c r="S3" s="279" t="s">
        <v>331</v>
      </c>
      <c r="T3" s="279" t="s">
        <v>332</v>
      </c>
      <c r="U3" s="457" t="s">
        <v>333</v>
      </c>
    </row>
    <row r="4" spans="1:22">
      <c r="A4" s="22" t="s">
        <v>210</v>
      </c>
      <c r="B4" s="160"/>
      <c r="C4" s="276" t="s">
        <v>334</v>
      </c>
      <c r="D4" s="276" t="s">
        <v>335</v>
      </c>
      <c r="E4" s="276" t="s">
        <v>336</v>
      </c>
      <c r="F4" s="276" t="s">
        <v>337</v>
      </c>
      <c r="G4" s="276" t="s">
        <v>338</v>
      </c>
      <c r="H4" s="276" t="s">
        <v>339</v>
      </c>
      <c r="I4" s="458" t="s">
        <v>340</v>
      </c>
      <c r="J4" s="276" t="s">
        <v>341</v>
      </c>
      <c r="K4" s="459" t="s">
        <v>342</v>
      </c>
      <c r="M4" s="286" t="s">
        <v>334</v>
      </c>
      <c r="N4" s="401" t="s">
        <v>335</v>
      </c>
      <c r="O4" s="276" t="s">
        <v>336</v>
      </c>
      <c r="P4" s="276" t="s">
        <v>337</v>
      </c>
      <c r="Q4" s="276" t="s">
        <v>338</v>
      </c>
      <c r="R4" s="276" t="s">
        <v>339</v>
      </c>
      <c r="S4" s="276" t="s">
        <v>340</v>
      </c>
      <c r="T4" s="276" t="s">
        <v>341</v>
      </c>
      <c r="U4" s="459" t="s">
        <v>342</v>
      </c>
    </row>
    <row r="5" spans="1:22">
      <c r="A5" s="164"/>
      <c r="B5" s="160"/>
      <c r="C5" s="290" t="s">
        <v>301</v>
      </c>
      <c r="D5" s="276"/>
      <c r="E5" s="290" t="s">
        <v>301</v>
      </c>
      <c r="F5" s="276" t="s">
        <v>343</v>
      </c>
      <c r="G5" s="276" t="s">
        <v>344</v>
      </c>
      <c r="H5" s="276"/>
      <c r="I5" s="458" t="s">
        <v>345</v>
      </c>
      <c r="J5" s="276" t="s">
        <v>346</v>
      </c>
      <c r="K5" s="459" t="s">
        <v>347</v>
      </c>
      <c r="L5" s="276" t="s">
        <v>181</v>
      </c>
      <c r="M5" s="291" t="s">
        <v>301</v>
      </c>
      <c r="N5" s="401"/>
      <c r="O5" s="290" t="s">
        <v>301</v>
      </c>
      <c r="P5" s="276" t="s">
        <v>343</v>
      </c>
      <c r="Q5" s="276" t="s">
        <v>344</v>
      </c>
      <c r="R5" s="1374" t="s">
        <v>452</v>
      </c>
      <c r="S5" s="276" t="s">
        <v>345</v>
      </c>
      <c r="T5" s="276" t="s">
        <v>346</v>
      </c>
      <c r="U5" s="1489" t="s">
        <v>452</v>
      </c>
    </row>
    <row r="6" spans="1:22">
      <c r="A6" s="164"/>
      <c r="B6" s="160"/>
      <c r="C6" s="460" t="s">
        <v>348</v>
      </c>
      <c r="D6" s="460"/>
      <c r="E6" s="460" t="s">
        <v>308</v>
      </c>
      <c r="F6" s="461" t="s">
        <v>301</v>
      </c>
      <c r="G6" s="460"/>
      <c r="H6" s="460"/>
      <c r="I6" s="460"/>
      <c r="J6" s="460"/>
      <c r="K6" s="462"/>
      <c r="M6" s="463" t="s">
        <v>348</v>
      </c>
      <c r="N6" s="384"/>
      <c r="O6" s="460" t="s">
        <v>308</v>
      </c>
      <c r="P6" s="461" t="s">
        <v>301</v>
      </c>
      <c r="Q6" s="460"/>
      <c r="R6" s="460"/>
      <c r="S6" s="460"/>
      <c r="T6" s="460"/>
      <c r="U6" s="462"/>
    </row>
    <row r="7" spans="1:22" ht="13.5" thickBot="1">
      <c r="A7" s="170"/>
      <c r="B7" s="171"/>
      <c r="C7" s="464" t="s">
        <v>349</v>
      </c>
      <c r="D7" s="464" t="s">
        <v>350</v>
      </c>
      <c r="E7" s="464" t="s">
        <v>351</v>
      </c>
      <c r="F7" s="464" t="s">
        <v>352</v>
      </c>
      <c r="G7" s="464" t="s">
        <v>353</v>
      </c>
      <c r="H7" s="464" t="s">
        <v>354</v>
      </c>
      <c r="I7" s="464" t="s">
        <v>355</v>
      </c>
      <c r="J7" s="464" t="s">
        <v>356</v>
      </c>
      <c r="K7" s="465" t="s">
        <v>357</v>
      </c>
      <c r="M7" s="466" t="s">
        <v>349</v>
      </c>
      <c r="N7" s="1423" t="s">
        <v>350</v>
      </c>
      <c r="O7" s="464" t="s">
        <v>351</v>
      </c>
      <c r="P7" s="464" t="s">
        <v>352</v>
      </c>
      <c r="Q7" s="464" t="s">
        <v>353</v>
      </c>
      <c r="R7" s="464" t="s">
        <v>354</v>
      </c>
      <c r="S7" s="464" t="s">
        <v>355</v>
      </c>
      <c r="T7" s="464" t="s">
        <v>356</v>
      </c>
      <c r="U7" s="465" t="s">
        <v>357</v>
      </c>
    </row>
    <row r="8" spans="1:22">
      <c r="A8" s="33" t="s">
        <v>228</v>
      </c>
      <c r="B8" s="34" t="s">
        <v>110</v>
      </c>
      <c r="C8" s="467">
        <v>85.7</v>
      </c>
      <c r="D8" s="468">
        <v>1586.8</v>
      </c>
      <c r="E8" s="468">
        <v>137.4</v>
      </c>
      <c r="F8" s="468">
        <v>97.2</v>
      </c>
      <c r="G8" s="469">
        <v>28778</v>
      </c>
      <c r="H8" s="468">
        <v>108.235</v>
      </c>
      <c r="I8" s="469">
        <v>5695900</v>
      </c>
      <c r="J8" s="470">
        <v>5.3789999999999996</v>
      </c>
      <c r="K8" s="471">
        <v>100.586</v>
      </c>
      <c r="M8" s="310">
        <v>85.7</v>
      </c>
      <c r="N8" s="304">
        <v>1603.3</v>
      </c>
      <c r="O8" s="303">
        <v>137.4</v>
      </c>
      <c r="P8" s="303">
        <v>93.9</v>
      </c>
      <c r="Q8" s="304">
        <v>29581</v>
      </c>
      <c r="R8" s="303">
        <v>108.235</v>
      </c>
      <c r="S8" s="304">
        <v>17246</v>
      </c>
      <c r="T8" s="308">
        <v>5.3789999999999996</v>
      </c>
      <c r="U8" s="472">
        <v>100.586</v>
      </c>
    </row>
    <row r="9" spans="1:22">
      <c r="A9" s="33">
        <v>1989</v>
      </c>
      <c r="B9" s="34" t="s">
        <v>111</v>
      </c>
      <c r="C9" s="310">
        <v>86.2</v>
      </c>
      <c r="D9" s="303">
        <v>1618.2</v>
      </c>
      <c r="E9" s="303">
        <v>139.9</v>
      </c>
      <c r="F9" s="303">
        <v>96.9</v>
      </c>
      <c r="G9" s="304">
        <v>28205</v>
      </c>
      <c r="H9" s="303">
        <v>99.494</v>
      </c>
      <c r="I9" s="304">
        <v>15268951</v>
      </c>
      <c r="J9" s="308">
        <v>5.3840000000000003</v>
      </c>
      <c r="K9" s="472">
        <v>100.70399999999999</v>
      </c>
      <c r="M9" s="310">
        <v>86.2</v>
      </c>
      <c r="N9" s="304">
        <v>1605.2</v>
      </c>
      <c r="O9" s="303">
        <v>139.9</v>
      </c>
      <c r="P9" s="303">
        <v>93.8</v>
      </c>
      <c r="Q9" s="304">
        <v>29295</v>
      </c>
      <c r="R9" s="303">
        <v>99.494</v>
      </c>
      <c r="S9" s="304">
        <v>18478</v>
      </c>
      <c r="T9" s="308">
        <v>5.3840000000000003</v>
      </c>
      <c r="U9" s="472">
        <v>100.70399999999999</v>
      </c>
    </row>
    <row r="10" spans="1:22">
      <c r="A10" s="33"/>
      <c r="B10" s="34" t="s">
        <v>112</v>
      </c>
      <c r="C10" s="310">
        <v>85</v>
      </c>
      <c r="D10" s="303">
        <v>1538.5</v>
      </c>
      <c r="E10" s="303">
        <v>145.19999999999999</v>
      </c>
      <c r="F10" s="303">
        <v>97.2</v>
      </c>
      <c r="G10" s="304">
        <v>26958</v>
      </c>
      <c r="H10" s="303">
        <v>91.183999999999997</v>
      </c>
      <c r="I10" s="304">
        <v>4712568</v>
      </c>
      <c r="J10" s="308">
        <v>5.4240000000000004</v>
      </c>
      <c r="K10" s="472">
        <v>101.053</v>
      </c>
      <c r="M10" s="310">
        <v>85</v>
      </c>
      <c r="N10" s="304">
        <v>1576.2</v>
      </c>
      <c r="O10" s="303">
        <v>145.19999999999999</v>
      </c>
      <c r="P10" s="303">
        <v>94.3</v>
      </c>
      <c r="Q10" s="304">
        <v>28818</v>
      </c>
      <c r="R10" s="303">
        <v>91.183999999999997</v>
      </c>
      <c r="S10" s="304">
        <v>17520</v>
      </c>
      <c r="T10" s="308">
        <v>5.4240000000000004</v>
      </c>
      <c r="U10" s="472">
        <v>101.053</v>
      </c>
    </row>
    <row r="11" spans="1:22">
      <c r="A11" s="33"/>
      <c r="B11" s="34" t="s">
        <v>113</v>
      </c>
      <c r="C11" s="310">
        <v>86.2</v>
      </c>
      <c r="D11" s="303">
        <v>1597.6</v>
      </c>
      <c r="E11" s="303">
        <v>144.5</v>
      </c>
      <c r="F11" s="303">
        <v>100.5</v>
      </c>
      <c r="G11" s="304">
        <v>26155</v>
      </c>
      <c r="H11" s="303">
        <v>101.571</v>
      </c>
      <c r="I11" s="304">
        <v>8035358</v>
      </c>
      <c r="J11" s="308">
        <v>5.4279999999999999</v>
      </c>
      <c r="K11" s="472">
        <v>102.331</v>
      </c>
      <c r="M11" s="310">
        <v>86.2</v>
      </c>
      <c r="N11" s="304">
        <v>1594.3</v>
      </c>
      <c r="O11" s="303">
        <v>144.5</v>
      </c>
      <c r="P11" s="303">
        <v>95.2</v>
      </c>
      <c r="Q11" s="304">
        <v>28973</v>
      </c>
      <c r="R11" s="303">
        <v>101.571</v>
      </c>
      <c r="S11" s="304">
        <v>16676</v>
      </c>
      <c r="T11" s="308">
        <v>5.4279999999999999</v>
      </c>
      <c r="U11" s="472">
        <v>102.331</v>
      </c>
    </row>
    <row r="12" spans="1:22">
      <c r="A12" s="33"/>
      <c r="B12" s="34" t="s">
        <v>114</v>
      </c>
      <c r="C12" s="310">
        <v>87.5</v>
      </c>
      <c r="D12" s="303">
        <v>1621.9</v>
      </c>
      <c r="E12" s="303">
        <v>143</v>
      </c>
      <c r="F12" s="303">
        <v>100.2</v>
      </c>
      <c r="G12" s="304">
        <v>27291</v>
      </c>
      <c r="H12" s="303">
        <v>92.343999999999994</v>
      </c>
      <c r="I12" s="304">
        <v>100473073</v>
      </c>
      <c r="J12" s="308">
        <v>5.4720000000000004</v>
      </c>
      <c r="K12" s="472">
        <v>102.791</v>
      </c>
      <c r="M12" s="310">
        <v>87.5</v>
      </c>
      <c r="N12" s="304">
        <v>1596.3</v>
      </c>
      <c r="O12" s="303">
        <v>143</v>
      </c>
      <c r="P12" s="303">
        <v>95.1</v>
      </c>
      <c r="Q12" s="304">
        <v>27477</v>
      </c>
      <c r="R12" s="303">
        <v>92.343999999999994</v>
      </c>
      <c r="S12" s="304">
        <v>22675</v>
      </c>
      <c r="T12" s="308">
        <v>5.4720000000000004</v>
      </c>
      <c r="U12" s="472">
        <v>102.791</v>
      </c>
      <c r="V12" s="278" t="s">
        <v>181</v>
      </c>
    </row>
    <row r="13" spans="1:22">
      <c r="A13" s="33"/>
      <c r="B13" s="34" t="s">
        <v>115</v>
      </c>
      <c r="C13" s="310">
        <v>87.7</v>
      </c>
      <c r="D13" s="303">
        <v>1657</v>
      </c>
      <c r="E13" s="303">
        <v>151.6</v>
      </c>
      <c r="F13" s="303">
        <v>100.2</v>
      </c>
      <c r="G13" s="304">
        <v>28513</v>
      </c>
      <c r="H13" s="303">
        <v>105.35599999999999</v>
      </c>
      <c r="I13" s="304">
        <v>6896353</v>
      </c>
      <c r="J13" s="308">
        <v>5.5270000000000001</v>
      </c>
      <c r="K13" s="472">
        <v>102.67400000000001</v>
      </c>
      <c r="M13" s="310">
        <v>87.7</v>
      </c>
      <c r="N13" s="304">
        <v>1625.5</v>
      </c>
      <c r="O13" s="303">
        <v>151.6</v>
      </c>
      <c r="P13" s="303">
        <v>95.2</v>
      </c>
      <c r="Q13" s="304">
        <v>28081</v>
      </c>
      <c r="R13" s="303">
        <v>105.35599999999999</v>
      </c>
      <c r="S13" s="304">
        <v>16403</v>
      </c>
      <c r="T13" s="308">
        <v>5.5270000000000001</v>
      </c>
      <c r="U13" s="472">
        <v>102.67400000000001</v>
      </c>
    </row>
    <row r="14" spans="1:22">
      <c r="A14" s="33"/>
      <c r="B14" s="34" t="s">
        <v>116</v>
      </c>
      <c r="C14" s="310">
        <v>89.2</v>
      </c>
      <c r="D14" s="303">
        <v>1610.9</v>
      </c>
      <c r="E14" s="303">
        <v>146.4</v>
      </c>
      <c r="F14" s="303">
        <v>100.1</v>
      </c>
      <c r="G14" s="304">
        <v>28986</v>
      </c>
      <c r="H14" s="303">
        <v>95.430999999999997</v>
      </c>
      <c r="I14" s="304">
        <v>6230171</v>
      </c>
      <c r="J14" s="308">
        <v>5.6189999999999998</v>
      </c>
      <c r="K14" s="472">
        <v>102.56100000000001</v>
      </c>
      <c r="M14" s="310">
        <v>89.2</v>
      </c>
      <c r="N14" s="304">
        <v>1612.6</v>
      </c>
      <c r="O14" s="303">
        <v>146.4</v>
      </c>
      <c r="P14" s="303">
        <v>95.3</v>
      </c>
      <c r="Q14" s="304">
        <v>27993</v>
      </c>
      <c r="R14" s="303">
        <v>95.430999999999997</v>
      </c>
      <c r="S14" s="304">
        <v>18222</v>
      </c>
      <c r="T14" s="308">
        <v>5.6189999999999998</v>
      </c>
      <c r="U14" s="472">
        <v>102.56100000000001</v>
      </c>
    </row>
    <row r="15" spans="1:22">
      <c r="A15" s="33"/>
      <c r="B15" s="34" t="s">
        <v>117</v>
      </c>
      <c r="C15" s="310">
        <v>89.3</v>
      </c>
      <c r="D15" s="303">
        <v>1592.3</v>
      </c>
      <c r="E15" s="303">
        <v>154.4</v>
      </c>
      <c r="F15" s="303">
        <v>99.8</v>
      </c>
      <c r="G15" s="304">
        <v>30363</v>
      </c>
      <c r="H15" s="303">
        <v>91.528999999999996</v>
      </c>
      <c r="I15" s="304">
        <v>12503708</v>
      </c>
      <c r="J15" s="308">
        <v>5.742</v>
      </c>
      <c r="K15" s="472">
        <v>102.55800000000001</v>
      </c>
      <c r="M15" s="310">
        <v>89.3</v>
      </c>
      <c r="N15" s="304">
        <v>1556.9</v>
      </c>
      <c r="O15" s="303">
        <v>154.4</v>
      </c>
      <c r="P15" s="303">
        <v>95.4</v>
      </c>
      <c r="Q15" s="304">
        <v>27789</v>
      </c>
      <c r="R15" s="303">
        <v>91.528999999999996</v>
      </c>
      <c r="S15" s="304">
        <v>18747</v>
      </c>
      <c r="T15" s="308">
        <v>5.742</v>
      </c>
      <c r="U15" s="472">
        <v>102.55800000000001</v>
      </c>
    </row>
    <row r="16" spans="1:22">
      <c r="A16" s="33"/>
      <c r="B16" s="34" t="s">
        <v>118</v>
      </c>
      <c r="C16" s="310">
        <v>88.7</v>
      </c>
      <c r="D16" s="303">
        <v>1604.2</v>
      </c>
      <c r="E16" s="303">
        <v>152.19999999999999</v>
      </c>
      <c r="F16" s="303">
        <v>99.7</v>
      </c>
      <c r="G16" s="304">
        <v>29097</v>
      </c>
      <c r="H16" s="303">
        <v>79.031999999999996</v>
      </c>
      <c r="I16" s="304">
        <v>5303007</v>
      </c>
      <c r="J16" s="308">
        <v>5.8109999999999999</v>
      </c>
      <c r="K16" s="472">
        <v>103.006</v>
      </c>
      <c r="M16" s="310">
        <v>88.7</v>
      </c>
      <c r="N16" s="304">
        <v>1600.5</v>
      </c>
      <c r="O16" s="303">
        <v>152.19999999999999</v>
      </c>
      <c r="P16" s="303">
        <v>95.6</v>
      </c>
      <c r="Q16" s="304">
        <v>27771</v>
      </c>
      <c r="R16" s="303">
        <v>79.031999999999996</v>
      </c>
      <c r="S16" s="304">
        <v>19386</v>
      </c>
      <c r="T16" s="308">
        <v>5.8109999999999999</v>
      </c>
      <c r="U16" s="472">
        <v>103.006</v>
      </c>
    </row>
    <row r="17" spans="1:21">
      <c r="A17" s="33"/>
      <c r="B17" s="34" t="s">
        <v>119</v>
      </c>
      <c r="C17" s="310">
        <v>88.3</v>
      </c>
      <c r="D17" s="303">
        <v>1705.6</v>
      </c>
      <c r="E17" s="303">
        <v>141.69999999999999</v>
      </c>
      <c r="F17" s="303">
        <v>99.8</v>
      </c>
      <c r="G17" s="304">
        <v>28972</v>
      </c>
      <c r="H17" s="303">
        <v>95.364999999999995</v>
      </c>
      <c r="I17" s="304">
        <v>8517845</v>
      </c>
      <c r="J17" s="308">
        <v>5.8739999999999997</v>
      </c>
      <c r="K17" s="472">
        <v>103.337</v>
      </c>
      <c r="M17" s="310">
        <v>88.3</v>
      </c>
      <c r="N17" s="304">
        <v>1678.7</v>
      </c>
      <c r="O17" s="303">
        <v>141.69999999999999</v>
      </c>
      <c r="P17" s="303">
        <v>95.7</v>
      </c>
      <c r="Q17" s="304">
        <v>27613</v>
      </c>
      <c r="R17" s="303">
        <v>95.364999999999995</v>
      </c>
      <c r="S17" s="304">
        <v>19387</v>
      </c>
      <c r="T17" s="308">
        <v>5.8739999999999997</v>
      </c>
      <c r="U17" s="472">
        <v>103.337</v>
      </c>
    </row>
    <row r="18" spans="1:21">
      <c r="A18" s="33"/>
      <c r="B18" s="34" t="s">
        <v>120</v>
      </c>
      <c r="C18" s="310">
        <v>89.1</v>
      </c>
      <c r="D18" s="303">
        <v>1726.5</v>
      </c>
      <c r="E18" s="303">
        <v>147.6</v>
      </c>
      <c r="F18" s="303">
        <v>100</v>
      </c>
      <c r="G18" s="304">
        <v>28164</v>
      </c>
      <c r="H18" s="303">
        <v>93.933000000000007</v>
      </c>
      <c r="I18" s="304">
        <v>70043599</v>
      </c>
      <c r="J18" s="308">
        <v>5.97</v>
      </c>
      <c r="K18" s="472">
        <v>102.54300000000001</v>
      </c>
      <c r="M18" s="310">
        <v>89.1</v>
      </c>
      <c r="N18" s="304">
        <v>1777.3</v>
      </c>
      <c r="O18" s="303">
        <v>147.6</v>
      </c>
      <c r="P18" s="303">
        <v>95.8</v>
      </c>
      <c r="Q18" s="304">
        <v>27651</v>
      </c>
      <c r="R18" s="303">
        <v>93.933000000000007</v>
      </c>
      <c r="S18" s="304">
        <v>21269</v>
      </c>
      <c r="T18" s="308">
        <v>5.97</v>
      </c>
      <c r="U18" s="472">
        <v>102.54300000000001</v>
      </c>
    </row>
    <row r="19" spans="1:21">
      <c r="A19" s="49"/>
      <c r="B19" s="50" t="s">
        <v>121</v>
      </c>
      <c r="C19" s="322">
        <v>89.5</v>
      </c>
      <c r="D19" s="315">
        <v>1714.3</v>
      </c>
      <c r="E19" s="315">
        <v>150.5</v>
      </c>
      <c r="F19" s="315">
        <v>100</v>
      </c>
      <c r="G19" s="316">
        <v>26735</v>
      </c>
      <c r="H19" s="315">
        <v>108.79600000000001</v>
      </c>
      <c r="I19" s="316">
        <v>5575274</v>
      </c>
      <c r="J19" s="320">
        <v>6.149</v>
      </c>
      <c r="K19" s="473">
        <v>102.78100000000001</v>
      </c>
      <c r="M19" s="322">
        <v>89.5</v>
      </c>
      <c r="N19" s="316">
        <v>1749.2</v>
      </c>
      <c r="O19" s="315">
        <v>150.5</v>
      </c>
      <c r="P19" s="315">
        <v>96.1</v>
      </c>
      <c r="Q19" s="316">
        <v>27702</v>
      </c>
      <c r="R19" s="315">
        <v>108.79600000000001</v>
      </c>
      <c r="S19" s="316">
        <v>20428</v>
      </c>
      <c r="T19" s="320">
        <v>6.149</v>
      </c>
      <c r="U19" s="473">
        <v>102.78100000000001</v>
      </c>
    </row>
    <row r="20" spans="1:21">
      <c r="A20" s="33" t="s">
        <v>109</v>
      </c>
      <c r="B20" s="34" t="s">
        <v>110</v>
      </c>
      <c r="C20" s="331">
        <v>89.5</v>
      </c>
      <c r="D20" s="327">
        <v>1678.9</v>
      </c>
      <c r="E20" s="327">
        <v>143.80000000000001</v>
      </c>
      <c r="F20" s="327">
        <v>99.5</v>
      </c>
      <c r="G20" s="328">
        <v>26732</v>
      </c>
      <c r="H20" s="327">
        <v>103.246</v>
      </c>
      <c r="I20" s="328">
        <v>6951731</v>
      </c>
      <c r="J20" s="330">
        <v>6.3819999999999997</v>
      </c>
      <c r="K20" s="474">
        <v>104.196</v>
      </c>
      <c r="M20" s="331">
        <v>89.5</v>
      </c>
      <c r="N20" s="328">
        <v>1695.7</v>
      </c>
      <c r="O20" s="327">
        <v>143.80000000000001</v>
      </c>
      <c r="P20" s="327">
        <v>96.1</v>
      </c>
      <c r="Q20" s="328">
        <v>27023</v>
      </c>
      <c r="R20" s="327">
        <v>103.246</v>
      </c>
      <c r="S20" s="328">
        <v>20985</v>
      </c>
      <c r="T20" s="330">
        <v>6.3819999999999997</v>
      </c>
      <c r="U20" s="474">
        <v>104.196</v>
      </c>
    </row>
    <row r="21" spans="1:21">
      <c r="A21" s="33">
        <v>1990</v>
      </c>
      <c r="B21" s="34" t="s">
        <v>111</v>
      </c>
      <c r="C21" s="331">
        <v>87.2</v>
      </c>
      <c r="D21" s="327">
        <v>1713.5</v>
      </c>
      <c r="E21" s="327">
        <v>151.9</v>
      </c>
      <c r="F21" s="327">
        <v>99.3</v>
      </c>
      <c r="G21" s="328">
        <v>25749</v>
      </c>
      <c r="H21" s="327">
        <v>107.399</v>
      </c>
      <c r="I21" s="328">
        <v>16278200</v>
      </c>
      <c r="J21" s="330">
        <v>6.6120000000000001</v>
      </c>
      <c r="K21" s="474">
        <v>104.312</v>
      </c>
      <c r="M21" s="331">
        <v>87.2</v>
      </c>
      <c r="N21" s="328">
        <v>1701.4</v>
      </c>
      <c r="O21" s="327">
        <v>151.9</v>
      </c>
      <c r="P21" s="327">
        <v>96.1</v>
      </c>
      <c r="Q21" s="328">
        <v>26751</v>
      </c>
      <c r="R21" s="327">
        <v>107.399</v>
      </c>
      <c r="S21" s="328">
        <v>20267</v>
      </c>
      <c r="T21" s="330">
        <v>6.6120000000000001</v>
      </c>
      <c r="U21" s="474">
        <v>104.312</v>
      </c>
    </row>
    <row r="22" spans="1:21">
      <c r="A22" s="33"/>
      <c r="B22" s="34" t="s">
        <v>112</v>
      </c>
      <c r="C22" s="331">
        <v>89.4</v>
      </c>
      <c r="D22" s="327">
        <v>1673.2</v>
      </c>
      <c r="E22" s="327">
        <v>151.1</v>
      </c>
      <c r="F22" s="327">
        <v>99.1</v>
      </c>
      <c r="G22" s="328">
        <v>24646</v>
      </c>
      <c r="H22" s="327">
        <v>102.809</v>
      </c>
      <c r="I22" s="328">
        <v>4666935</v>
      </c>
      <c r="J22" s="330">
        <v>6.9009999999999998</v>
      </c>
      <c r="K22" s="474">
        <v>104.167</v>
      </c>
      <c r="M22" s="331">
        <v>89.4</v>
      </c>
      <c r="N22" s="328">
        <v>1707.9</v>
      </c>
      <c r="O22" s="327">
        <v>151.1</v>
      </c>
      <c r="P22" s="327">
        <v>96.2</v>
      </c>
      <c r="Q22" s="328">
        <v>26667</v>
      </c>
      <c r="R22" s="327">
        <v>102.809</v>
      </c>
      <c r="S22" s="328">
        <v>17778</v>
      </c>
      <c r="T22" s="330">
        <v>6.9009999999999998</v>
      </c>
      <c r="U22" s="474">
        <v>104.167</v>
      </c>
    </row>
    <row r="23" spans="1:21">
      <c r="A23" s="33"/>
      <c r="B23" s="34" t="s">
        <v>113</v>
      </c>
      <c r="C23" s="331">
        <v>88.6</v>
      </c>
      <c r="D23" s="327">
        <v>1764.9</v>
      </c>
      <c r="E23" s="327">
        <v>153.6</v>
      </c>
      <c r="F23" s="327">
        <v>101.6</v>
      </c>
      <c r="G23" s="328">
        <v>24092</v>
      </c>
      <c r="H23" s="327">
        <v>96.968000000000004</v>
      </c>
      <c r="I23" s="328">
        <v>10106997</v>
      </c>
      <c r="J23" s="330">
        <v>7.1130000000000004</v>
      </c>
      <c r="K23" s="474">
        <v>103.18899999999999</v>
      </c>
      <c r="M23" s="331">
        <v>88.6</v>
      </c>
      <c r="N23" s="328">
        <v>1760.4</v>
      </c>
      <c r="O23" s="327">
        <v>153.6</v>
      </c>
      <c r="P23" s="327">
        <v>96.2</v>
      </c>
      <c r="Q23" s="328">
        <v>26431</v>
      </c>
      <c r="R23" s="327">
        <v>96.968000000000004</v>
      </c>
      <c r="S23" s="328">
        <v>20577</v>
      </c>
      <c r="T23" s="330">
        <v>7.1130000000000004</v>
      </c>
      <c r="U23" s="474">
        <v>103.18899999999999</v>
      </c>
    </row>
    <row r="24" spans="1:21">
      <c r="A24" s="33"/>
      <c r="B24" s="34" t="s">
        <v>114</v>
      </c>
      <c r="C24" s="331">
        <v>88.3</v>
      </c>
      <c r="D24" s="327">
        <v>1881.8</v>
      </c>
      <c r="E24" s="327">
        <v>181.7</v>
      </c>
      <c r="F24" s="327">
        <v>101.1</v>
      </c>
      <c r="G24" s="328">
        <v>26662</v>
      </c>
      <c r="H24" s="327">
        <v>98.978999999999999</v>
      </c>
      <c r="I24" s="328">
        <v>84100634</v>
      </c>
      <c r="J24" s="330">
        <v>7.3239999999999998</v>
      </c>
      <c r="K24" s="474">
        <v>102.941</v>
      </c>
      <c r="M24" s="331">
        <v>88.3</v>
      </c>
      <c r="N24" s="328">
        <v>1864.9</v>
      </c>
      <c r="O24" s="327">
        <v>181.7</v>
      </c>
      <c r="P24" s="327">
        <v>95.9</v>
      </c>
      <c r="Q24" s="328">
        <v>26716</v>
      </c>
      <c r="R24" s="327">
        <v>98.978999999999999</v>
      </c>
      <c r="S24" s="328">
        <v>19410</v>
      </c>
      <c r="T24" s="330">
        <v>7.3239999999999998</v>
      </c>
      <c r="U24" s="474">
        <v>102.941</v>
      </c>
    </row>
    <row r="25" spans="1:21">
      <c r="A25" s="33"/>
      <c r="B25" s="34" t="s">
        <v>115</v>
      </c>
      <c r="C25" s="331">
        <v>88.3</v>
      </c>
      <c r="D25" s="327">
        <v>1850.5</v>
      </c>
      <c r="E25" s="327">
        <v>157.5</v>
      </c>
      <c r="F25" s="327">
        <v>101.2</v>
      </c>
      <c r="G25" s="328">
        <v>26570</v>
      </c>
      <c r="H25" s="327">
        <v>91.271000000000001</v>
      </c>
      <c r="I25" s="328">
        <v>15827526</v>
      </c>
      <c r="J25" s="330">
        <v>7.3490000000000002</v>
      </c>
      <c r="K25" s="474">
        <v>102.492</v>
      </c>
      <c r="M25" s="331">
        <v>88.3</v>
      </c>
      <c r="N25" s="328">
        <v>1818.2</v>
      </c>
      <c r="O25" s="327">
        <v>157.5</v>
      </c>
      <c r="P25" s="327">
        <v>96.1</v>
      </c>
      <c r="Q25" s="328">
        <v>26593</v>
      </c>
      <c r="R25" s="327">
        <v>91.271000000000001</v>
      </c>
      <c r="S25" s="328">
        <v>33615</v>
      </c>
      <c r="T25" s="330">
        <v>7.3490000000000002</v>
      </c>
      <c r="U25" s="474">
        <v>102.492</v>
      </c>
    </row>
    <row r="26" spans="1:21">
      <c r="A26" s="33"/>
      <c r="B26" s="34" t="s">
        <v>116</v>
      </c>
      <c r="C26" s="331">
        <v>87.7</v>
      </c>
      <c r="D26" s="327">
        <v>1698.5</v>
      </c>
      <c r="E26" s="327">
        <v>168</v>
      </c>
      <c r="F26" s="327">
        <v>101.3</v>
      </c>
      <c r="G26" s="328">
        <v>28057</v>
      </c>
      <c r="H26" s="327">
        <v>98.444000000000003</v>
      </c>
      <c r="I26" s="328">
        <v>7568048</v>
      </c>
      <c r="J26" s="330">
        <v>7.3739999999999997</v>
      </c>
      <c r="K26" s="474">
        <v>102.724</v>
      </c>
      <c r="M26" s="331">
        <v>87.7</v>
      </c>
      <c r="N26" s="328">
        <v>1697.1</v>
      </c>
      <c r="O26" s="327">
        <v>168</v>
      </c>
      <c r="P26" s="327">
        <v>96.4</v>
      </c>
      <c r="Q26" s="328">
        <v>26698</v>
      </c>
      <c r="R26" s="327">
        <v>98.444000000000003</v>
      </c>
      <c r="S26" s="328">
        <v>21241</v>
      </c>
      <c r="T26" s="330">
        <v>7.3739999999999997</v>
      </c>
      <c r="U26" s="474">
        <v>102.724</v>
      </c>
    </row>
    <row r="27" spans="1:21">
      <c r="A27" s="33"/>
      <c r="B27" s="34" t="s">
        <v>117</v>
      </c>
      <c r="C27" s="331">
        <v>87.8</v>
      </c>
      <c r="D27" s="327">
        <v>1796.8</v>
      </c>
      <c r="E27" s="327">
        <v>164</v>
      </c>
      <c r="F27" s="327">
        <v>100.7</v>
      </c>
      <c r="G27" s="328">
        <v>28530</v>
      </c>
      <c r="H27" s="327">
        <v>89.209000000000003</v>
      </c>
      <c r="I27" s="328">
        <v>13599925</v>
      </c>
      <c r="J27" s="330">
        <v>7.4480000000000004</v>
      </c>
      <c r="K27" s="474">
        <v>103.06100000000001</v>
      </c>
      <c r="M27" s="331">
        <v>87.8</v>
      </c>
      <c r="N27" s="328">
        <v>1756.2</v>
      </c>
      <c r="O27" s="327">
        <v>164</v>
      </c>
      <c r="P27" s="327">
        <v>96.4</v>
      </c>
      <c r="Q27" s="328">
        <v>26353</v>
      </c>
      <c r="R27" s="327">
        <v>89.209000000000003</v>
      </c>
      <c r="S27" s="328">
        <v>20157</v>
      </c>
      <c r="T27" s="330">
        <v>7.4480000000000004</v>
      </c>
      <c r="U27" s="474">
        <v>103.06100000000001</v>
      </c>
    </row>
    <row r="28" spans="1:21">
      <c r="A28" s="33"/>
      <c r="B28" s="34" t="s">
        <v>118</v>
      </c>
      <c r="C28" s="331">
        <v>87.6</v>
      </c>
      <c r="D28" s="327">
        <v>1744.3</v>
      </c>
      <c r="E28" s="327">
        <v>152.9</v>
      </c>
      <c r="F28" s="327">
        <v>100.4</v>
      </c>
      <c r="G28" s="328">
        <v>27671</v>
      </c>
      <c r="H28" s="327">
        <v>99.956999999999994</v>
      </c>
      <c r="I28" s="328">
        <v>5430433</v>
      </c>
      <c r="J28" s="330">
        <v>7.665</v>
      </c>
      <c r="K28" s="474">
        <v>102.91800000000001</v>
      </c>
      <c r="M28" s="331">
        <v>87.6</v>
      </c>
      <c r="N28" s="328">
        <v>1736.8</v>
      </c>
      <c r="O28" s="327">
        <v>152.9</v>
      </c>
      <c r="P28" s="327">
        <v>96.3</v>
      </c>
      <c r="Q28" s="328">
        <v>26652</v>
      </c>
      <c r="R28" s="327">
        <v>99.956999999999994</v>
      </c>
      <c r="S28" s="328">
        <v>19648</v>
      </c>
      <c r="T28" s="330">
        <v>7.665</v>
      </c>
      <c r="U28" s="474">
        <v>102.91800000000001</v>
      </c>
    </row>
    <row r="29" spans="1:21">
      <c r="A29" s="33"/>
      <c r="B29" s="34" t="s">
        <v>119</v>
      </c>
      <c r="C29" s="331">
        <v>87.8</v>
      </c>
      <c r="D29" s="327">
        <v>1780.4</v>
      </c>
      <c r="E29" s="327">
        <v>167.2</v>
      </c>
      <c r="F29" s="327">
        <v>100.6</v>
      </c>
      <c r="G29" s="328">
        <v>28060</v>
      </c>
      <c r="H29" s="327">
        <v>90.436999999999998</v>
      </c>
      <c r="I29" s="328">
        <v>9747550</v>
      </c>
      <c r="J29" s="330">
        <v>8.0359999999999996</v>
      </c>
      <c r="K29" s="474">
        <v>103.452</v>
      </c>
      <c r="M29" s="331">
        <v>87.8</v>
      </c>
      <c r="N29" s="328">
        <v>1751</v>
      </c>
      <c r="O29" s="327">
        <v>167.2</v>
      </c>
      <c r="P29" s="327">
        <v>96.6</v>
      </c>
      <c r="Q29" s="328">
        <v>26343</v>
      </c>
      <c r="R29" s="327">
        <v>90.436999999999998</v>
      </c>
      <c r="S29" s="328">
        <v>21378</v>
      </c>
      <c r="T29" s="330">
        <v>8.0359999999999996</v>
      </c>
      <c r="U29" s="474">
        <v>103.452</v>
      </c>
    </row>
    <row r="30" spans="1:21">
      <c r="A30" s="33"/>
      <c r="B30" s="34" t="s">
        <v>120</v>
      </c>
      <c r="C30" s="331">
        <v>87.6</v>
      </c>
      <c r="D30" s="327">
        <v>1718.5</v>
      </c>
      <c r="E30" s="327">
        <v>168.7</v>
      </c>
      <c r="F30" s="327">
        <v>100.5</v>
      </c>
      <c r="G30" s="328">
        <v>26991</v>
      </c>
      <c r="H30" s="327">
        <v>86.525000000000006</v>
      </c>
      <c r="I30" s="328">
        <v>65000006</v>
      </c>
      <c r="J30" s="330">
        <v>8.1739999999999995</v>
      </c>
      <c r="K30" s="474">
        <v>104.17100000000001</v>
      </c>
      <c r="M30" s="331">
        <v>87.6</v>
      </c>
      <c r="N30" s="328">
        <v>1769</v>
      </c>
      <c r="O30" s="327">
        <v>168.7</v>
      </c>
      <c r="P30" s="327">
        <v>96.4</v>
      </c>
      <c r="Q30" s="328">
        <v>26631</v>
      </c>
      <c r="R30" s="327">
        <v>86.525000000000006</v>
      </c>
      <c r="S30" s="328">
        <v>19831</v>
      </c>
      <c r="T30" s="330">
        <v>8.1739999999999995</v>
      </c>
      <c r="U30" s="474">
        <v>104.17100000000001</v>
      </c>
    </row>
    <row r="31" spans="1:21">
      <c r="A31" s="49"/>
      <c r="B31" s="50" t="s">
        <v>121</v>
      </c>
      <c r="C31" s="354">
        <v>87.7</v>
      </c>
      <c r="D31" s="349">
        <v>1708</v>
      </c>
      <c r="E31" s="349">
        <v>161.80000000000001</v>
      </c>
      <c r="F31" s="349">
        <v>100.5</v>
      </c>
      <c r="G31" s="350">
        <v>26168</v>
      </c>
      <c r="H31" s="349">
        <v>104.95099999999999</v>
      </c>
      <c r="I31" s="350">
        <v>5761682</v>
      </c>
      <c r="J31" s="353">
        <v>8.2970000000000006</v>
      </c>
      <c r="K31" s="475">
        <v>103.72</v>
      </c>
      <c r="M31" s="354">
        <v>87.7</v>
      </c>
      <c r="N31" s="350">
        <v>1744</v>
      </c>
      <c r="O31" s="349">
        <v>161.80000000000001</v>
      </c>
      <c r="P31" s="349">
        <v>96.6</v>
      </c>
      <c r="Q31" s="350">
        <v>26973</v>
      </c>
      <c r="R31" s="349">
        <v>104.95099999999999</v>
      </c>
      <c r="S31" s="350">
        <v>20770</v>
      </c>
      <c r="T31" s="353">
        <v>8.2970000000000006</v>
      </c>
      <c r="U31" s="475">
        <v>103.72</v>
      </c>
    </row>
    <row r="32" spans="1:21">
      <c r="A32" s="61" t="s">
        <v>122</v>
      </c>
      <c r="B32" s="62" t="s">
        <v>110</v>
      </c>
      <c r="C32" s="347">
        <v>88.3</v>
      </c>
      <c r="D32" s="340">
        <v>1740.7</v>
      </c>
      <c r="E32" s="340">
        <v>167.1</v>
      </c>
      <c r="F32" s="340">
        <v>100.8</v>
      </c>
      <c r="G32" s="341">
        <v>26430</v>
      </c>
      <c r="H32" s="340">
        <v>116.289</v>
      </c>
      <c r="I32" s="341">
        <v>6698160</v>
      </c>
      <c r="J32" s="345">
        <v>8.3059999999999992</v>
      </c>
      <c r="K32" s="476">
        <v>103.691</v>
      </c>
      <c r="M32" s="347">
        <v>88.3</v>
      </c>
      <c r="N32" s="341">
        <v>1756.1</v>
      </c>
      <c r="O32" s="340">
        <v>167.1</v>
      </c>
      <c r="P32" s="340">
        <v>97.4</v>
      </c>
      <c r="Q32" s="341">
        <v>26630</v>
      </c>
      <c r="R32" s="340">
        <v>116.289</v>
      </c>
      <c r="S32" s="341">
        <v>20500</v>
      </c>
      <c r="T32" s="345">
        <v>8.3059999999999992</v>
      </c>
      <c r="U32" s="476">
        <v>103.691</v>
      </c>
    </row>
    <row r="33" spans="1:21">
      <c r="A33" s="33">
        <v>1991</v>
      </c>
      <c r="B33" s="34" t="s">
        <v>111</v>
      </c>
      <c r="C33" s="331">
        <v>89.8</v>
      </c>
      <c r="D33" s="327">
        <v>1774.4</v>
      </c>
      <c r="E33" s="327">
        <v>160.30000000000001</v>
      </c>
      <c r="F33" s="327">
        <v>101.1</v>
      </c>
      <c r="G33" s="328">
        <v>25799</v>
      </c>
      <c r="H33" s="327">
        <v>109.97799999999999</v>
      </c>
      <c r="I33" s="328">
        <v>15893912</v>
      </c>
      <c r="J33" s="330">
        <v>8.2710000000000008</v>
      </c>
      <c r="K33" s="474">
        <v>103.24</v>
      </c>
      <c r="M33" s="331">
        <v>89.8</v>
      </c>
      <c r="N33" s="328">
        <v>1762.5</v>
      </c>
      <c r="O33" s="327">
        <v>160.30000000000001</v>
      </c>
      <c r="P33" s="327">
        <v>97.9</v>
      </c>
      <c r="Q33" s="328">
        <v>26859</v>
      </c>
      <c r="R33" s="327">
        <v>109.97799999999999</v>
      </c>
      <c r="S33" s="328">
        <v>20672</v>
      </c>
      <c r="T33" s="330">
        <v>8.2710000000000008</v>
      </c>
      <c r="U33" s="474">
        <v>103.24</v>
      </c>
    </row>
    <row r="34" spans="1:21">
      <c r="A34" s="33"/>
      <c r="B34" s="34" t="s">
        <v>112</v>
      </c>
      <c r="C34" s="331">
        <v>90.6</v>
      </c>
      <c r="D34" s="327">
        <v>1762.5</v>
      </c>
      <c r="E34" s="327">
        <v>156.1</v>
      </c>
      <c r="F34" s="327">
        <v>101</v>
      </c>
      <c r="G34" s="328">
        <v>24319</v>
      </c>
      <c r="H34" s="327">
        <v>106.51900000000001</v>
      </c>
      <c r="I34" s="328">
        <v>5434707</v>
      </c>
      <c r="J34" s="330">
        <v>8.2710000000000008</v>
      </c>
      <c r="K34" s="474">
        <v>103.111</v>
      </c>
      <c r="M34" s="331">
        <v>90.6</v>
      </c>
      <c r="N34" s="328">
        <v>1789.3</v>
      </c>
      <c r="O34" s="327">
        <v>156.1</v>
      </c>
      <c r="P34" s="327">
        <v>98.1</v>
      </c>
      <c r="Q34" s="328">
        <v>26779</v>
      </c>
      <c r="R34" s="327">
        <v>106.51900000000001</v>
      </c>
      <c r="S34" s="328">
        <v>20991</v>
      </c>
      <c r="T34" s="330">
        <v>8.2710000000000008</v>
      </c>
      <c r="U34" s="474">
        <v>103.111</v>
      </c>
    </row>
    <row r="35" spans="1:21">
      <c r="A35" s="33"/>
      <c r="B35" s="34" t="s">
        <v>113</v>
      </c>
      <c r="C35" s="331">
        <v>92.6</v>
      </c>
      <c r="D35" s="327">
        <v>1770.6</v>
      </c>
      <c r="E35" s="327">
        <v>157.30000000000001</v>
      </c>
      <c r="F35" s="327">
        <v>104.1</v>
      </c>
      <c r="G35" s="328">
        <v>24425</v>
      </c>
      <c r="H35" s="327">
        <v>109.47199999999999</v>
      </c>
      <c r="I35" s="328">
        <v>10864201</v>
      </c>
      <c r="J35" s="330">
        <v>8.2270000000000003</v>
      </c>
      <c r="K35" s="474">
        <v>102.98</v>
      </c>
      <c r="M35" s="331">
        <v>92.6</v>
      </c>
      <c r="N35" s="328">
        <v>1768.2</v>
      </c>
      <c r="O35" s="327">
        <v>157.30000000000001</v>
      </c>
      <c r="P35" s="327">
        <v>98.5</v>
      </c>
      <c r="Q35" s="328">
        <v>26380</v>
      </c>
      <c r="R35" s="327">
        <v>109.47199999999999</v>
      </c>
      <c r="S35" s="328">
        <v>21923</v>
      </c>
      <c r="T35" s="330">
        <v>8.2270000000000003</v>
      </c>
      <c r="U35" s="474">
        <v>102.98</v>
      </c>
    </row>
    <row r="36" spans="1:21">
      <c r="A36" s="33"/>
      <c r="B36" s="34" t="s">
        <v>114</v>
      </c>
      <c r="C36" s="331">
        <v>93.1</v>
      </c>
      <c r="D36" s="327">
        <v>1760.5</v>
      </c>
      <c r="E36" s="327">
        <v>151</v>
      </c>
      <c r="F36" s="327">
        <v>104.2</v>
      </c>
      <c r="G36" s="328">
        <v>26354</v>
      </c>
      <c r="H36" s="327">
        <v>107.29600000000001</v>
      </c>
      <c r="I36" s="328">
        <v>93257922</v>
      </c>
      <c r="J36" s="330">
        <v>8.2420000000000009</v>
      </c>
      <c r="K36" s="474">
        <v>103.077</v>
      </c>
      <c r="M36" s="331">
        <v>93.1</v>
      </c>
      <c r="N36" s="328">
        <v>1754.5</v>
      </c>
      <c r="O36" s="327">
        <v>151</v>
      </c>
      <c r="P36" s="327">
        <v>98.8</v>
      </c>
      <c r="Q36" s="328">
        <v>26542</v>
      </c>
      <c r="R36" s="327">
        <v>107.29600000000001</v>
      </c>
      <c r="S36" s="328">
        <v>21599</v>
      </c>
      <c r="T36" s="330">
        <v>8.2420000000000009</v>
      </c>
      <c r="U36" s="474">
        <v>103.077</v>
      </c>
    </row>
    <row r="37" spans="1:21">
      <c r="A37" s="33"/>
      <c r="B37" s="34" t="s">
        <v>115</v>
      </c>
      <c r="C37" s="331">
        <v>95</v>
      </c>
      <c r="D37" s="327">
        <v>1785.1</v>
      </c>
      <c r="E37" s="327">
        <v>148.6</v>
      </c>
      <c r="F37" s="327">
        <v>104</v>
      </c>
      <c r="G37" s="328">
        <v>26370</v>
      </c>
      <c r="H37" s="327">
        <v>112.23099999999999</v>
      </c>
      <c r="I37" s="328">
        <v>13479131</v>
      </c>
      <c r="J37" s="330">
        <v>8.2469999999999999</v>
      </c>
      <c r="K37" s="474">
        <v>103.20399999999999</v>
      </c>
      <c r="M37" s="331">
        <v>95</v>
      </c>
      <c r="N37" s="328">
        <v>1759.8</v>
      </c>
      <c r="O37" s="327">
        <v>148.6</v>
      </c>
      <c r="P37" s="327">
        <v>98.7</v>
      </c>
      <c r="Q37" s="328">
        <v>26603</v>
      </c>
      <c r="R37" s="327">
        <v>112.23099999999999</v>
      </c>
      <c r="S37" s="328">
        <v>25960</v>
      </c>
      <c r="T37" s="330">
        <v>8.2469999999999999</v>
      </c>
      <c r="U37" s="474">
        <v>103.20399999999999</v>
      </c>
    </row>
    <row r="38" spans="1:21">
      <c r="A38" s="33"/>
      <c r="B38" s="34" t="s">
        <v>116</v>
      </c>
      <c r="C38" s="331">
        <v>96.2</v>
      </c>
      <c r="D38" s="327">
        <v>1774.8</v>
      </c>
      <c r="E38" s="327">
        <v>145.19999999999999</v>
      </c>
      <c r="F38" s="327">
        <v>104</v>
      </c>
      <c r="G38" s="328">
        <v>28510</v>
      </c>
      <c r="H38" s="327">
        <v>100.72</v>
      </c>
      <c r="I38" s="328">
        <v>7539827</v>
      </c>
      <c r="J38" s="330">
        <v>8.2569999999999997</v>
      </c>
      <c r="K38" s="474">
        <v>103.425</v>
      </c>
      <c r="M38" s="331">
        <v>96.2</v>
      </c>
      <c r="N38" s="328">
        <v>1772.1</v>
      </c>
      <c r="O38" s="327">
        <v>145.19999999999999</v>
      </c>
      <c r="P38" s="327">
        <v>99</v>
      </c>
      <c r="Q38" s="328">
        <v>26698</v>
      </c>
      <c r="R38" s="327">
        <v>100.72</v>
      </c>
      <c r="S38" s="328">
        <v>20509</v>
      </c>
      <c r="T38" s="330">
        <v>8.2569999999999997</v>
      </c>
      <c r="U38" s="474">
        <v>103.425</v>
      </c>
    </row>
    <row r="39" spans="1:21">
      <c r="A39" s="33"/>
      <c r="B39" s="34" t="s">
        <v>117</v>
      </c>
      <c r="C39" s="331">
        <v>98</v>
      </c>
      <c r="D39" s="327">
        <v>2572.5</v>
      </c>
      <c r="E39" s="327">
        <v>143.6</v>
      </c>
      <c r="F39" s="327">
        <v>103.8</v>
      </c>
      <c r="G39" s="328">
        <v>28418</v>
      </c>
      <c r="H39" s="327">
        <v>126.76600000000001</v>
      </c>
      <c r="I39" s="328">
        <v>14245236</v>
      </c>
      <c r="J39" s="330">
        <v>8.2469999999999999</v>
      </c>
      <c r="K39" s="474">
        <v>102.97</v>
      </c>
      <c r="M39" s="331">
        <v>98</v>
      </c>
      <c r="N39" s="328">
        <v>2512.6999999999998</v>
      </c>
      <c r="O39" s="327">
        <v>143.6</v>
      </c>
      <c r="P39" s="327">
        <v>99.3</v>
      </c>
      <c r="Q39" s="328">
        <v>26540</v>
      </c>
      <c r="R39" s="327">
        <v>126.76600000000001</v>
      </c>
      <c r="S39" s="328">
        <v>20576</v>
      </c>
      <c r="T39" s="330">
        <v>8.2469999999999999</v>
      </c>
      <c r="U39" s="474">
        <v>102.97</v>
      </c>
    </row>
    <row r="40" spans="1:21">
      <c r="A40" s="33"/>
      <c r="B40" s="34" t="s">
        <v>118</v>
      </c>
      <c r="C40" s="331">
        <v>98.9</v>
      </c>
      <c r="D40" s="327">
        <v>1797.9</v>
      </c>
      <c r="E40" s="327">
        <v>162.9</v>
      </c>
      <c r="F40" s="327">
        <v>103.9</v>
      </c>
      <c r="G40" s="328">
        <v>28343</v>
      </c>
      <c r="H40" s="327">
        <v>108.639</v>
      </c>
      <c r="I40" s="328">
        <v>6064650</v>
      </c>
      <c r="J40" s="330">
        <v>8.17</v>
      </c>
      <c r="K40" s="474">
        <v>102.399</v>
      </c>
      <c r="M40" s="331">
        <v>98.9</v>
      </c>
      <c r="N40" s="328">
        <v>1784</v>
      </c>
      <c r="O40" s="327">
        <v>162.9</v>
      </c>
      <c r="P40" s="327">
        <v>99.6</v>
      </c>
      <c r="Q40" s="328">
        <v>27000</v>
      </c>
      <c r="R40" s="327">
        <v>108.639</v>
      </c>
      <c r="S40" s="328">
        <v>21595</v>
      </c>
      <c r="T40" s="330">
        <v>8.17</v>
      </c>
      <c r="U40" s="474">
        <v>102.399</v>
      </c>
    </row>
    <row r="41" spans="1:21">
      <c r="A41" s="33"/>
      <c r="B41" s="34" t="s">
        <v>119</v>
      </c>
      <c r="C41" s="331">
        <v>101.4</v>
      </c>
      <c r="D41" s="327">
        <v>1787.6</v>
      </c>
      <c r="E41" s="327">
        <v>136.80000000000001</v>
      </c>
      <c r="F41" s="327">
        <v>103.8</v>
      </c>
      <c r="G41" s="328">
        <v>28791</v>
      </c>
      <c r="H41" s="327">
        <v>132.53399999999999</v>
      </c>
      <c r="I41" s="328">
        <v>9495834</v>
      </c>
      <c r="J41" s="330">
        <v>8.048</v>
      </c>
      <c r="K41" s="474">
        <v>102.045</v>
      </c>
      <c r="M41" s="331">
        <v>101.4</v>
      </c>
      <c r="N41" s="328">
        <v>1761.5</v>
      </c>
      <c r="O41" s="327">
        <v>136.80000000000001</v>
      </c>
      <c r="P41" s="327">
        <v>99.6</v>
      </c>
      <c r="Q41" s="328">
        <v>26972</v>
      </c>
      <c r="R41" s="327">
        <v>132.53399999999999</v>
      </c>
      <c r="S41" s="328">
        <v>20659</v>
      </c>
      <c r="T41" s="330">
        <v>8.048</v>
      </c>
      <c r="U41" s="474">
        <v>102.045</v>
      </c>
    </row>
    <row r="42" spans="1:21">
      <c r="A42" s="33"/>
      <c r="B42" s="34" t="s">
        <v>120</v>
      </c>
      <c r="C42" s="331">
        <v>101.1</v>
      </c>
      <c r="D42" s="327">
        <v>1706.6</v>
      </c>
      <c r="E42" s="327">
        <v>131.1</v>
      </c>
      <c r="F42" s="327">
        <v>104</v>
      </c>
      <c r="G42" s="328">
        <v>26764</v>
      </c>
      <c r="H42" s="327">
        <v>113.13500000000001</v>
      </c>
      <c r="I42" s="328">
        <v>66470810</v>
      </c>
      <c r="J42" s="330">
        <v>7.8730000000000002</v>
      </c>
      <c r="K42" s="474">
        <v>103.03</v>
      </c>
      <c r="M42" s="331">
        <v>101.1</v>
      </c>
      <c r="N42" s="328">
        <v>1753.4</v>
      </c>
      <c r="O42" s="327">
        <v>131.1</v>
      </c>
      <c r="P42" s="327">
        <v>99.8</v>
      </c>
      <c r="Q42" s="328">
        <v>26835</v>
      </c>
      <c r="R42" s="327">
        <v>113.13500000000001</v>
      </c>
      <c r="S42" s="328">
        <v>20523</v>
      </c>
      <c r="T42" s="330">
        <v>7.8730000000000002</v>
      </c>
      <c r="U42" s="474">
        <v>103.03</v>
      </c>
    </row>
    <row r="43" spans="1:21">
      <c r="A43" s="49"/>
      <c r="B43" s="50" t="s">
        <v>121</v>
      </c>
      <c r="C43" s="354">
        <v>102.1</v>
      </c>
      <c r="D43" s="349">
        <v>1696.7</v>
      </c>
      <c r="E43" s="349">
        <v>128.80000000000001</v>
      </c>
      <c r="F43" s="349">
        <v>104</v>
      </c>
      <c r="G43" s="350">
        <v>26777</v>
      </c>
      <c r="H43" s="349">
        <v>100.63</v>
      </c>
      <c r="I43" s="350">
        <v>5094927</v>
      </c>
      <c r="J43" s="353">
        <v>7.5620000000000003</v>
      </c>
      <c r="K43" s="475">
        <v>103.04300000000001</v>
      </c>
      <c r="M43" s="354">
        <v>102.1</v>
      </c>
      <c r="N43" s="350">
        <v>1735.7</v>
      </c>
      <c r="O43" s="349">
        <v>128.80000000000001</v>
      </c>
      <c r="P43" s="349">
        <v>99.9</v>
      </c>
      <c r="Q43" s="350">
        <v>27197</v>
      </c>
      <c r="R43" s="349">
        <v>100.63</v>
      </c>
      <c r="S43" s="350">
        <v>18252</v>
      </c>
      <c r="T43" s="353">
        <v>7.5620000000000003</v>
      </c>
      <c r="U43" s="475">
        <v>103.04300000000001</v>
      </c>
    </row>
    <row r="44" spans="1:21">
      <c r="A44" s="33" t="s">
        <v>124</v>
      </c>
      <c r="B44" s="34" t="s">
        <v>110</v>
      </c>
      <c r="C44" s="331">
        <v>100.7</v>
      </c>
      <c r="D44" s="327">
        <v>1790.5</v>
      </c>
      <c r="E44" s="327">
        <v>132.1</v>
      </c>
      <c r="F44" s="327">
        <v>103.5</v>
      </c>
      <c r="G44" s="328">
        <v>26992</v>
      </c>
      <c r="H44" s="327">
        <v>89.456000000000003</v>
      </c>
      <c r="I44" s="328">
        <v>6935500</v>
      </c>
      <c r="J44" s="330">
        <v>7.3529999999999998</v>
      </c>
      <c r="K44" s="474">
        <v>101.726</v>
      </c>
      <c r="M44" s="331">
        <v>100.7</v>
      </c>
      <c r="N44" s="328">
        <v>1803.9</v>
      </c>
      <c r="O44" s="327">
        <v>132.1</v>
      </c>
      <c r="P44" s="327">
        <v>100</v>
      </c>
      <c r="Q44" s="328">
        <v>27500</v>
      </c>
      <c r="R44" s="327">
        <v>89.456000000000003</v>
      </c>
      <c r="S44" s="328">
        <v>21577</v>
      </c>
      <c r="T44" s="330">
        <v>7.3529999999999998</v>
      </c>
      <c r="U44" s="474">
        <v>101.726</v>
      </c>
    </row>
    <row r="45" spans="1:21">
      <c r="A45" s="33">
        <v>1992</v>
      </c>
      <c r="B45" s="34" t="s">
        <v>111</v>
      </c>
      <c r="C45" s="331">
        <v>100.6</v>
      </c>
      <c r="D45" s="327">
        <v>1779.3</v>
      </c>
      <c r="E45" s="327">
        <v>128.69999999999999</v>
      </c>
      <c r="F45" s="327">
        <v>103.2</v>
      </c>
      <c r="G45" s="328">
        <v>26610</v>
      </c>
      <c r="H45" s="327">
        <v>102.065</v>
      </c>
      <c r="I45" s="328">
        <v>14006517</v>
      </c>
      <c r="J45" s="330">
        <v>7.173</v>
      </c>
      <c r="K45" s="474">
        <v>102.381</v>
      </c>
      <c r="M45" s="331">
        <v>100.6</v>
      </c>
      <c r="N45" s="328">
        <v>1781.5</v>
      </c>
      <c r="O45" s="327">
        <v>128.69999999999999</v>
      </c>
      <c r="P45" s="327">
        <v>99.9</v>
      </c>
      <c r="Q45" s="328">
        <v>28039</v>
      </c>
      <c r="R45" s="327">
        <v>102.065</v>
      </c>
      <c r="S45" s="328">
        <v>19168</v>
      </c>
      <c r="T45" s="330">
        <v>7.173</v>
      </c>
      <c r="U45" s="474">
        <v>102.381</v>
      </c>
    </row>
    <row r="46" spans="1:21">
      <c r="A46" s="33"/>
      <c r="B46" s="34" t="s">
        <v>112</v>
      </c>
      <c r="C46" s="331">
        <v>100.1</v>
      </c>
      <c r="D46" s="327">
        <v>1752.2</v>
      </c>
      <c r="E46" s="327">
        <v>147</v>
      </c>
      <c r="F46" s="327">
        <v>102.8</v>
      </c>
      <c r="G46" s="328">
        <v>25849</v>
      </c>
      <c r="H46" s="327">
        <v>104.47</v>
      </c>
      <c r="I46" s="328">
        <v>5053414</v>
      </c>
      <c r="J46" s="330">
        <v>6.9619999999999997</v>
      </c>
      <c r="K46" s="474">
        <v>102.26300000000001</v>
      </c>
      <c r="M46" s="331">
        <v>100.1</v>
      </c>
      <c r="N46" s="328">
        <v>1764.6</v>
      </c>
      <c r="O46" s="327">
        <v>147</v>
      </c>
      <c r="P46" s="327">
        <v>99.8</v>
      </c>
      <c r="Q46" s="328">
        <v>27836</v>
      </c>
      <c r="R46" s="327">
        <v>104.47</v>
      </c>
      <c r="S46" s="328">
        <v>19561</v>
      </c>
      <c r="T46" s="330">
        <v>6.9619999999999997</v>
      </c>
      <c r="U46" s="474">
        <v>102.26300000000001</v>
      </c>
    </row>
    <row r="47" spans="1:21">
      <c r="A47" s="33"/>
      <c r="B47" s="34" t="s">
        <v>113</v>
      </c>
      <c r="C47" s="331">
        <v>98.8</v>
      </c>
      <c r="D47" s="327">
        <v>1782.5</v>
      </c>
      <c r="E47" s="327">
        <v>121.9</v>
      </c>
      <c r="F47" s="327">
        <v>105.8</v>
      </c>
      <c r="G47" s="328">
        <v>25759</v>
      </c>
      <c r="H47" s="327">
        <v>119.13500000000001</v>
      </c>
      <c r="I47" s="328">
        <v>9821402</v>
      </c>
      <c r="J47" s="330">
        <v>6.8529999999999998</v>
      </c>
      <c r="K47" s="474">
        <v>103.001</v>
      </c>
      <c r="M47" s="331">
        <v>98.8</v>
      </c>
      <c r="N47" s="328">
        <v>1788.6</v>
      </c>
      <c r="O47" s="327">
        <v>121.9</v>
      </c>
      <c r="P47" s="327">
        <v>100.2</v>
      </c>
      <c r="Q47" s="328">
        <v>27832</v>
      </c>
      <c r="R47" s="327">
        <v>119.13500000000001</v>
      </c>
      <c r="S47" s="328">
        <v>19942</v>
      </c>
      <c r="T47" s="330">
        <v>6.8529999999999998</v>
      </c>
      <c r="U47" s="474">
        <v>103.001</v>
      </c>
    </row>
    <row r="48" spans="1:21">
      <c r="A48" s="33"/>
      <c r="B48" s="34" t="s">
        <v>114</v>
      </c>
      <c r="C48" s="331">
        <v>98.8</v>
      </c>
      <c r="D48" s="327">
        <v>1764.2</v>
      </c>
      <c r="E48" s="327">
        <v>123.5</v>
      </c>
      <c r="F48" s="327">
        <v>106</v>
      </c>
      <c r="G48" s="328">
        <v>27619</v>
      </c>
      <c r="H48" s="327">
        <v>97.382000000000005</v>
      </c>
      <c r="I48" s="328">
        <v>78432189</v>
      </c>
      <c r="J48" s="330">
        <v>6.7380000000000004</v>
      </c>
      <c r="K48" s="474">
        <v>102.239</v>
      </c>
      <c r="M48" s="331">
        <v>98.8</v>
      </c>
      <c r="N48" s="328">
        <v>1767</v>
      </c>
      <c r="O48" s="327">
        <v>123.5</v>
      </c>
      <c r="P48" s="327">
        <v>100.5</v>
      </c>
      <c r="Q48" s="328">
        <v>28601</v>
      </c>
      <c r="R48" s="327">
        <v>97.382000000000005</v>
      </c>
      <c r="S48" s="328">
        <v>18137</v>
      </c>
      <c r="T48" s="330">
        <v>6.7380000000000004</v>
      </c>
      <c r="U48" s="474">
        <v>102.239</v>
      </c>
    </row>
    <row r="49" spans="1:21">
      <c r="A49" s="33"/>
      <c r="B49" s="34" t="s">
        <v>115</v>
      </c>
      <c r="C49" s="331">
        <v>97.6</v>
      </c>
      <c r="D49" s="327">
        <v>1769.7</v>
      </c>
      <c r="E49" s="327">
        <v>126.2</v>
      </c>
      <c r="F49" s="327">
        <v>106.2</v>
      </c>
      <c r="G49" s="328">
        <v>29378</v>
      </c>
      <c r="H49" s="327">
        <v>90.932000000000002</v>
      </c>
      <c r="I49" s="328">
        <v>10099147</v>
      </c>
      <c r="J49" s="330">
        <v>6.6219999999999999</v>
      </c>
      <c r="K49" s="474">
        <v>102.67700000000001</v>
      </c>
      <c r="M49" s="331">
        <v>97.6</v>
      </c>
      <c r="N49" s="328">
        <v>1753.7</v>
      </c>
      <c r="O49" s="327">
        <v>126.2</v>
      </c>
      <c r="P49" s="327">
        <v>100.8</v>
      </c>
      <c r="Q49" s="328">
        <v>28628</v>
      </c>
      <c r="R49" s="327">
        <v>90.932000000000002</v>
      </c>
      <c r="S49" s="328">
        <v>17829</v>
      </c>
      <c r="T49" s="330">
        <v>6.6219999999999999</v>
      </c>
      <c r="U49" s="474">
        <v>102.67700000000001</v>
      </c>
    </row>
    <row r="50" spans="1:21">
      <c r="A50" s="33"/>
      <c r="B50" s="34" t="s">
        <v>116</v>
      </c>
      <c r="C50" s="331">
        <v>97.5</v>
      </c>
      <c r="D50" s="327">
        <v>1804.8</v>
      </c>
      <c r="E50" s="327">
        <v>123.8</v>
      </c>
      <c r="F50" s="327">
        <v>105.8</v>
      </c>
      <c r="G50" s="328">
        <v>30956</v>
      </c>
      <c r="H50" s="327">
        <v>114.812</v>
      </c>
      <c r="I50" s="328">
        <v>6996237</v>
      </c>
      <c r="J50" s="330">
        <v>6.5650000000000004</v>
      </c>
      <c r="K50" s="474">
        <v>101.709</v>
      </c>
      <c r="M50" s="331">
        <v>97.5</v>
      </c>
      <c r="N50" s="328">
        <v>1800.4</v>
      </c>
      <c r="O50" s="327">
        <v>123.8</v>
      </c>
      <c r="P50" s="327">
        <v>100.8</v>
      </c>
      <c r="Q50" s="328">
        <v>29082</v>
      </c>
      <c r="R50" s="327">
        <v>114.812</v>
      </c>
      <c r="S50" s="328">
        <v>18554</v>
      </c>
      <c r="T50" s="330">
        <v>6.5650000000000004</v>
      </c>
      <c r="U50" s="474">
        <v>101.709</v>
      </c>
    </row>
    <row r="51" spans="1:21">
      <c r="A51" s="33"/>
      <c r="B51" s="34" t="s">
        <v>117</v>
      </c>
      <c r="C51" s="331">
        <v>96.2</v>
      </c>
      <c r="D51" s="327">
        <v>1860.1</v>
      </c>
      <c r="E51" s="327">
        <v>123.7</v>
      </c>
      <c r="F51" s="327">
        <v>105.1</v>
      </c>
      <c r="G51" s="328">
        <v>31663</v>
      </c>
      <c r="H51" s="327">
        <v>90.457999999999998</v>
      </c>
      <c r="I51" s="328">
        <v>12616412</v>
      </c>
      <c r="J51" s="330">
        <v>6.5060000000000002</v>
      </c>
      <c r="K51" s="474">
        <v>102.137</v>
      </c>
      <c r="M51" s="331">
        <v>96.2</v>
      </c>
      <c r="N51" s="328">
        <v>1814.4</v>
      </c>
      <c r="O51" s="327">
        <v>123.7</v>
      </c>
      <c r="P51" s="327">
        <v>100.7</v>
      </c>
      <c r="Q51" s="328">
        <v>29889</v>
      </c>
      <c r="R51" s="327">
        <v>90.457999999999998</v>
      </c>
      <c r="S51" s="328">
        <v>17555</v>
      </c>
      <c r="T51" s="330">
        <v>6.5060000000000002</v>
      </c>
      <c r="U51" s="474">
        <v>102.137</v>
      </c>
    </row>
    <row r="52" spans="1:21">
      <c r="A52" s="33"/>
      <c r="B52" s="34" t="s">
        <v>118</v>
      </c>
      <c r="C52" s="331">
        <v>96.5</v>
      </c>
      <c r="D52" s="327">
        <v>1867.9</v>
      </c>
      <c r="E52" s="327">
        <v>128.69999999999999</v>
      </c>
      <c r="F52" s="327">
        <v>105.1</v>
      </c>
      <c r="G52" s="328">
        <v>32257</v>
      </c>
      <c r="H52" s="327">
        <v>80.372</v>
      </c>
      <c r="I52" s="328">
        <v>4924335</v>
      </c>
      <c r="J52" s="330">
        <v>6.39</v>
      </c>
      <c r="K52" s="474">
        <v>101.917</v>
      </c>
      <c r="M52" s="331">
        <v>96.5</v>
      </c>
      <c r="N52" s="328">
        <v>1843.9</v>
      </c>
      <c r="O52" s="327">
        <v>128.69999999999999</v>
      </c>
      <c r="P52" s="327">
        <v>100.8</v>
      </c>
      <c r="Q52" s="328">
        <v>30234</v>
      </c>
      <c r="R52" s="327">
        <v>80.372</v>
      </c>
      <c r="S52" s="328">
        <v>17393</v>
      </c>
      <c r="T52" s="330">
        <v>6.39</v>
      </c>
      <c r="U52" s="474">
        <v>101.917</v>
      </c>
    </row>
    <row r="53" spans="1:21">
      <c r="A53" s="33"/>
      <c r="B53" s="34" t="s">
        <v>119</v>
      </c>
      <c r="C53" s="331">
        <v>95.7</v>
      </c>
      <c r="D53" s="327">
        <v>1854.6</v>
      </c>
      <c r="E53" s="327">
        <v>125.5</v>
      </c>
      <c r="F53" s="327">
        <v>105</v>
      </c>
      <c r="G53" s="328">
        <v>31830</v>
      </c>
      <c r="H53" s="327">
        <v>77.66</v>
      </c>
      <c r="I53" s="328">
        <v>7802928</v>
      </c>
      <c r="J53" s="330">
        <v>6.319</v>
      </c>
      <c r="K53" s="474">
        <v>100.949</v>
      </c>
      <c r="M53" s="331">
        <v>95.7</v>
      </c>
      <c r="N53" s="328">
        <v>1830.3</v>
      </c>
      <c r="O53" s="327">
        <v>125.5</v>
      </c>
      <c r="P53" s="327">
        <v>100.8</v>
      </c>
      <c r="Q53" s="328">
        <v>30474</v>
      </c>
      <c r="R53" s="327">
        <v>77.66</v>
      </c>
      <c r="S53" s="328">
        <v>16943</v>
      </c>
      <c r="T53" s="330">
        <v>6.319</v>
      </c>
      <c r="U53" s="474">
        <v>100.949</v>
      </c>
    </row>
    <row r="54" spans="1:21">
      <c r="A54" s="33"/>
      <c r="B54" s="34" t="s">
        <v>120</v>
      </c>
      <c r="C54" s="331">
        <v>96.2</v>
      </c>
      <c r="D54" s="327">
        <v>1759.1</v>
      </c>
      <c r="E54" s="327">
        <v>123.1</v>
      </c>
      <c r="F54" s="327">
        <v>105</v>
      </c>
      <c r="G54" s="328">
        <v>30869</v>
      </c>
      <c r="H54" s="327">
        <v>103.985</v>
      </c>
      <c r="I54" s="328">
        <v>52922641</v>
      </c>
      <c r="J54" s="330">
        <v>6.2089999999999996</v>
      </c>
      <c r="K54" s="474">
        <v>100.42</v>
      </c>
      <c r="M54" s="331">
        <v>96.2</v>
      </c>
      <c r="N54" s="328">
        <v>1803.3</v>
      </c>
      <c r="O54" s="327">
        <v>123.1</v>
      </c>
      <c r="P54" s="327">
        <v>100.8</v>
      </c>
      <c r="Q54" s="328">
        <v>30931</v>
      </c>
      <c r="R54" s="327">
        <v>103.985</v>
      </c>
      <c r="S54" s="328">
        <v>16631</v>
      </c>
      <c r="T54" s="330">
        <v>6.2089999999999996</v>
      </c>
      <c r="U54" s="474">
        <v>100.42</v>
      </c>
    </row>
    <row r="55" spans="1:21">
      <c r="A55" s="33"/>
      <c r="B55" s="34" t="s">
        <v>121</v>
      </c>
      <c r="C55" s="331">
        <v>95.9</v>
      </c>
      <c r="D55" s="327">
        <v>1784.5</v>
      </c>
      <c r="E55" s="327">
        <v>126</v>
      </c>
      <c r="F55" s="327">
        <v>105</v>
      </c>
      <c r="G55" s="328">
        <v>31205</v>
      </c>
      <c r="H55" s="327">
        <v>97.286000000000001</v>
      </c>
      <c r="I55" s="328">
        <v>4780075</v>
      </c>
      <c r="J55" s="330">
        <v>6.05</v>
      </c>
      <c r="K55" s="474">
        <v>100.84399999999999</v>
      </c>
      <c r="M55" s="331">
        <v>95.9</v>
      </c>
      <c r="N55" s="328">
        <v>1831.4</v>
      </c>
      <c r="O55" s="327">
        <v>126</v>
      </c>
      <c r="P55" s="327">
        <v>100.8</v>
      </c>
      <c r="Q55" s="328">
        <v>31144</v>
      </c>
      <c r="R55" s="327">
        <v>97.286000000000001</v>
      </c>
      <c r="S55" s="328">
        <v>16800</v>
      </c>
      <c r="T55" s="330">
        <v>6.05</v>
      </c>
      <c r="U55" s="474">
        <v>100.84399999999999</v>
      </c>
    </row>
    <row r="56" spans="1:21">
      <c r="A56" s="61" t="s">
        <v>125</v>
      </c>
      <c r="B56" s="62" t="s">
        <v>110</v>
      </c>
      <c r="C56" s="347">
        <v>99.4</v>
      </c>
      <c r="D56" s="340">
        <v>1801.4</v>
      </c>
      <c r="E56" s="340">
        <v>128.6</v>
      </c>
      <c r="F56" s="340">
        <v>104.1</v>
      </c>
      <c r="G56" s="341">
        <v>30225</v>
      </c>
      <c r="H56" s="340">
        <v>105.279</v>
      </c>
      <c r="I56" s="341">
        <v>4858345</v>
      </c>
      <c r="J56" s="345">
        <v>5.9690000000000003</v>
      </c>
      <c r="K56" s="476">
        <v>101.166</v>
      </c>
      <c r="M56" s="347">
        <v>99.4</v>
      </c>
      <c r="N56" s="341">
        <v>1811.4</v>
      </c>
      <c r="O56" s="340">
        <v>128.6</v>
      </c>
      <c r="P56" s="340">
        <v>100.4</v>
      </c>
      <c r="Q56" s="341">
        <v>31892</v>
      </c>
      <c r="R56" s="340">
        <v>105.279</v>
      </c>
      <c r="S56" s="341">
        <v>15799</v>
      </c>
      <c r="T56" s="345">
        <v>5.9690000000000003</v>
      </c>
      <c r="U56" s="476">
        <v>101.166</v>
      </c>
    </row>
    <row r="57" spans="1:21">
      <c r="A57" s="33">
        <v>1993</v>
      </c>
      <c r="B57" s="34" t="s">
        <v>111</v>
      </c>
      <c r="C57" s="331">
        <v>98</v>
      </c>
      <c r="D57" s="327">
        <v>1842.2</v>
      </c>
      <c r="E57" s="327">
        <v>130.19999999999999</v>
      </c>
      <c r="F57" s="327">
        <v>103.6</v>
      </c>
      <c r="G57" s="328">
        <v>30652</v>
      </c>
      <c r="H57" s="327">
        <v>88.093000000000004</v>
      </c>
      <c r="I57" s="328">
        <v>12437393</v>
      </c>
      <c r="J57" s="330">
        <v>5.87</v>
      </c>
      <c r="K57" s="474">
        <v>101.268</v>
      </c>
      <c r="M57" s="331">
        <v>98</v>
      </c>
      <c r="N57" s="328">
        <v>1828</v>
      </c>
      <c r="O57" s="327">
        <v>130.19999999999999</v>
      </c>
      <c r="P57" s="327">
        <v>100.2</v>
      </c>
      <c r="Q57" s="328">
        <v>32140</v>
      </c>
      <c r="R57" s="327">
        <v>88.093000000000004</v>
      </c>
      <c r="S57" s="328">
        <v>17774</v>
      </c>
      <c r="T57" s="330">
        <v>5.87</v>
      </c>
      <c r="U57" s="474">
        <v>101.268</v>
      </c>
    </row>
    <row r="58" spans="1:21">
      <c r="A58" s="33"/>
      <c r="B58" s="34" t="s">
        <v>112</v>
      </c>
      <c r="C58" s="331">
        <v>97.3</v>
      </c>
      <c r="D58" s="327">
        <v>1838.4</v>
      </c>
      <c r="E58" s="327">
        <v>126.8</v>
      </c>
      <c r="F58" s="327">
        <v>103.7</v>
      </c>
      <c r="G58" s="328">
        <v>31122</v>
      </c>
      <c r="H58" s="327">
        <v>98.218000000000004</v>
      </c>
      <c r="I58" s="328">
        <v>4134388</v>
      </c>
      <c r="J58" s="330">
        <v>5.6760000000000002</v>
      </c>
      <c r="K58" s="474">
        <v>101.054</v>
      </c>
      <c r="M58" s="331">
        <v>97.3</v>
      </c>
      <c r="N58" s="328">
        <v>1843.7</v>
      </c>
      <c r="O58" s="327">
        <v>126.8</v>
      </c>
      <c r="P58" s="327">
        <v>100.5</v>
      </c>
      <c r="Q58" s="328">
        <v>32988</v>
      </c>
      <c r="R58" s="327">
        <v>98.218000000000004</v>
      </c>
      <c r="S58" s="328">
        <v>16104</v>
      </c>
      <c r="T58" s="330">
        <v>5.6760000000000002</v>
      </c>
      <c r="U58" s="474">
        <v>101.054</v>
      </c>
    </row>
    <row r="59" spans="1:21">
      <c r="A59" s="33"/>
      <c r="B59" s="34" t="s">
        <v>113</v>
      </c>
      <c r="C59" s="331">
        <v>95.3</v>
      </c>
      <c r="D59" s="327">
        <v>1817</v>
      </c>
      <c r="E59" s="327">
        <v>129.30000000000001</v>
      </c>
      <c r="F59" s="327">
        <v>106.2</v>
      </c>
      <c r="G59" s="328">
        <v>30316</v>
      </c>
      <c r="H59" s="327">
        <v>88.114000000000004</v>
      </c>
      <c r="I59" s="328">
        <v>7191026</v>
      </c>
      <c r="J59" s="330">
        <v>5.5910000000000002</v>
      </c>
      <c r="K59" s="474">
        <v>100.416</v>
      </c>
      <c r="M59" s="331">
        <v>95.3</v>
      </c>
      <c r="N59" s="328">
        <v>1834</v>
      </c>
      <c r="O59" s="327">
        <v>129.30000000000001</v>
      </c>
      <c r="P59" s="327">
        <v>100.6</v>
      </c>
      <c r="Q59" s="328">
        <v>32975</v>
      </c>
      <c r="R59" s="327">
        <v>88.114000000000004</v>
      </c>
      <c r="S59" s="328">
        <v>15328</v>
      </c>
      <c r="T59" s="330">
        <v>5.5910000000000002</v>
      </c>
      <c r="U59" s="474">
        <v>100.416</v>
      </c>
    </row>
    <row r="60" spans="1:21">
      <c r="A60" s="33"/>
      <c r="B60" s="34" t="s">
        <v>114</v>
      </c>
      <c r="C60" s="331">
        <v>93.9</v>
      </c>
      <c r="D60" s="327">
        <v>1813</v>
      </c>
      <c r="E60" s="327">
        <v>128.80000000000001</v>
      </c>
      <c r="F60" s="327">
        <v>106.1</v>
      </c>
      <c r="G60" s="328">
        <v>32263</v>
      </c>
      <c r="H60" s="327">
        <v>110.163</v>
      </c>
      <c r="I60" s="328">
        <v>70673008</v>
      </c>
      <c r="J60" s="330">
        <v>5.5469999999999997</v>
      </c>
      <c r="K60" s="474">
        <v>100.834</v>
      </c>
      <c r="M60" s="331">
        <v>93.9</v>
      </c>
      <c r="N60" s="328">
        <v>1818.7</v>
      </c>
      <c r="O60" s="327">
        <v>128.80000000000001</v>
      </c>
      <c r="P60" s="327">
        <v>100.6</v>
      </c>
      <c r="Q60" s="328">
        <v>33060</v>
      </c>
      <c r="R60" s="327">
        <v>110.163</v>
      </c>
      <c r="S60" s="328">
        <v>16172</v>
      </c>
      <c r="T60" s="330">
        <v>5.5469999999999997</v>
      </c>
      <c r="U60" s="474">
        <v>100.834</v>
      </c>
    </row>
    <row r="61" spans="1:21">
      <c r="A61" s="33"/>
      <c r="B61" s="34" t="s">
        <v>115</v>
      </c>
      <c r="C61" s="331">
        <v>92.5</v>
      </c>
      <c r="D61" s="327">
        <v>1783</v>
      </c>
      <c r="E61" s="327">
        <v>129.1</v>
      </c>
      <c r="F61" s="327">
        <v>105.7</v>
      </c>
      <c r="G61" s="328">
        <v>34935</v>
      </c>
      <c r="H61" s="327">
        <v>111.53</v>
      </c>
      <c r="I61" s="328">
        <v>9258947</v>
      </c>
      <c r="J61" s="330">
        <v>5.5069999999999997</v>
      </c>
      <c r="K61" s="474">
        <v>100.73</v>
      </c>
      <c r="M61" s="331">
        <v>92.5</v>
      </c>
      <c r="N61" s="328">
        <v>1770.2</v>
      </c>
      <c r="O61" s="327">
        <v>129.1</v>
      </c>
      <c r="P61" s="327">
        <v>100.4</v>
      </c>
      <c r="Q61" s="328">
        <v>33873</v>
      </c>
      <c r="R61" s="327">
        <v>111.53</v>
      </c>
      <c r="S61" s="328">
        <v>15167</v>
      </c>
      <c r="T61" s="330">
        <v>5.5069999999999997</v>
      </c>
      <c r="U61" s="474">
        <v>100.73</v>
      </c>
    </row>
    <row r="62" spans="1:21">
      <c r="A62" s="33"/>
      <c r="B62" s="34" t="s">
        <v>116</v>
      </c>
      <c r="C62" s="331">
        <v>93.9</v>
      </c>
      <c r="D62" s="327">
        <v>1751</v>
      </c>
      <c r="E62" s="327">
        <v>129</v>
      </c>
      <c r="F62" s="327">
        <v>105</v>
      </c>
      <c r="G62" s="328">
        <v>35656</v>
      </c>
      <c r="H62" s="327">
        <v>99.304000000000002</v>
      </c>
      <c r="I62" s="328">
        <v>5593662</v>
      </c>
      <c r="J62" s="330">
        <v>5.4850000000000003</v>
      </c>
      <c r="K62" s="474">
        <v>101.786</v>
      </c>
      <c r="M62" s="331">
        <v>93.9</v>
      </c>
      <c r="N62" s="328">
        <v>1742.2</v>
      </c>
      <c r="O62" s="327">
        <v>129</v>
      </c>
      <c r="P62" s="327">
        <v>100.1</v>
      </c>
      <c r="Q62" s="328">
        <v>33834</v>
      </c>
      <c r="R62" s="327">
        <v>99.304000000000002</v>
      </c>
      <c r="S62" s="328">
        <v>14880</v>
      </c>
      <c r="T62" s="330">
        <v>5.4850000000000003</v>
      </c>
      <c r="U62" s="474">
        <v>101.786</v>
      </c>
    </row>
    <row r="63" spans="1:21">
      <c r="A63" s="33"/>
      <c r="B63" s="34" t="s">
        <v>117</v>
      </c>
      <c r="C63" s="331">
        <v>93.9</v>
      </c>
      <c r="D63" s="327">
        <v>1821</v>
      </c>
      <c r="E63" s="327">
        <v>120.4</v>
      </c>
      <c r="F63" s="327">
        <v>104.2</v>
      </c>
      <c r="G63" s="328">
        <v>36961</v>
      </c>
      <c r="H63" s="327">
        <v>104.05500000000001</v>
      </c>
      <c r="I63" s="328">
        <v>10950907</v>
      </c>
      <c r="J63" s="330">
        <v>5.4619999999999997</v>
      </c>
      <c r="K63" s="474">
        <v>101.67400000000001</v>
      </c>
      <c r="M63" s="331">
        <v>93.9</v>
      </c>
      <c r="N63" s="328">
        <v>1774.5</v>
      </c>
      <c r="O63" s="327">
        <v>120.4</v>
      </c>
      <c r="P63" s="327">
        <v>99.8</v>
      </c>
      <c r="Q63" s="328">
        <v>34285</v>
      </c>
      <c r="R63" s="327">
        <v>104.05500000000001</v>
      </c>
      <c r="S63" s="328">
        <v>14658</v>
      </c>
      <c r="T63" s="330">
        <v>5.4619999999999997</v>
      </c>
      <c r="U63" s="474">
        <v>101.67400000000001</v>
      </c>
    </row>
    <row r="64" spans="1:21">
      <c r="A64" s="33"/>
      <c r="B64" s="34" t="s">
        <v>118</v>
      </c>
      <c r="C64" s="331">
        <v>92.7</v>
      </c>
      <c r="D64" s="327">
        <v>1820</v>
      </c>
      <c r="E64" s="327">
        <v>122.4</v>
      </c>
      <c r="F64" s="327">
        <v>104</v>
      </c>
      <c r="G64" s="328">
        <v>36301</v>
      </c>
      <c r="H64" s="327">
        <v>132.63399999999999</v>
      </c>
      <c r="I64" s="328">
        <v>3839268</v>
      </c>
      <c r="J64" s="330">
        <v>5.36</v>
      </c>
      <c r="K64" s="474">
        <v>101.56699999999999</v>
      </c>
      <c r="M64" s="331">
        <v>92.7</v>
      </c>
      <c r="N64" s="328">
        <v>1789.7</v>
      </c>
      <c r="O64" s="327">
        <v>122.4</v>
      </c>
      <c r="P64" s="327">
        <v>99.7</v>
      </c>
      <c r="Q64" s="328">
        <v>34097</v>
      </c>
      <c r="R64" s="327">
        <v>132.63399999999999</v>
      </c>
      <c r="S64" s="328">
        <v>13781</v>
      </c>
      <c r="T64" s="330">
        <v>5.36</v>
      </c>
      <c r="U64" s="474">
        <v>101.56699999999999</v>
      </c>
    </row>
    <row r="65" spans="1:21">
      <c r="A65" s="33"/>
      <c r="B65" s="34" t="s">
        <v>119</v>
      </c>
      <c r="C65" s="331">
        <v>92.4</v>
      </c>
      <c r="D65" s="327">
        <v>1831</v>
      </c>
      <c r="E65" s="327">
        <v>122.2</v>
      </c>
      <c r="F65" s="327">
        <v>103.8</v>
      </c>
      <c r="G65" s="328">
        <v>35644</v>
      </c>
      <c r="H65" s="327">
        <v>117.804</v>
      </c>
      <c r="I65" s="328">
        <v>6159909</v>
      </c>
      <c r="J65" s="330">
        <v>5.2359999999999998</v>
      </c>
      <c r="K65" s="474">
        <v>101.56699999999999</v>
      </c>
      <c r="M65" s="331">
        <v>92.4</v>
      </c>
      <c r="N65" s="328">
        <v>1808.9</v>
      </c>
      <c r="O65" s="327">
        <v>122.2</v>
      </c>
      <c r="P65" s="327">
        <v>99.6</v>
      </c>
      <c r="Q65" s="328">
        <v>34802</v>
      </c>
      <c r="R65" s="327">
        <v>117.804</v>
      </c>
      <c r="S65" s="328">
        <v>13654</v>
      </c>
      <c r="T65" s="330">
        <v>5.2359999999999998</v>
      </c>
      <c r="U65" s="474">
        <v>101.56699999999999</v>
      </c>
    </row>
    <row r="66" spans="1:21">
      <c r="A66" s="33"/>
      <c r="B66" s="34" t="s">
        <v>120</v>
      </c>
      <c r="C66" s="331">
        <v>93.4</v>
      </c>
      <c r="D66" s="327">
        <v>1786</v>
      </c>
      <c r="E66" s="327">
        <v>119.5</v>
      </c>
      <c r="F66" s="327">
        <v>103.1</v>
      </c>
      <c r="G66" s="328">
        <v>35847</v>
      </c>
      <c r="H66" s="327">
        <v>94.460999999999999</v>
      </c>
      <c r="I66" s="328">
        <v>43254254</v>
      </c>
      <c r="J66" s="330">
        <v>5.1159999999999997</v>
      </c>
      <c r="K66" s="474">
        <v>100.837</v>
      </c>
      <c r="M66" s="331">
        <v>93.4</v>
      </c>
      <c r="N66" s="328">
        <v>1828.2</v>
      </c>
      <c r="O66" s="327">
        <v>119.5</v>
      </c>
      <c r="P66" s="327">
        <v>98.9</v>
      </c>
      <c r="Q66" s="328">
        <v>35319</v>
      </c>
      <c r="R66" s="327">
        <v>94.460999999999999</v>
      </c>
      <c r="S66" s="328">
        <v>13661</v>
      </c>
      <c r="T66" s="330">
        <v>5.1159999999999997</v>
      </c>
      <c r="U66" s="474">
        <v>100.837</v>
      </c>
    </row>
    <row r="67" spans="1:21">
      <c r="A67" s="49"/>
      <c r="B67" s="50" t="s">
        <v>121</v>
      </c>
      <c r="C67" s="354">
        <v>93.3</v>
      </c>
      <c r="D67" s="349">
        <v>1780</v>
      </c>
      <c r="E67" s="349">
        <v>120.4</v>
      </c>
      <c r="F67" s="349">
        <v>102.6</v>
      </c>
      <c r="G67" s="350">
        <v>35528</v>
      </c>
      <c r="H67" s="349">
        <v>100.694</v>
      </c>
      <c r="I67" s="350">
        <v>3771895</v>
      </c>
      <c r="J67" s="353">
        <v>4.891</v>
      </c>
      <c r="K67" s="475">
        <v>101.04600000000001</v>
      </c>
      <c r="M67" s="354">
        <v>93.3</v>
      </c>
      <c r="N67" s="350">
        <v>1833.3</v>
      </c>
      <c r="O67" s="349">
        <v>120.4</v>
      </c>
      <c r="P67" s="349">
        <v>98.5</v>
      </c>
      <c r="Q67" s="350">
        <v>35791</v>
      </c>
      <c r="R67" s="349">
        <v>100.694</v>
      </c>
      <c r="S67" s="350">
        <v>12991</v>
      </c>
      <c r="T67" s="353">
        <v>4.891</v>
      </c>
      <c r="U67" s="475">
        <v>101.04600000000001</v>
      </c>
    </row>
    <row r="68" spans="1:21">
      <c r="A68" s="33" t="s">
        <v>128</v>
      </c>
      <c r="B68" s="34" t="s">
        <v>110</v>
      </c>
      <c r="C68" s="331">
        <v>99.4</v>
      </c>
      <c r="D68" s="327">
        <v>1850</v>
      </c>
      <c r="E68" s="327">
        <v>114.1</v>
      </c>
      <c r="F68" s="327">
        <v>102</v>
      </c>
      <c r="G68" s="328">
        <v>35210</v>
      </c>
      <c r="H68" s="327">
        <v>99.35</v>
      </c>
      <c r="I68" s="328">
        <v>4280160</v>
      </c>
      <c r="J68" s="330">
        <v>4.76</v>
      </c>
      <c r="K68" s="474">
        <v>101.258</v>
      </c>
      <c r="M68" s="331">
        <v>99.4</v>
      </c>
      <c r="N68" s="328">
        <v>1861.6</v>
      </c>
      <c r="O68" s="327">
        <v>114.1</v>
      </c>
      <c r="P68" s="327">
        <v>98.3</v>
      </c>
      <c r="Q68" s="328">
        <v>37167</v>
      </c>
      <c r="R68" s="327">
        <v>99.35</v>
      </c>
      <c r="S68" s="328">
        <v>14587</v>
      </c>
      <c r="T68" s="330">
        <v>4.76</v>
      </c>
      <c r="U68" s="474">
        <v>101.258</v>
      </c>
    </row>
    <row r="69" spans="1:21">
      <c r="A69" s="33">
        <v>1994</v>
      </c>
      <c r="B69" s="34" t="s">
        <v>111</v>
      </c>
      <c r="C69" s="331">
        <v>98.2</v>
      </c>
      <c r="D69" s="327">
        <v>1862</v>
      </c>
      <c r="E69" s="327">
        <v>121.5</v>
      </c>
      <c r="F69" s="327">
        <v>101.4</v>
      </c>
      <c r="G69" s="328">
        <v>35637</v>
      </c>
      <c r="H69" s="327">
        <v>105.03700000000001</v>
      </c>
      <c r="I69" s="328">
        <v>8433038</v>
      </c>
      <c r="J69" s="330">
        <v>4.6909999999999998</v>
      </c>
      <c r="K69" s="474">
        <v>100.93899999999999</v>
      </c>
      <c r="M69" s="331">
        <v>98.2</v>
      </c>
      <c r="N69" s="328">
        <v>1850.4</v>
      </c>
      <c r="O69" s="327">
        <v>121.5</v>
      </c>
      <c r="P69" s="327">
        <v>98</v>
      </c>
      <c r="Q69" s="328">
        <v>37495</v>
      </c>
      <c r="R69" s="327">
        <v>105.03700000000001</v>
      </c>
      <c r="S69" s="328">
        <v>12626</v>
      </c>
      <c r="T69" s="330">
        <v>4.6909999999999998</v>
      </c>
      <c r="U69" s="474">
        <v>100.93899999999999</v>
      </c>
    </row>
    <row r="70" spans="1:21">
      <c r="A70" s="33"/>
      <c r="B70" s="34" t="s">
        <v>112</v>
      </c>
      <c r="C70" s="331">
        <v>95.8</v>
      </c>
      <c r="D70" s="327">
        <v>1868</v>
      </c>
      <c r="E70" s="327">
        <v>122.2</v>
      </c>
      <c r="F70" s="327">
        <v>101.1</v>
      </c>
      <c r="G70" s="328">
        <v>35753</v>
      </c>
      <c r="H70" s="327">
        <v>109.605</v>
      </c>
      <c r="I70" s="328">
        <v>3456982</v>
      </c>
      <c r="J70" s="330">
        <v>4.6260000000000003</v>
      </c>
      <c r="K70" s="474">
        <v>101.04300000000001</v>
      </c>
      <c r="M70" s="331">
        <v>95.8</v>
      </c>
      <c r="N70" s="328">
        <v>1870.6</v>
      </c>
      <c r="O70" s="327">
        <v>122.2</v>
      </c>
      <c r="P70" s="327">
        <v>98</v>
      </c>
      <c r="Q70" s="328">
        <v>37776</v>
      </c>
      <c r="R70" s="327">
        <v>109.605</v>
      </c>
      <c r="S70" s="328">
        <v>13523</v>
      </c>
      <c r="T70" s="330">
        <v>4.6260000000000003</v>
      </c>
      <c r="U70" s="474">
        <v>101.04300000000001</v>
      </c>
    </row>
    <row r="71" spans="1:21">
      <c r="A71" s="33"/>
      <c r="B71" s="34" t="s">
        <v>113</v>
      </c>
      <c r="C71" s="331">
        <v>93.5</v>
      </c>
      <c r="D71" s="327">
        <v>1789</v>
      </c>
      <c r="E71" s="327">
        <v>122.5</v>
      </c>
      <c r="F71" s="327">
        <v>102.9</v>
      </c>
      <c r="G71" s="328">
        <v>35543</v>
      </c>
      <c r="H71" s="327">
        <v>84.338999999999999</v>
      </c>
      <c r="I71" s="328">
        <v>7921984</v>
      </c>
      <c r="J71" s="330">
        <v>4.5439999999999996</v>
      </c>
      <c r="K71" s="474">
        <v>100.518</v>
      </c>
      <c r="M71" s="331">
        <v>93.5</v>
      </c>
      <c r="N71" s="328">
        <v>1814.4</v>
      </c>
      <c r="O71" s="327">
        <v>122.5</v>
      </c>
      <c r="P71" s="327">
        <v>97.6</v>
      </c>
      <c r="Q71" s="328">
        <v>39276</v>
      </c>
      <c r="R71" s="327">
        <v>84.338999999999999</v>
      </c>
      <c r="S71" s="328">
        <v>17758</v>
      </c>
      <c r="T71" s="330">
        <v>4.5439999999999996</v>
      </c>
      <c r="U71" s="474">
        <v>100.518</v>
      </c>
    </row>
    <row r="72" spans="1:21">
      <c r="A72" s="33"/>
      <c r="B72" s="34" t="s">
        <v>114</v>
      </c>
      <c r="C72" s="331">
        <v>92.1</v>
      </c>
      <c r="D72" s="327">
        <v>1844</v>
      </c>
      <c r="E72" s="327">
        <v>120.6</v>
      </c>
      <c r="F72" s="327">
        <v>102.7</v>
      </c>
      <c r="G72" s="328">
        <v>36971</v>
      </c>
      <c r="H72" s="327">
        <v>93.046000000000006</v>
      </c>
      <c r="I72" s="328">
        <v>57298287</v>
      </c>
      <c r="J72" s="330">
        <v>4.532</v>
      </c>
      <c r="K72" s="474">
        <v>100.62</v>
      </c>
      <c r="M72" s="331">
        <v>92.1</v>
      </c>
      <c r="N72" s="328">
        <v>1845.6</v>
      </c>
      <c r="O72" s="327">
        <v>120.6</v>
      </c>
      <c r="P72" s="327">
        <v>97.6</v>
      </c>
      <c r="Q72" s="328">
        <v>37106</v>
      </c>
      <c r="R72" s="327">
        <v>93.046000000000006</v>
      </c>
      <c r="S72" s="328">
        <v>13021</v>
      </c>
      <c r="T72" s="330">
        <v>4.532</v>
      </c>
      <c r="U72" s="474">
        <v>100.62</v>
      </c>
    </row>
    <row r="73" spans="1:21">
      <c r="A73" s="33"/>
      <c r="B73" s="34" t="s">
        <v>115</v>
      </c>
      <c r="C73" s="331">
        <v>90.4</v>
      </c>
      <c r="D73" s="327">
        <v>1875</v>
      </c>
      <c r="E73" s="327">
        <v>131.80000000000001</v>
      </c>
      <c r="F73" s="327">
        <v>102.6</v>
      </c>
      <c r="G73" s="328">
        <v>39574</v>
      </c>
      <c r="H73" s="327">
        <v>104.20099999999999</v>
      </c>
      <c r="I73" s="328">
        <v>9243762</v>
      </c>
      <c r="J73" s="330">
        <v>4.4930000000000003</v>
      </c>
      <c r="K73" s="474">
        <v>100.518</v>
      </c>
      <c r="M73" s="331">
        <v>90.4</v>
      </c>
      <c r="N73" s="328">
        <v>1855.9</v>
      </c>
      <c r="O73" s="327">
        <v>131.80000000000001</v>
      </c>
      <c r="P73" s="327">
        <v>97.5</v>
      </c>
      <c r="Q73" s="328">
        <v>38186</v>
      </c>
      <c r="R73" s="327">
        <v>104.20099999999999</v>
      </c>
      <c r="S73" s="328">
        <v>14327</v>
      </c>
      <c r="T73" s="330">
        <v>4.4930000000000003</v>
      </c>
      <c r="U73" s="474">
        <v>100.518</v>
      </c>
    </row>
    <row r="74" spans="1:21">
      <c r="A74" s="33"/>
      <c r="B74" s="34" t="s">
        <v>116</v>
      </c>
      <c r="C74" s="331">
        <v>89</v>
      </c>
      <c r="D74" s="327">
        <v>1872</v>
      </c>
      <c r="E74" s="327">
        <v>121</v>
      </c>
      <c r="F74" s="327">
        <v>102</v>
      </c>
      <c r="G74" s="328">
        <v>39426</v>
      </c>
      <c r="H74" s="327">
        <v>95.43</v>
      </c>
      <c r="I74" s="328">
        <v>5135927</v>
      </c>
      <c r="J74" s="330">
        <v>4.4740000000000002</v>
      </c>
      <c r="K74" s="474">
        <v>100</v>
      </c>
      <c r="M74" s="331">
        <v>89</v>
      </c>
      <c r="N74" s="328">
        <v>1855.8</v>
      </c>
      <c r="O74" s="327">
        <v>121</v>
      </c>
      <c r="P74" s="327">
        <v>97.2</v>
      </c>
      <c r="Q74" s="328">
        <v>37997</v>
      </c>
      <c r="R74" s="327">
        <v>95.43</v>
      </c>
      <c r="S74" s="328">
        <v>13982</v>
      </c>
      <c r="T74" s="330">
        <v>4.4740000000000002</v>
      </c>
      <c r="U74" s="474">
        <v>100</v>
      </c>
    </row>
    <row r="75" spans="1:21">
      <c r="A75" s="33"/>
      <c r="B75" s="34" t="s">
        <v>117</v>
      </c>
      <c r="C75" s="331">
        <v>88.5</v>
      </c>
      <c r="D75" s="327">
        <v>1915</v>
      </c>
      <c r="E75" s="327">
        <v>127.5</v>
      </c>
      <c r="F75" s="327">
        <v>101.6</v>
      </c>
      <c r="G75" s="328">
        <v>42009</v>
      </c>
      <c r="H75" s="327">
        <v>106.6</v>
      </c>
      <c r="I75" s="328">
        <v>10384859</v>
      </c>
      <c r="J75" s="330">
        <v>4.4649999999999999</v>
      </c>
      <c r="K75" s="474">
        <v>100.10299999999999</v>
      </c>
      <c r="M75" s="331">
        <v>88.5</v>
      </c>
      <c r="N75" s="328">
        <v>1865.6</v>
      </c>
      <c r="O75" s="327">
        <v>127.5</v>
      </c>
      <c r="P75" s="327">
        <v>97.3</v>
      </c>
      <c r="Q75" s="328">
        <v>38310</v>
      </c>
      <c r="R75" s="327">
        <v>106.6</v>
      </c>
      <c r="S75" s="328">
        <v>13345</v>
      </c>
      <c r="T75" s="330">
        <v>4.4649999999999999</v>
      </c>
      <c r="U75" s="474">
        <v>100.10299999999999</v>
      </c>
    </row>
    <row r="76" spans="1:21">
      <c r="A76" s="33"/>
      <c r="B76" s="34" t="s">
        <v>118</v>
      </c>
      <c r="C76" s="331">
        <v>90.4</v>
      </c>
      <c r="D76" s="327">
        <v>1903</v>
      </c>
      <c r="E76" s="327">
        <v>122.9</v>
      </c>
      <c r="F76" s="327">
        <v>101.3</v>
      </c>
      <c r="G76" s="328">
        <v>39999</v>
      </c>
      <c r="H76" s="327">
        <v>92.772999999999996</v>
      </c>
      <c r="I76" s="328">
        <v>3993734</v>
      </c>
      <c r="J76" s="330">
        <v>4.4470000000000001</v>
      </c>
      <c r="K76" s="474">
        <v>100.309</v>
      </c>
      <c r="M76" s="331">
        <v>90.4</v>
      </c>
      <c r="N76" s="328">
        <v>1871.6</v>
      </c>
      <c r="O76" s="327">
        <v>122.9</v>
      </c>
      <c r="P76" s="327">
        <v>97</v>
      </c>
      <c r="Q76" s="328">
        <v>37863</v>
      </c>
      <c r="R76" s="327">
        <v>92.772999999999996</v>
      </c>
      <c r="S76" s="328">
        <v>14543</v>
      </c>
      <c r="T76" s="330">
        <v>4.4470000000000001</v>
      </c>
      <c r="U76" s="474">
        <v>100.309</v>
      </c>
    </row>
    <row r="77" spans="1:21">
      <c r="A77" s="33"/>
      <c r="B77" s="34" t="s">
        <v>119</v>
      </c>
      <c r="C77" s="331">
        <v>89.6</v>
      </c>
      <c r="D77" s="327">
        <v>1835</v>
      </c>
      <c r="E77" s="327">
        <v>130.80000000000001</v>
      </c>
      <c r="F77" s="327">
        <v>101.2</v>
      </c>
      <c r="G77" s="328">
        <v>39354</v>
      </c>
      <c r="H77" s="327">
        <v>94.52</v>
      </c>
      <c r="I77" s="328">
        <v>6300841</v>
      </c>
      <c r="J77" s="330">
        <v>4.4329999999999998</v>
      </c>
      <c r="K77" s="474">
        <v>100.82299999999999</v>
      </c>
      <c r="M77" s="331">
        <v>89.6</v>
      </c>
      <c r="N77" s="328">
        <v>1815.1</v>
      </c>
      <c r="O77" s="327">
        <v>130.80000000000001</v>
      </c>
      <c r="P77" s="327">
        <v>97</v>
      </c>
      <c r="Q77" s="328">
        <v>38294</v>
      </c>
      <c r="R77" s="327">
        <v>94.52</v>
      </c>
      <c r="S77" s="328">
        <v>14143</v>
      </c>
      <c r="T77" s="330">
        <v>4.4329999999999998</v>
      </c>
      <c r="U77" s="474">
        <v>100.82299999999999</v>
      </c>
    </row>
    <row r="78" spans="1:21">
      <c r="A78" s="33"/>
      <c r="B78" s="34" t="s">
        <v>120</v>
      </c>
      <c r="C78" s="331">
        <v>88.4</v>
      </c>
      <c r="D78" s="327">
        <v>1829</v>
      </c>
      <c r="E78" s="327">
        <v>132.5</v>
      </c>
      <c r="F78" s="327">
        <v>101</v>
      </c>
      <c r="G78" s="328">
        <v>38861</v>
      </c>
      <c r="H78" s="327">
        <v>127.124</v>
      </c>
      <c r="I78" s="328">
        <v>41190963</v>
      </c>
      <c r="J78" s="330">
        <v>4.4260000000000002</v>
      </c>
      <c r="K78" s="474">
        <v>101.452</v>
      </c>
      <c r="M78" s="331">
        <v>88.4</v>
      </c>
      <c r="N78" s="328">
        <v>1873</v>
      </c>
      <c r="O78" s="327">
        <v>132.5</v>
      </c>
      <c r="P78" s="327">
        <v>96.9</v>
      </c>
      <c r="Q78" s="328">
        <v>38284</v>
      </c>
      <c r="R78" s="327">
        <v>127.124</v>
      </c>
      <c r="S78" s="328">
        <v>13182</v>
      </c>
      <c r="T78" s="330">
        <v>4.4260000000000002</v>
      </c>
      <c r="U78" s="474">
        <v>101.452</v>
      </c>
    </row>
    <row r="79" spans="1:21">
      <c r="A79" s="33"/>
      <c r="B79" s="34" t="s">
        <v>121</v>
      </c>
      <c r="C79" s="331">
        <v>90.6</v>
      </c>
      <c r="D79" s="327">
        <v>1794</v>
      </c>
      <c r="E79" s="327">
        <v>125.9</v>
      </c>
      <c r="F79" s="327">
        <v>101</v>
      </c>
      <c r="G79" s="328">
        <v>37337</v>
      </c>
      <c r="H79" s="327">
        <v>115.57299999999999</v>
      </c>
      <c r="I79" s="328">
        <v>4135628</v>
      </c>
      <c r="J79" s="330">
        <v>4.4370000000000003</v>
      </c>
      <c r="K79" s="474">
        <v>100.932</v>
      </c>
      <c r="M79" s="331">
        <v>90.6</v>
      </c>
      <c r="N79" s="328">
        <v>1854.3</v>
      </c>
      <c r="O79" s="327">
        <v>125.9</v>
      </c>
      <c r="P79" s="327">
        <v>96.9</v>
      </c>
      <c r="Q79" s="328">
        <v>38161</v>
      </c>
      <c r="R79" s="327">
        <v>115.57299999999999</v>
      </c>
      <c r="S79" s="328">
        <v>13787</v>
      </c>
      <c r="T79" s="330">
        <v>4.4370000000000003</v>
      </c>
      <c r="U79" s="474">
        <v>100.932</v>
      </c>
    </row>
    <row r="80" spans="1:21">
      <c r="A80" s="61" t="s">
        <v>129</v>
      </c>
      <c r="B80" s="62" t="s">
        <v>110</v>
      </c>
      <c r="C80" s="347">
        <v>89.7</v>
      </c>
      <c r="D80" s="340">
        <v>1784</v>
      </c>
      <c r="E80" s="340">
        <v>149.5</v>
      </c>
      <c r="F80" s="340">
        <v>100.7</v>
      </c>
      <c r="G80" s="341">
        <v>35179</v>
      </c>
      <c r="H80" s="340">
        <v>87.314999999999998</v>
      </c>
      <c r="I80" s="341">
        <v>3381856</v>
      </c>
      <c r="J80" s="345">
        <v>4.43</v>
      </c>
      <c r="K80" s="476">
        <v>100.621</v>
      </c>
      <c r="M80" s="347">
        <v>89.7</v>
      </c>
      <c r="N80" s="341">
        <v>1797.8</v>
      </c>
      <c r="O80" s="340">
        <v>149.5</v>
      </c>
      <c r="P80" s="340">
        <v>97</v>
      </c>
      <c r="Q80" s="341">
        <v>36769</v>
      </c>
      <c r="R80" s="340">
        <v>87.314999999999998</v>
      </c>
      <c r="S80" s="341">
        <v>12303</v>
      </c>
      <c r="T80" s="345">
        <v>4.43</v>
      </c>
      <c r="U80" s="476">
        <v>100.621</v>
      </c>
    </row>
    <row r="81" spans="1:21">
      <c r="A81" s="33">
        <v>1995</v>
      </c>
      <c r="B81" s="34" t="s">
        <v>111</v>
      </c>
      <c r="C81" s="331">
        <v>88</v>
      </c>
      <c r="D81" s="327">
        <v>1630</v>
      </c>
      <c r="E81" s="327">
        <v>119.1</v>
      </c>
      <c r="F81" s="327">
        <v>98.9</v>
      </c>
      <c r="G81" s="328">
        <v>43865</v>
      </c>
      <c r="H81" s="327">
        <v>97.158000000000001</v>
      </c>
      <c r="I81" s="328">
        <v>7200070</v>
      </c>
      <c r="J81" s="330">
        <v>4.423</v>
      </c>
      <c r="K81" s="474">
        <v>99.173000000000002</v>
      </c>
      <c r="M81" s="331">
        <v>88</v>
      </c>
      <c r="N81" s="328">
        <v>1624.3</v>
      </c>
      <c r="O81" s="327">
        <v>119.1</v>
      </c>
      <c r="P81" s="327">
        <v>95.5</v>
      </c>
      <c r="Q81" s="328">
        <v>46247</v>
      </c>
      <c r="R81" s="327">
        <v>97.158000000000001</v>
      </c>
      <c r="S81" s="328">
        <v>10908</v>
      </c>
      <c r="T81" s="330">
        <v>4.423</v>
      </c>
      <c r="U81" s="474">
        <v>99.173000000000002</v>
      </c>
    </row>
    <row r="82" spans="1:21">
      <c r="A82" s="33"/>
      <c r="B82" s="34" t="s">
        <v>112</v>
      </c>
      <c r="C82" s="331">
        <v>87.8</v>
      </c>
      <c r="D82" s="327">
        <v>1508</v>
      </c>
      <c r="E82" s="327">
        <v>118.5</v>
      </c>
      <c r="F82" s="327">
        <v>98.5</v>
      </c>
      <c r="G82" s="328">
        <v>56316</v>
      </c>
      <c r="H82" s="327">
        <v>126.553</v>
      </c>
      <c r="I82" s="328">
        <v>1117983</v>
      </c>
      <c r="J82" s="330">
        <v>4.375</v>
      </c>
      <c r="K82" s="474">
        <v>98.555000000000007</v>
      </c>
      <c r="M82" s="331">
        <v>87.8</v>
      </c>
      <c r="N82" s="328">
        <v>1510.6</v>
      </c>
      <c r="O82" s="327">
        <v>118.5</v>
      </c>
      <c r="P82" s="327">
        <v>95.5</v>
      </c>
      <c r="Q82" s="328">
        <v>60042</v>
      </c>
      <c r="R82" s="327">
        <v>126.553</v>
      </c>
      <c r="S82" s="328">
        <v>4404</v>
      </c>
      <c r="T82" s="330">
        <v>4.375</v>
      </c>
      <c r="U82" s="474">
        <v>98.555000000000007</v>
      </c>
    </row>
    <row r="83" spans="1:21">
      <c r="A83" s="33"/>
      <c r="B83" s="34" t="s">
        <v>113</v>
      </c>
      <c r="C83" s="331">
        <v>89.6</v>
      </c>
      <c r="D83" s="327">
        <v>1475</v>
      </c>
      <c r="E83" s="327">
        <v>131.80000000000001</v>
      </c>
      <c r="F83" s="327">
        <v>100.5</v>
      </c>
      <c r="G83" s="328">
        <v>61473</v>
      </c>
      <c r="H83" s="327">
        <v>142.209</v>
      </c>
      <c r="I83" s="328">
        <v>4773405</v>
      </c>
      <c r="J83" s="330">
        <v>4.2939999999999996</v>
      </c>
      <c r="K83" s="474">
        <v>98.66</v>
      </c>
      <c r="M83" s="331">
        <v>89.6</v>
      </c>
      <c r="N83" s="328">
        <v>1498.9</v>
      </c>
      <c r="O83" s="327">
        <v>131.80000000000001</v>
      </c>
      <c r="P83" s="327">
        <v>95.4</v>
      </c>
      <c r="Q83" s="328">
        <v>68617</v>
      </c>
      <c r="R83" s="327">
        <v>142.209</v>
      </c>
      <c r="S83" s="328">
        <v>11161</v>
      </c>
      <c r="T83" s="330">
        <v>4.2939999999999996</v>
      </c>
      <c r="U83" s="474">
        <v>98.66</v>
      </c>
    </row>
    <row r="84" spans="1:21">
      <c r="A84" s="33"/>
      <c r="B84" s="34" t="s">
        <v>114</v>
      </c>
      <c r="C84" s="331">
        <v>90.2</v>
      </c>
      <c r="D84" s="327">
        <v>1539</v>
      </c>
      <c r="E84" s="327">
        <v>133.6</v>
      </c>
      <c r="F84" s="327">
        <v>100.1</v>
      </c>
      <c r="G84" s="328">
        <v>62470</v>
      </c>
      <c r="H84" s="327">
        <v>112.886</v>
      </c>
      <c r="I84" s="328">
        <v>55476509</v>
      </c>
      <c r="J84" s="330">
        <v>4.1020000000000003</v>
      </c>
      <c r="K84" s="474">
        <v>99.177999999999997</v>
      </c>
      <c r="M84" s="331">
        <v>90.2</v>
      </c>
      <c r="N84" s="328">
        <v>1531.5</v>
      </c>
      <c r="O84" s="327">
        <v>133.6</v>
      </c>
      <c r="P84" s="327">
        <v>95.2</v>
      </c>
      <c r="Q84" s="328">
        <v>61341</v>
      </c>
      <c r="R84" s="327">
        <v>112.886</v>
      </c>
      <c r="S84" s="328">
        <v>12419</v>
      </c>
      <c r="T84" s="330">
        <v>4.1020000000000003</v>
      </c>
      <c r="U84" s="474">
        <v>99.177999999999997</v>
      </c>
    </row>
    <row r="85" spans="1:21">
      <c r="A85" s="33"/>
      <c r="B85" s="34" t="s">
        <v>115</v>
      </c>
      <c r="C85" s="331">
        <v>90.8</v>
      </c>
      <c r="D85" s="327">
        <v>1586</v>
      </c>
      <c r="E85" s="327">
        <v>129.69999999999999</v>
      </c>
      <c r="F85" s="327">
        <v>99.3</v>
      </c>
      <c r="G85" s="328">
        <v>59591</v>
      </c>
      <c r="H85" s="327">
        <v>124.83</v>
      </c>
      <c r="I85" s="328">
        <v>8543841</v>
      </c>
      <c r="J85" s="330">
        <v>3.9740000000000002</v>
      </c>
      <c r="K85" s="474">
        <v>100.206</v>
      </c>
      <c r="M85" s="331">
        <v>90.8</v>
      </c>
      <c r="N85" s="328">
        <v>1559.1</v>
      </c>
      <c r="O85" s="327">
        <v>129.69999999999999</v>
      </c>
      <c r="P85" s="327">
        <v>94.4</v>
      </c>
      <c r="Q85" s="328">
        <v>57670</v>
      </c>
      <c r="R85" s="327">
        <v>124.83</v>
      </c>
      <c r="S85" s="328">
        <v>12851</v>
      </c>
      <c r="T85" s="330">
        <v>3.9740000000000002</v>
      </c>
      <c r="U85" s="474">
        <v>100.206</v>
      </c>
    </row>
    <row r="86" spans="1:21">
      <c r="A86" s="33"/>
      <c r="B86" s="34" t="s">
        <v>116</v>
      </c>
      <c r="C86" s="331">
        <v>89.8</v>
      </c>
      <c r="D86" s="327">
        <v>1610.8</v>
      </c>
      <c r="E86" s="327">
        <v>133.1</v>
      </c>
      <c r="F86" s="327">
        <v>99.4</v>
      </c>
      <c r="G86" s="328">
        <v>55818</v>
      </c>
      <c r="H86" s="327">
        <v>119.38</v>
      </c>
      <c r="I86" s="328">
        <v>4621204</v>
      </c>
      <c r="J86" s="330">
        <v>3.82</v>
      </c>
      <c r="K86" s="474">
        <v>99.69</v>
      </c>
      <c r="M86" s="331">
        <v>89.8</v>
      </c>
      <c r="N86" s="328">
        <v>1591.2</v>
      </c>
      <c r="O86" s="327">
        <v>133.1</v>
      </c>
      <c r="P86" s="327">
        <v>94.7</v>
      </c>
      <c r="Q86" s="328">
        <v>53384</v>
      </c>
      <c r="R86" s="327">
        <v>119.38</v>
      </c>
      <c r="S86" s="328">
        <v>13398</v>
      </c>
      <c r="T86" s="330">
        <v>3.82</v>
      </c>
      <c r="U86" s="474">
        <v>99.69</v>
      </c>
    </row>
    <row r="87" spans="1:21">
      <c r="A87" s="33"/>
      <c r="B87" s="34" t="s">
        <v>117</v>
      </c>
      <c r="C87" s="331">
        <v>89.7</v>
      </c>
      <c r="D87" s="327">
        <v>1628.5</v>
      </c>
      <c r="E87" s="327">
        <v>129.69999999999999</v>
      </c>
      <c r="F87" s="327">
        <v>98.6</v>
      </c>
      <c r="G87" s="328">
        <v>53877</v>
      </c>
      <c r="H87" s="327">
        <v>109.913</v>
      </c>
      <c r="I87" s="328">
        <v>10505382</v>
      </c>
      <c r="J87" s="330">
        <v>3.677</v>
      </c>
      <c r="K87" s="474">
        <v>99.691999999999993</v>
      </c>
      <c r="M87" s="331">
        <v>89.7</v>
      </c>
      <c r="N87" s="328">
        <v>1587</v>
      </c>
      <c r="O87" s="327">
        <v>129.69999999999999</v>
      </c>
      <c r="P87" s="327">
        <v>94.5</v>
      </c>
      <c r="Q87" s="328">
        <v>48936</v>
      </c>
      <c r="R87" s="327">
        <v>109.913</v>
      </c>
      <c r="S87" s="328">
        <v>13312</v>
      </c>
      <c r="T87" s="330">
        <v>3.677</v>
      </c>
      <c r="U87" s="474">
        <v>99.691999999999993</v>
      </c>
    </row>
    <row r="88" spans="1:21">
      <c r="A88" s="33"/>
      <c r="B88" s="34" t="s">
        <v>118</v>
      </c>
      <c r="C88" s="331">
        <v>87</v>
      </c>
      <c r="D88" s="327">
        <v>1602</v>
      </c>
      <c r="E88" s="327">
        <v>115.1</v>
      </c>
      <c r="F88" s="327">
        <v>98.5</v>
      </c>
      <c r="G88" s="328">
        <v>49811</v>
      </c>
      <c r="H88" s="327">
        <v>117.184</v>
      </c>
      <c r="I88" s="328">
        <v>2977479</v>
      </c>
      <c r="J88" s="330">
        <v>3.5550000000000002</v>
      </c>
      <c r="K88" s="474">
        <v>100.30800000000001</v>
      </c>
      <c r="M88" s="331">
        <v>87</v>
      </c>
      <c r="N88" s="328">
        <v>1578.6</v>
      </c>
      <c r="O88" s="327">
        <v>115.1</v>
      </c>
      <c r="P88" s="327">
        <v>94.4</v>
      </c>
      <c r="Q88" s="328">
        <v>47944</v>
      </c>
      <c r="R88" s="327">
        <v>117.184</v>
      </c>
      <c r="S88" s="328">
        <v>11081</v>
      </c>
      <c r="T88" s="330">
        <v>3.5550000000000002</v>
      </c>
      <c r="U88" s="474">
        <v>100.30800000000001</v>
      </c>
    </row>
    <row r="89" spans="1:21">
      <c r="A89" s="33"/>
      <c r="B89" s="34" t="s">
        <v>119</v>
      </c>
      <c r="C89" s="331">
        <v>85.7</v>
      </c>
      <c r="D89" s="327">
        <v>1611.9</v>
      </c>
      <c r="E89" s="327">
        <v>121.9</v>
      </c>
      <c r="F89" s="327">
        <v>98.2</v>
      </c>
      <c r="G89" s="328">
        <v>47886</v>
      </c>
      <c r="H89" s="327">
        <v>93.253</v>
      </c>
      <c r="I89" s="328">
        <v>4932938</v>
      </c>
      <c r="J89" s="330">
        <v>3.4580000000000002</v>
      </c>
      <c r="K89" s="474">
        <v>99.796000000000006</v>
      </c>
      <c r="M89" s="331">
        <v>85.7</v>
      </c>
      <c r="N89" s="328">
        <v>1600.6</v>
      </c>
      <c r="O89" s="327">
        <v>121.9</v>
      </c>
      <c r="P89" s="327">
        <v>94.2</v>
      </c>
      <c r="Q89" s="328">
        <v>46040</v>
      </c>
      <c r="R89" s="327">
        <v>93.253</v>
      </c>
      <c r="S89" s="328">
        <v>11482</v>
      </c>
      <c r="T89" s="330">
        <v>3.4580000000000002</v>
      </c>
      <c r="U89" s="474">
        <v>99.796000000000006</v>
      </c>
    </row>
    <row r="90" spans="1:21">
      <c r="A90" s="33"/>
      <c r="B90" s="34" t="s">
        <v>120</v>
      </c>
      <c r="C90" s="331">
        <v>88</v>
      </c>
      <c r="D90" s="327">
        <v>1546.6</v>
      </c>
      <c r="E90" s="327">
        <v>137.6</v>
      </c>
      <c r="F90" s="327">
        <v>98.1</v>
      </c>
      <c r="G90" s="328">
        <v>44204</v>
      </c>
      <c r="H90" s="327">
        <v>93.603999999999999</v>
      </c>
      <c r="I90" s="328">
        <v>37845209</v>
      </c>
      <c r="J90" s="330">
        <v>3.3849999999999998</v>
      </c>
      <c r="K90" s="474">
        <v>99.692999999999998</v>
      </c>
      <c r="M90" s="331">
        <v>88</v>
      </c>
      <c r="N90" s="328">
        <v>1586.3</v>
      </c>
      <c r="O90" s="327">
        <v>137.6</v>
      </c>
      <c r="P90" s="327">
        <v>94.1</v>
      </c>
      <c r="Q90" s="328">
        <v>43489</v>
      </c>
      <c r="R90" s="327">
        <v>93.603999999999999</v>
      </c>
      <c r="S90" s="328">
        <v>12153</v>
      </c>
      <c r="T90" s="330">
        <v>3.3849999999999998</v>
      </c>
      <c r="U90" s="474">
        <v>99.692999999999998</v>
      </c>
    </row>
    <row r="91" spans="1:21">
      <c r="A91" s="49"/>
      <c r="B91" s="50" t="s">
        <v>121</v>
      </c>
      <c r="C91" s="354">
        <v>82.9</v>
      </c>
      <c r="D91" s="349">
        <v>1550</v>
      </c>
      <c r="E91" s="349">
        <v>134.5</v>
      </c>
      <c r="F91" s="349">
        <v>98.3</v>
      </c>
      <c r="G91" s="350">
        <v>40680</v>
      </c>
      <c r="H91" s="349">
        <v>87.471000000000004</v>
      </c>
      <c r="I91" s="350">
        <v>3454054</v>
      </c>
      <c r="J91" s="353">
        <v>3.194</v>
      </c>
      <c r="K91" s="475">
        <v>99.897000000000006</v>
      </c>
      <c r="M91" s="354">
        <v>82.9</v>
      </c>
      <c r="N91" s="350">
        <v>1609.8</v>
      </c>
      <c r="O91" s="349">
        <v>134.5</v>
      </c>
      <c r="P91" s="349">
        <v>94.3</v>
      </c>
      <c r="Q91" s="350">
        <v>42425</v>
      </c>
      <c r="R91" s="349">
        <v>87.471000000000004</v>
      </c>
      <c r="S91" s="350">
        <v>11543</v>
      </c>
      <c r="T91" s="353">
        <v>3.194</v>
      </c>
      <c r="U91" s="475">
        <v>99.897000000000006</v>
      </c>
    </row>
    <row r="92" spans="1:21">
      <c r="A92" s="33" t="s">
        <v>130</v>
      </c>
      <c r="B92" s="34" t="s">
        <v>110</v>
      </c>
      <c r="C92" s="331">
        <v>77.5</v>
      </c>
      <c r="D92" s="327">
        <v>1627</v>
      </c>
      <c r="E92" s="327">
        <v>123.1</v>
      </c>
      <c r="F92" s="327">
        <v>97.4</v>
      </c>
      <c r="G92" s="328">
        <v>39497</v>
      </c>
      <c r="H92" s="327">
        <v>119.44199999999999</v>
      </c>
      <c r="I92" s="328">
        <v>4004813</v>
      </c>
      <c r="J92" s="330">
        <v>3.093</v>
      </c>
      <c r="K92" s="474">
        <v>101.13200000000001</v>
      </c>
      <c r="M92" s="331">
        <v>77.5</v>
      </c>
      <c r="N92" s="328">
        <v>1643.7</v>
      </c>
      <c r="O92" s="327">
        <v>123.1</v>
      </c>
      <c r="P92" s="327">
        <v>93.7</v>
      </c>
      <c r="Q92" s="328">
        <v>40812</v>
      </c>
      <c r="R92" s="327">
        <v>119.44199999999999</v>
      </c>
      <c r="S92" s="328">
        <v>15149</v>
      </c>
      <c r="T92" s="330">
        <v>3.093</v>
      </c>
      <c r="U92" s="474">
        <v>101.13200000000001</v>
      </c>
    </row>
    <row r="93" spans="1:21">
      <c r="A93" s="33">
        <v>1996</v>
      </c>
      <c r="B93" s="34" t="s">
        <v>111</v>
      </c>
      <c r="C93" s="331">
        <v>82.7</v>
      </c>
      <c r="D93" s="327">
        <v>1634</v>
      </c>
      <c r="E93" s="327">
        <v>135.30000000000001</v>
      </c>
      <c r="F93" s="327">
        <v>96.6</v>
      </c>
      <c r="G93" s="328">
        <v>38173</v>
      </c>
      <c r="H93" s="327">
        <v>127.355</v>
      </c>
      <c r="I93" s="328">
        <v>11026611</v>
      </c>
      <c r="J93" s="330">
        <v>3.0859999999999999</v>
      </c>
      <c r="K93" s="474">
        <v>102.398</v>
      </c>
      <c r="M93" s="331">
        <v>82.7</v>
      </c>
      <c r="N93" s="328">
        <v>1647.4</v>
      </c>
      <c r="O93" s="327">
        <v>135.30000000000001</v>
      </c>
      <c r="P93" s="327">
        <v>93.3</v>
      </c>
      <c r="Q93" s="328">
        <v>39995</v>
      </c>
      <c r="R93" s="327">
        <v>127.355</v>
      </c>
      <c r="S93" s="328">
        <v>16261</v>
      </c>
      <c r="T93" s="330">
        <v>3.0859999999999999</v>
      </c>
      <c r="U93" s="474">
        <v>102.398</v>
      </c>
    </row>
    <row r="94" spans="1:21">
      <c r="A94" s="33"/>
      <c r="B94" s="34" t="s">
        <v>112</v>
      </c>
      <c r="C94" s="331">
        <v>82.8</v>
      </c>
      <c r="D94" s="327">
        <v>1659</v>
      </c>
      <c r="E94" s="327">
        <v>143.5</v>
      </c>
      <c r="F94" s="327">
        <v>95.8</v>
      </c>
      <c r="G94" s="328">
        <v>35514</v>
      </c>
      <c r="H94" s="327">
        <v>79.072000000000003</v>
      </c>
      <c r="I94" s="328">
        <v>282734</v>
      </c>
      <c r="J94" s="330">
        <v>3.016</v>
      </c>
      <c r="K94" s="474">
        <v>103.03700000000001</v>
      </c>
      <c r="M94" s="331">
        <v>82.8</v>
      </c>
      <c r="N94" s="328">
        <v>1661.5</v>
      </c>
      <c r="O94" s="327">
        <v>143.5</v>
      </c>
      <c r="P94" s="327">
        <v>92.8</v>
      </c>
      <c r="Q94" s="328">
        <v>39075</v>
      </c>
      <c r="R94" s="327">
        <v>79.072000000000003</v>
      </c>
      <c r="S94" s="328">
        <v>1112</v>
      </c>
      <c r="T94" s="330">
        <v>3.016</v>
      </c>
      <c r="U94" s="474">
        <v>103.03700000000001</v>
      </c>
    </row>
    <row r="95" spans="1:21">
      <c r="A95" s="33"/>
      <c r="B95" s="34" t="s">
        <v>113</v>
      </c>
      <c r="C95" s="331">
        <v>84.9</v>
      </c>
      <c r="D95" s="327">
        <v>1651</v>
      </c>
      <c r="E95" s="327">
        <v>137.80000000000001</v>
      </c>
      <c r="F95" s="327">
        <v>97</v>
      </c>
      <c r="G95" s="328">
        <v>36047</v>
      </c>
      <c r="H95" s="327">
        <v>84.692999999999998</v>
      </c>
      <c r="I95" s="328">
        <v>6656382</v>
      </c>
      <c r="J95" s="330">
        <v>2.9969999999999999</v>
      </c>
      <c r="K95" s="474">
        <v>103.657</v>
      </c>
      <c r="M95" s="331">
        <v>84.9</v>
      </c>
      <c r="N95" s="328">
        <v>1674.7</v>
      </c>
      <c r="O95" s="327">
        <v>137.80000000000001</v>
      </c>
      <c r="P95" s="327">
        <v>92.2</v>
      </c>
      <c r="Q95" s="328">
        <v>39000</v>
      </c>
      <c r="R95" s="327">
        <v>84.692999999999998</v>
      </c>
      <c r="S95" s="328">
        <v>15425</v>
      </c>
      <c r="T95" s="330">
        <v>2.9969999999999999</v>
      </c>
      <c r="U95" s="474">
        <v>103.657</v>
      </c>
    </row>
    <row r="96" spans="1:21">
      <c r="A96" s="33"/>
      <c r="B96" s="34" t="s">
        <v>114</v>
      </c>
      <c r="C96" s="331">
        <v>83.1</v>
      </c>
      <c r="D96" s="327">
        <v>1741</v>
      </c>
      <c r="E96" s="327">
        <v>130.9</v>
      </c>
      <c r="F96" s="327">
        <v>96.9</v>
      </c>
      <c r="G96" s="328">
        <v>39869</v>
      </c>
      <c r="H96" s="327">
        <v>95.248999999999995</v>
      </c>
      <c r="I96" s="328">
        <v>80709907</v>
      </c>
      <c r="J96" s="330">
        <v>3.0089999999999999</v>
      </c>
      <c r="K96" s="474">
        <v>103.005</v>
      </c>
      <c r="M96" s="331">
        <v>83.1</v>
      </c>
      <c r="N96" s="328">
        <v>1720.5</v>
      </c>
      <c r="O96" s="327">
        <v>130.9</v>
      </c>
      <c r="P96" s="327">
        <v>92.2</v>
      </c>
      <c r="Q96" s="328">
        <v>39163</v>
      </c>
      <c r="R96" s="327">
        <v>95.248999999999995</v>
      </c>
      <c r="S96" s="328">
        <v>18012</v>
      </c>
      <c r="T96" s="330">
        <v>3.0089999999999999</v>
      </c>
      <c r="U96" s="474">
        <v>103.005</v>
      </c>
    </row>
    <row r="97" spans="1:21">
      <c r="A97" s="33"/>
      <c r="B97" s="34" t="s">
        <v>115</v>
      </c>
      <c r="C97" s="331">
        <v>83.2</v>
      </c>
      <c r="D97" s="327">
        <v>1767</v>
      </c>
      <c r="E97" s="327">
        <v>127.8</v>
      </c>
      <c r="F97" s="327">
        <v>97.2</v>
      </c>
      <c r="G97" s="328">
        <v>39391</v>
      </c>
      <c r="H97" s="327">
        <v>88.561999999999998</v>
      </c>
      <c r="I97" s="328">
        <v>9957750</v>
      </c>
      <c r="J97" s="330">
        <v>3.0230000000000001</v>
      </c>
      <c r="K97" s="474">
        <v>101.85</v>
      </c>
      <c r="M97" s="331">
        <v>83.2</v>
      </c>
      <c r="N97" s="328">
        <v>1725.2</v>
      </c>
      <c r="O97" s="327">
        <v>127.8</v>
      </c>
      <c r="P97" s="327">
        <v>92.5</v>
      </c>
      <c r="Q97" s="328">
        <v>39028</v>
      </c>
      <c r="R97" s="327">
        <v>88.561999999999998</v>
      </c>
      <c r="S97" s="328">
        <v>14610</v>
      </c>
      <c r="T97" s="330">
        <v>3.0230000000000001</v>
      </c>
      <c r="U97" s="474">
        <v>101.85</v>
      </c>
    </row>
    <row r="98" spans="1:21">
      <c r="A98" s="33"/>
      <c r="B98" s="34" t="s">
        <v>116</v>
      </c>
      <c r="C98" s="331">
        <v>82.8</v>
      </c>
      <c r="D98" s="327">
        <v>1736.6</v>
      </c>
      <c r="E98" s="327">
        <v>131.5</v>
      </c>
      <c r="F98" s="327">
        <v>97.3</v>
      </c>
      <c r="G98" s="328">
        <v>42417</v>
      </c>
      <c r="H98" s="327">
        <v>91.183999999999997</v>
      </c>
      <c r="I98" s="328">
        <v>4720517</v>
      </c>
      <c r="J98" s="330">
        <v>3.1080000000000001</v>
      </c>
      <c r="K98" s="474">
        <v>102.58799999999999</v>
      </c>
      <c r="M98" s="331">
        <v>82.8</v>
      </c>
      <c r="N98" s="328">
        <v>1709.3</v>
      </c>
      <c r="O98" s="327">
        <v>131.5</v>
      </c>
      <c r="P98" s="327">
        <v>92.8</v>
      </c>
      <c r="Q98" s="328">
        <v>39284</v>
      </c>
      <c r="R98" s="327">
        <v>91.183999999999997</v>
      </c>
      <c r="S98" s="328">
        <v>14973</v>
      </c>
      <c r="T98" s="330">
        <v>3.1080000000000001</v>
      </c>
      <c r="U98" s="474">
        <v>102.58799999999999</v>
      </c>
    </row>
    <row r="99" spans="1:21">
      <c r="A99" s="33"/>
      <c r="B99" s="34" t="s">
        <v>117</v>
      </c>
      <c r="C99" s="331">
        <v>82.3</v>
      </c>
      <c r="D99" s="327">
        <v>1750.8</v>
      </c>
      <c r="E99" s="327">
        <v>135.5</v>
      </c>
      <c r="F99" s="327">
        <v>96.4</v>
      </c>
      <c r="G99" s="328">
        <v>41603</v>
      </c>
      <c r="H99" s="327">
        <v>109.35299999999999</v>
      </c>
      <c r="I99" s="328">
        <v>13928128</v>
      </c>
      <c r="J99" s="330">
        <v>3.089</v>
      </c>
      <c r="K99" s="474">
        <v>102.268</v>
      </c>
      <c r="M99" s="331">
        <v>82.3</v>
      </c>
      <c r="N99" s="328">
        <v>1705.6</v>
      </c>
      <c r="O99" s="327">
        <v>135.5</v>
      </c>
      <c r="P99" s="327">
        <v>92.4</v>
      </c>
      <c r="Q99" s="328">
        <v>38619</v>
      </c>
      <c r="R99" s="327">
        <v>109.35299999999999</v>
      </c>
      <c r="S99" s="328">
        <v>17936</v>
      </c>
      <c r="T99" s="330">
        <v>3.089</v>
      </c>
      <c r="U99" s="474">
        <v>102.268</v>
      </c>
    </row>
    <row r="100" spans="1:21">
      <c r="A100" s="33"/>
      <c r="B100" s="34" t="s">
        <v>118</v>
      </c>
      <c r="C100" s="331">
        <v>83.6</v>
      </c>
      <c r="D100" s="327">
        <v>1730.6</v>
      </c>
      <c r="E100" s="327">
        <v>145.1</v>
      </c>
      <c r="F100" s="327">
        <v>96.2</v>
      </c>
      <c r="G100" s="328">
        <v>41051</v>
      </c>
      <c r="H100" s="327">
        <v>91.224000000000004</v>
      </c>
      <c r="I100" s="328">
        <v>4393266</v>
      </c>
      <c r="J100" s="330">
        <v>3.07</v>
      </c>
      <c r="K100" s="474">
        <v>101.32899999999999</v>
      </c>
      <c r="M100" s="331">
        <v>83.6</v>
      </c>
      <c r="N100" s="328">
        <v>1710.9</v>
      </c>
      <c r="O100" s="327">
        <v>145.1</v>
      </c>
      <c r="P100" s="327">
        <v>92.2</v>
      </c>
      <c r="Q100" s="328">
        <v>39456</v>
      </c>
      <c r="R100" s="327">
        <v>91.224000000000004</v>
      </c>
      <c r="S100" s="328">
        <v>16194</v>
      </c>
      <c r="T100" s="330">
        <v>3.07</v>
      </c>
      <c r="U100" s="474">
        <v>101.32899999999999</v>
      </c>
    </row>
    <row r="101" spans="1:21">
      <c r="A101" s="33"/>
      <c r="B101" s="34" t="s">
        <v>119</v>
      </c>
      <c r="C101" s="331">
        <v>83.9</v>
      </c>
      <c r="D101" s="327">
        <v>1751.7</v>
      </c>
      <c r="E101" s="327">
        <v>141.69999999999999</v>
      </c>
      <c r="F101" s="327">
        <v>96.7</v>
      </c>
      <c r="G101" s="328">
        <v>41641</v>
      </c>
      <c r="H101" s="327">
        <v>121.919</v>
      </c>
      <c r="I101" s="328">
        <v>7015363</v>
      </c>
      <c r="J101" s="330">
        <v>3.032</v>
      </c>
      <c r="K101" s="474">
        <v>101.53400000000001</v>
      </c>
      <c r="M101" s="331">
        <v>83.9</v>
      </c>
      <c r="N101" s="328">
        <v>1749.9</v>
      </c>
      <c r="O101" s="327">
        <v>141.69999999999999</v>
      </c>
      <c r="P101" s="327">
        <v>92.7</v>
      </c>
      <c r="Q101" s="328">
        <v>39369</v>
      </c>
      <c r="R101" s="327">
        <v>121.919</v>
      </c>
      <c r="S101" s="328">
        <v>16916</v>
      </c>
      <c r="T101" s="330">
        <v>3.032</v>
      </c>
      <c r="U101" s="474">
        <v>101.53400000000001</v>
      </c>
    </row>
    <row r="102" spans="1:21">
      <c r="A102" s="33"/>
      <c r="B102" s="34" t="s">
        <v>120</v>
      </c>
      <c r="C102" s="331">
        <v>84.3</v>
      </c>
      <c r="D102" s="327">
        <v>1685.1</v>
      </c>
      <c r="E102" s="327">
        <v>133.6</v>
      </c>
      <c r="F102" s="327">
        <v>96.7</v>
      </c>
      <c r="G102" s="328">
        <v>39664</v>
      </c>
      <c r="H102" s="327">
        <v>100.09699999999999</v>
      </c>
      <c r="I102" s="328">
        <v>47977490</v>
      </c>
      <c r="J102" s="330">
        <v>2.988</v>
      </c>
      <c r="K102" s="474">
        <v>101.744</v>
      </c>
      <c r="M102" s="331">
        <v>84.3</v>
      </c>
      <c r="N102" s="328">
        <v>1736.8</v>
      </c>
      <c r="O102" s="327">
        <v>133.6</v>
      </c>
      <c r="P102" s="327">
        <v>92.6</v>
      </c>
      <c r="Q102" s="328">
        <v>39834</v>
      </c>
      <c r="R102" s="327">
        <v>100.09699999999999</v>
      </c>
      <c r="S102" s="328">
        <v>15319</v>
      </c>
      <c r="T102" s="330">
        <v>2.988</v>
      </c>
      <c r="U102" s="474">
        <v>101.744</v>
      </c>
    </row>
    <row r="103" spans="1:21">
      <c r="A103" s="33"/>
      <c r="B103" s="34" t="s">
        <v>121</v>
      </c>
      <c r="C103" s="331">
        <v>84.4</v>
      </c>
      <c r="D103" s="327">
        <v>1620.1</v>
      </c>
      <c r="E103" s="327">
        <v>145.4</v>
      </c>
      <c r="F103" s="327">
        <v>96.5</v>
      </c>
      <c r="G103" s="328">
        <v>39687</v>
      </c>
      <c r="H103" s="327">
        <v>117.57899999999999</v>
      </c>
      <c r="I103" s="328">
        <v>5605921</v>
      </c>
      <c r="J103" s="330">
        <v>2.944</v>
      </c>
      <c r="K103" s="474">
        <v>102.053</v>
      </c>
      <c r="M103" s="331">
        <v>84.4</v>
      </c>
      <c r="N103" s="328">
        <v>1691.7</v>
      </c>
      <c r="O103" s="327">
        <v>145.4</v>
      </c>
      <c r="P103" s="327">
        <v>92.4</v>
      </c>
      <c r="Q103" s="328">
        <v>40674</v>
      </c>
      <c r="R103" s="327">
        <v>117.57899999999999</v>
      </c>
      <c r="S103" s="328">
        <v>19097</v>
      </c>
      <c r="T103" s="330">
        <v>2.944</v>
      </c>
      <c r="U103" s="474">
        <v>102.053</v>
      </c>
    </row>
    <row r="104" spans="1:21">
      <c r="A104" s="61" t="s">
        <v>131</v>
      </c>
      <c r="B104" s="62" t="s">
        <v>110</v>
      </c>
      <c r="C104" s="347">
        <v>85.3</v>
      </c>
      <c r="D104" s="340">
        <v>1662</v>
      </c>
      <c r="E104" s="340">
        <v>194.1</v>
      </c>
      <c r="F104" s="340">
        <v>96</v>
      </c>
      <c r="G104" s="341">
        <v>38827</v>
      </c>
      <c r="H104" s="340">
        <v>110.98099999999999</v>
      </c>
      <c r="I104" s="341">
        <v>4621843</v>
      </c>
      <c r="J104" s="345">
        <v>2.93</v>
      </c>
      <c r="K104" s="476">
        <v>101.119</v>
      </c>
      <c r="M104" s="347">
        <v>85.3</v>
      </c>
      <c r="N104" s="341">
        <v>1680</v>
      </c>
      <c r="O104" s="340">
        <v>194.1</v>
      </c>
      <c r="P104" s="340">
        <v>92.4</v>
      </c>
      <c r="Q104" s="341">
        <v>40336</v>
      </c>
      <c r="R104" s="340">
        <v>110.98099999999999</v>
      </c>
      <c r="S104" s="341">
        <v>17682</v>
      </c>
      <c r="T104" s="345">
        <v>2.93</v>
      </c>
      <c r="U104" s="476">
        <v>101.119</v>
      </c>
    </row>
    <row r="105" spans="1:21">
      <c r="A105" s="33">
        <v>1997</v>
      </c>
      <c r="B105" s="34" t="s">
        <v>111</v>
      </c>
      <c r="C105" s="331">
        <v>85</v>
      </c>
      <c r="D105" s="327">
        <v>1717</v>
      </c>
      <c r="E105" s="327">
        <v>150.1</v>
      </c>
      <c r="F105" s="327">
        <v>95.7</v>
      </c>
      <c r="G105" s="328">
        <v>38768</v>
      </c>
      <c r="H105" s="327">
        <v>102.166</v>
      </c>
      <c r="I105" s="328">
        <v>11853613</v>
      </c>
      <c r="J105" s="330">
        <v>2.9140000000000001</v>
      </c>
      <c r="K105" s="474">
        <v>100.71299999999999</v>
      </c>
      <c r="M105" s="331">
        <v>85</v>
      </c>
      <c r="N105" s="328">
        <v>1717.1</v>
      </c>
      <c r="O105" s="327">
        <v>150.1</v>
      </c>
      <c r="P105" s="327">
        <v>92.4</v>
      </c>
      <c r="Q105" s="328">
        <v>40876</v>
      </c>
      <c r="R105" s="327">
        <v>102.166</v>
      </c>
      <c r="S105" s="328">
        <v>16886</v>
      </c>
      <c r="T105" s="330">
        <v>2.9140000000000001</v>
      </c>
      <c r="U105" s="474">
        <v>100.71299999999999</v>
      </c>
    </row>
    <row r="106" spans="1:21">
      <c r="A106" s="33"/>
      <c r="B106" s="34" t="s">
        <v>112</v>
      </c>
      <c r="C106" s="331">
        <v>79.5</v>
      </c>
      <c r="D106" s="327">
        <v>1727.1</v>
      </c>
      <c r="E106" s="327">
        <v>140.4</v>
      </c>
      <c r="F106" s="327">
        <v>95.3</v>
      </c>
      <c r="G106" s="328">
        <v>37457</v>
      </c>
      <c r="H106" s="327">
        <v>116.133</v>
      </c>
      <c r="I106" s="328">
        <v>4070031</v>
      </c>
      <c r="J106" s="330">
        <v>2.9009999999999998</v>
      </c>
      <c r="K106" s="474">
        <v>100.91500000000001</v>
      </c>
      <c r="M106" s="331">
        <v>79.5</v>
      </c>
      <c r="N106" s="328">
        <v>1728.1</v>
      </c>
      <c r="O106" s="327">
        <v>140.4</v>
      </c>
      <c r="P106" s="327">
        <v>92.3</v>
      </c>
      <c r="Q106" s="328">
        <v>41035</v>
      </c>
      <c r="R106" s="327">
        <v>116.133</v>
      </c>
      <c r="S106" s="328">
        <v>16041</v>
      </c>
      <c r="T106" s="330">
        <v>2.9009999999999998</v>
      </c>
      <c r="U106" s="474">
        <v>100.91500000000001</v>
      </c>
    </row>
    <row r="107" spans="1:21">
      <c r="A107" s="39"/>
      <c r="B107" s="34" t="s">
        <v>113</v>
      </c>
      <c r="C107" s="331">
        <v>84.5</v>
      </c>
      <c r="D107" s="327">
        <v>1731.6</v>
      </c>
      <c r="E107" s="327">
        <v>130.80000000000001</v>
      </c>
      <c r="F107" s="327">
        <v>96.8</v>
      </c>
      <c r="G107" s="328">
        <v>37562</v>
      </c>
      <c r="H107" s="327">
        <v>100.193</v>
      </c>
      <c r="I107" s="328">
        <v>7092571</v>
      </c>
      <c r="J107" s="330">
        <v>2.8820000000000001</v>
      </c>
      <c r="K107" s="474">
        <v>101.714</v>
      </c>
      <c r="M107" s="331">
        <v>84.5</v>
      </c>
      <c r="N107" s="328">
        <v>1747.9</v>
      </c>
      <c r="O107" s="327">
        <v>130.80000000000001</v>
      </c>
      <c r="P107" s="327">
        <v>92.1</v>
      </c>
      <c r="Q107" s="328">
        <v>40517</v>
      </c>
      <c r="R107" s="327">
        <v>100.193</v>
      </c>
      <c r="S107" s="328">
        <v>15894</v>
      </c>
      <c r="T107" s="330">
        <v>2.8820000000000001</v>
      </c>
      <c r="U107" s="474">
        <v>101.714</v>
      </c>
    </row>
    <row r="108" spans="1:21">
      <c r="A108" s="33"/>
      <c r="B108" s="34" t="s">
        <v>114</v>
      </c>
      <c r="C108" s="331">
        <v>85.6</v>
      </c>
      <c r="D108" s="327">
        <v>1803.3</v>
      </c>
      <c r="E108" s="327">
        <v>152.30000000000001</v>
      </c>
      <c r="F108" s="327">
        <v>96.2</v>
      </c>
      <c r="G108" s="328">
        <v>41809</v>
      </c>
      <c r="H108" s="327">
        <v>93.617999999999995</v>
      </c>
      <c r="I108" s="328">
        <v>69496297</v>
      </c>
      <c r="J108" s="330">
        <v>2.879</v>
      </c>
      <c r="K108" s="474">
        <v>101.71</v>
      </c>
      <c r="M108" s="331">
        <v>85.6</v>
      </c>
      <c r="N108" s="328">
        <v>1767.3</v>
      </c>
      <c r="O108" s="327">
        <v>152.30000000000001</v>
      </c>
      <c r="P108" s="327">
        <v>91.7</v>
      </c>
      <c r="Q108" s="328">
        <v>41490</v>
      </c>
      <c r="R108" s="327">
        <v>93.617999999999995</v>
      </c>
      <c r="S108" s="328">
        <v>15642</v>
      </c>
      <c r="T108" s="330">
        <v>2.879</v>
      </c>
      <c r="U108" s="474">
        <v>101.71</v>
      </c>
    </row>
    <row r="109" spans="1:21">
      <c r="A109" s="33"/>
      <c r="B109" s="34" t="s">
        <v>115</v>
      </c>
      <c r="C109" s="331">
        <v>86.5</v>
      </c>
      <c r="D109" s="327">
        <v>1864.8</v>
      </c>
      <c r="E109" s="327">
        <v>143.6</v>
      </c>
      <c r="F109" s="327">
        <v>96</v>
      </c>
      <c r="G109" s="328">
        <v>42178</v>
      </c>
      <c r="H109" s="327">
        <v>124.43899999999999</v>
      </c>
      <c r="I109" s="328">
        <v>8226807</v>
      </c>
      <c r="J109" s="330">
        <v>2.8879999999999999</v>
      </c>
      <c r="K109" s="474">
        <v>101.917</v>
      </c>
      <c r="M109" s="331">
        <v>86.5</v>
      </c>
      <c r="N109" s="328">
        <v>1812.6</v>
      </c>
      <c r="O109" s="327">
        <v>143.6</v>
      </c>
      <c r="P109" s="327">
        <v>91.4</v>
      </c>
      <c r="Q109" s="328">
        <v>41274</v>
      </c>
      <c r="R109" s="327">
        <v>124.43899999999999</v>
      </c>
      <c r="S109" s="328">
        <v>11536</v>
      </c>
      <c r="T109" s="330">
        <v>2.8879999999999999</v>
      </c>
      <c r="U109" s="474">
        <v>101.917</v>
      </c>
    </row>
    <row r="110" spans="1:21">
      <c r="A110" s="33"/>
      <c r="B110" s="34" t="s">
        <v>116</v>
      </c>
      <c r="C110" s="331">
        <v>88.3</v>
      </c>
      <c r="D110" s="327">
        <v>1831.8</v>
      </c>
      <c r="E110" s="327">
        <v>143.19999999999999</v>
      </c>
      <c r="F110" s="327">
        <v>97.5</v>
      </c>
      <c r="G110" s="328">
        <v>44721</v>
      </c>
      <c r="H110" s="327">
        <v>89.406999999999996</v>
      </c>
      <c r="I110" s="328">
        <v>4215305</v>
      </c>
      <c r="J110" s="330">
        <v>2.8650000000000002</v>
      </c>
      <c r="K110" s="474">
        <v>101.917</v>
      </c>
      <c r="M110" s="331">
        <v>88.3</v>
      </c>
      <c r="N110" s="328">
        <v>1800.7</v>
      </c>
      <c r="O110" s="327">
        <v>143.19999999999999</v>
      </c>
      <c r="P110" s="327">
        <v>92.9</v>
      </c>
      <c r="Q110" s="328">
        <v>41254</v>
      </c>
      <c r="R110" s="327">
        <v>89.406999999999996</v>
      </c>
      <c r="S110" s="328">
        <v>14326</v>
      </c>
      <c r="T110" s="330">
        <v>2.8650000000000002</v>
      </c>
      <c r="U110" s="474">
        <v>101.917</v>
      </c>
    </row>
    <row r="111" spans="1:21">
      <c r="A111" s="33"/>
      <c r="B111" s="34" t="s">
        <v>117</v>
      </c>
      <c r="C111" s="331">
        <v>88.3</v>
      </c>
      <c r="D111" s="327">
        <v>1850.3</v>
      </c>
      <c r="E111" s="327">
        <v>156.6</v>
      </c>
      <c r="F111" s="327">
        <v>97.1</v>
      </c>
      <c r="G111" s="328">
        <v>44291</v>
      </c>
      <c r="H111" s="327">
        <v>82.209000000000003</v>
      </c>
      <c r="I111" s="328">
        <v>10184909</v>
      </c>
      <c r="J111" s="330">
        <v>2.839</v>
      </c>
      <c r="K111" s="474">
        <v>101.815</v>
      </c>
      <c r="M111" s="331">
        <v>88.3</v>
      </c>
      <c r="N111" s="328">
        <v>1804.5</v>
      </c>
      <c r="O111" s="327">
        <v>156.6</v>
      </c>
      <c r="P111" s="327">
        <v>93</v>
      </c>
      <c r="Q111" s="328">
        <v>41943</v>
      </c>
      <c r="R111" s="327">
        <v>82.209000000000003</v>
      </c>
      <c r="S111" s="328">
        <v>13791</v>
      </c>
      <c r="T111" s="330">
        <v>2.839</v>
      </c>
      <c r="U111" s="474">
        <v>101.815</v>
      </c>
    </row>
    <row r="112" spans="1:21">
      <c r="A112" s="33"/>
      <c r="B112" s="34" t="s">
        <v>118</v>
      </c>
      <c r="C112" s="331">
        <v>87.6</v>
      </c>
      <c r="D112" s="327">
        <v>1780.7</v>
      </c>
      <c r="E112" s="327">
        <v>198.5</v>
      </c>
      <c r="F112" s="327">
        <v>96.6</v>
      </c>
      <c r="G112" s="328">
        <v>44798</v>
      </c>
      <c r="H112" s="327">
        <v>101.045</v>
      </c>
      <c r="I112" s="328">
        <v>4200709</v>
      </c>
      <c r="J112" s="330">
        <v>2.82</v>
      </c>
      <c r="K112" s="474">
        <v>102.422</v>
      </c>
      <c r="M112" s="331">
        <v>87.6</v>
      </c>
      <c r="N112" s="328">
        <v>1765.3</v>
      </c>
      <c r="O112" s="327">
        <v>198.5</v>
      </c>
      <c r="P112" s="327">
        <v>92.5</v>
      </c>
      <c r="Q112" s="328">
        <v>42348</v>
      </c>
      <c r="R112" s="327">
        <v>101.045</v>
      </c>
      <c r="S112" s="328">
        <v>15459</v>
      </c>
      <c r="T112" s="330">
        <v>2.82</v>
      </c>
      <c r="U112" s="474">
        <v>102.422</v>
      </c>
    </row>
    <row r="113" spans="1:21">
      <c r="A113" s="33"/>
      <c r="B113" s="34" t="s">
        <v>119</v>
      </c>
      <c r="C113" s="331">
        <v>90.2</v>
      </c>
      <c r="D113" s="327">
        <v>1828.1</v>
      </c>
      <c r="E113" s="327">
        <v>165.3</v>
      </c>
      <c r="F113" s="327">
        <v>96.1</v>
      </c>
      <c r="G113" s="328">
        <v>44133</v>
      </c>
      <c r="H113" s="327">
        <v>92.822000000000003</v>
      </c>
      <c r="I113" s="328">
        <v>5789713</v>
      </c>
      <c r="J113" s="330">
        <v>2.8050000000000002</v>
      </c>
      <c r="K113" s="474">
        <v>102.417</v>
      </c>
      <c r="M113" s="331">
        <v>90.2</v>
      </c>
      <c r="N113" s="328">
        <v>1837.2</v>
      </c>
      <c r="O113" s="327">
        <v>165.3</v>
      </c>
      <c r="P113" s="327">
        <v>92.2</v>
      </c>
      <c r="Q113" s="328">
        <v>42125</v>
      </c>
      <c r="R113" s="327">
        <v>92.822000000000003</v>
      </c>
      <c r="S113" s="328">
        <v>14487</v>
      </c>
      <c r="T113" s="330">
        <v>2.8050000000000002</v>
      </c>
      <c r="U113" s="474">
        <v>102.417</v>
      </c>
    </row>
    <row r="114" spans="1:21">
      <c r="A114" s="33"/>
      <c r="B114" s="34" t="s">
        <v>120</v>
      </c>
      <c r="C114" s="331">
        <v>91.1</v>
      </c>
      <c r="D114" s="327">
        <v>1789.3</v>
      </c>
      <c r="E114" s="327">
        <v>162.80000000000001</v>
      </c>
      <c r="F114" s="327">
        <v>96</v>
      </c>
      <c r="G114" s="328">
        <v>42908</v>
      </c>
      <c r="H114" s="327">
        <v>113.60599999999999</v>
      </c>
      <c r="I114" s="328">
        <v>45952268</v>
      </c>
      <c r="J114" s="330">
        <v>2.7709999999999999</v>
      </c>
      <c r="K114" s="474">
        <v>102.01600000000001</v>
      </c>
      <c r="M114" s="331">
        <v>91.1</v>
      </c>
      <c r="N114" s="328">
        <v>1851</v>
      </c>
      <c r="O114" s="327">
        <v>162.80000000000001</v>
      </c>
      <c r="P114" s="327">
        <v>92</v>
      </c>
      <c r="Q114" s="328">
        <v>43443</v>
      </c>
      <c r="R114" s="327">
        <v>113.60599999999999</v>
      </c>
      <c r="S114" s="328">
        <v>14275</v>
      </c>
      <c r="T114" s="330">
        <v>2.7709999999999999</v>
      </c>
      <c r="U114" s="474">
        <v>102.01600000000001</v>
      </c>
    </row>
    <row r="115" spans="1:21">
      <c r="A115" s="49"/>
      <c r="B115" s="50" t="s">
        <v>121</v>
      </c>
      <c r="C115" s="354">
        <v>92</v>
      </c>
      <c r="D115" s="349">
        <v>1813.4</v>
      </c>
      <c r="E115" s="349">
        <v>146.69999999999999</v>
      </c>
      <c r="F115" s="349">
        <v>96</v>
      </c>
      <c r="G115" s="350">
        <v>43233</v>
      </c>
      <c r="H115" s="349">
        <v>97.91</v>
      </c>
      <c r="I115" s="350">
        <v>3506412</v>
      </c>
      <c r="J115" s="353">
        <v>2.7429999999999999</v>
      </c>
      <c r="K115" s="475">
        <v>101.509</v>
      </c>
      <c r="M115" s="354">
        <v>92</v>
      </c>
      <c r="N115" s="350">
        <v>1901.5</v>
      </c>
      <c r="O115" s="349">
        <v>146.69999999999999</v>
      </c>
      <c r="P115" s="349">
        <v>92</v>
      </c>
      <c r="Q115" s="350">
        <v>43753</v>
      </c>
      <c r="R115" s="349">
        <v>97.91</v>
      </c>
      <c r="S115" s="350">
        <v>12513</v>
      </c>
      <c r="T115" s="353">
        <v>2.7429999999999999</v>
      </c>
      <c r="U115" s="475">
        <v>101.509</v>
      </c>
    </row>
    <row r="116" spans="1:21">
      <c r="A116" s="33" t="s">
        <v>132</v>
      </c>
      <c r="B116" s="34" t="s">
        <v>110</v>
      </c>
      <c r="C116" s="331">
        <v>92</v>
      </c>
      <c r="D116" s="327">
        <v>1872.2</v>
      </c>
      <c r="E116" s="327">
        <v>159.19999999999999</v>
      </c>
      <c r="F116" s="327">
        <v>95.5</v>
      </c>
      <c r="G116" s="328">
        <v>42542</v>
      </c>
      <c r="H116" s="327">
        <v>102.548</v>
      </c>
      <c r="I116" s="328">
        <v>3550706</v>
      </c>
      <c r="J116" s="330">
        <v>2.7389999999999999</v>
      </c>
      <c r="K116" s="474">
        <v>101.509</v>
      </c>
      <c r="M116" s="331">
        <v>92</v>
      </c>
      <c r="N116" s="328">
        <v>1894.4</v>
      </c>
      <c r="O116" s="327">
        <v>159.19999999999999</v>
      </c>
      <c r="P116" s="327">
        <v>91.9</v>
      </c>
      <c r="Q116" s="328">
        <v>44691</v>
      </c>
      <c r="R116" s="327">
        <v>102.548</v>
      </c>
      <c r="S116" s="328">
        <v>13542</v>
      </c>
      <c r="T116" s="330">
        <v>2.7389999999999999</v>
      </c>
      <c r="U116" s="474">
        <v>101.509</v>
      </c>
    </row>
    <row r="117" spans="1:21">
      <c r="A117" s="33">
        <v>1998</v>
      </c>
      <c r="B117" s="34" t="s">
        <v>111</v>
      </c>
      <c r="C117" s="331">
        <v>91.3</v>
      </c>
      <c r="D117" s="327">
        <v>1903.6</v>
      </c>
      <c r="E117" s="327">
        <v>151.6</v>
      </c>
      <c r="F117" s="327">
        <v>95.3</v>
      </c>
      <c r="G117" s="328">
        <v>43691</v>
      </c>
      <c r="H117" s="327">
        <v>86.268000000000001</v>
      </c>
      <c r="I117" s="328">
        <v>10291870</v>
      </c>
      <c r="J117" s="330">
        <v>2.75</v>
      </c>
      <c r="K117" s="474">
        <v>102.123</v>
      </c>
      <c r="M117" s="331">
        <v>91.3</v>
      </c>
      <c r="N117" s="328">
        <v>1905</v>
      </c>
      <c r="O117" s="327">
        <v>151.6</v>
      </c>
      <c r="P117" s="327">
        <v>91.9</v>
      </c>
      <c r="Q117" s="328">
        <v>46027</v>
      </c>
      <c r="R117" s="327">
        <v>86.268000000000001</v>
      </c>
      <c r="S117" s="328">
        <v>14385</v>
      </c>
      <c r="T117" s="330">
        <v>2.75</v>
      </c>
      <c r="U117" s="474">
        <v>102.123</v>
      </c>
    </row>
    <row r="118" spans="1:21">
      <c r="A118" s="33"/>
      <c r="B118" s="34" t="s">
        <v>112</v>
      </c>
      <c r="C118" s="331">
        <v>92.1</v>
      </c>
      <c r="D118" s="327">
        <v>1900.7</v>
      </c>
      <c r="E118" s="327">
        <v>158.4</v>
      </c>
      <c r="F118" s="327">
        <v>95.1</v>
      </c>
      <c r="G118" s="328">
        <v>43901</v>
      </c>
      <c r="H118" s="327">
        <v>104.419</v>
      </c>
      <c r="I118" s="328">
        <v>3383772</v>
      </c>
      <c r="J118" s="330">
        <v>2.7389999999999999</v>
      </c>
      <c r="K118" s="474">
        <v>101.813</v>
      </c>
      <c r="M118" s="331">
        <v>92.1</v>
      </c>
      <c r="N118" s="328">
        <v>1899.4</v>
      </c>
      <c r="O118" s="327">
        <v>158.4</v>
      </c>
      <c r="P118" s="327">
        <v>92.1</v>
      </c>
      <c r="Q118" s="328">
        <v>47414</v>
      </c>
      <c r="R118" s="327">
        <v>104.419</v>
      </c>
      <c r="S118" s="328">
        <v>13298</v>
      </c>
      <c r="T118" s="330">
        <v>2.7389999999999999</v>
      </c>
      <c r="U118" s="474">
        <v>101.813</v>
      </c>
    </row>
    <row r="119" spans="1:21">
      <c r="A119" s="33"/>
      <c r="B119" s="34" t="s">
        <v>113</v>
      </c>
      <c r="C119" s="331">
        <v>92.2</v>
      </c>
      <c r="D119" s="327">
        <v>1886.8</v>
      </c>
      <c r="E119" s="327">
        <v>180.2</v>
      </c>
      <c r="F119" s="327">
        <v>96.6</v>
      </c>
      <c r="G119" s="328">
        <v>44238</v>
      </c>
      <c r="H119" s="327">
        <v>107.886</v>
      </c>
      <c r="I119" s="328">
        <v>6473533</v>
      </c>
      <c r="J119" s="330">
        <v>2.74</v>
      </c>
      <c r="K119" s="474">
        <v>100</v>
      </c>
      <c r="M119" s="331">
        <v>92.2</v>
      </c>
      <c r="N119" s="328">
        <v>1891</v>
      </c>
      <c r="O119" s="327">
        <v>180.2</v>
      </c>
      <c r="P119" s="327">
        <v>92</v>
      </c>
      <c r="Q119" s="328">
        <v>47521</v>
      </c>
      <c r="R119" s="327">
        <v>107.886</v>
      </c>
      <c r="S119" s="328">
        <v>13966</v>
      </c>
      <c r="T119" s="330">
        <v>2.74</v>
      </c>
      <c r="U119" s="474">
        <v>100</v>
      </c>
    </row>
    <row r="120" spans="1:21">
      <c r="A120" s="33"/>
      <c r="B120" s="34" t="s">
        <v>114</v>
      </c>
      <c r="C120" s="331">
        <v>91.3</v>
      </c>
      <c r="D120" s="327">
        <v>1895.5</v>
      </c>
      <c r="E120" s="327">
        <v>140.9</v>
      </c>
      <c r="F120" s="327">
        <v>96.4</v>
      </c>
      <c r="G120" s="328">
        <v>48273</v>
      </c>
      <c r="H120" s="327">
        <v>108.938</v>
      </c>
      <c r="I120" s="328">
        <v>54932822</v>
      </c>
      <c r="J120" s="330">
        <v>2.7389999999999999</v>
      </c>
      <c r="K120" s="474">
        <v>100.396</v>
      </c>
      <c r="M120" s="331">
        <v>91.3</v>
      </c>
      <c r="N120" s="328">
        <v>1845.5</v>
      </c>
      <c r="O120" s="327">
        <v>140.9</v>
      </c>
      <c r="P120" s="327">
        <v>92</v>
      </c>
      <c r="Q120" s="328">
        <v>48779</v>
      </c>
      <c r="R120" s="327">
        <v>108.938</v>
      </c>
      <c r="S120" s="328">
        <v>12648</v>
      </c>
      <c r="T120" s="330">
        <v>2.7389999999999999</v>
      </c>
      <c r="U120" s="474">
        <v>100.396</v>
      </c>
    </row>
    <row r="121" spans="1:21">
      <c r="A121" s="33"/>
      <c r="B121" s="34" t="s">
        <v>115</v>
      </c>
      <c r="C121" s="331">
        <v>91.1</v>
      </c>
      <c r="D121" s="327">
        <v>1856.8</v>
      </c>
      <c r="E121" s="327">
        <v>164.4</v>
      </c>
      <c r="F121" s="327">
        <v>96.4</v>
      </c>
      <c r="G121" s="328">
        <v>51191</v>
      </c>
      <c r="H121" s="327">
        <v>73.033000000000001</v>
      </c>
      <c r="I121" s="328">
        <v>10256502</v>
      </c>
      <c r="J121" s="330">
        <v>2.7240000000000002</v>
      </c>
      <c r="K121" s="474">
        <v>100.099</v>
      </c>
      <c r="M121" s="331">
        <v>91.1</v>
      </c>
      <c r="N121" s="328">
        <v>1800.8</v>
      </c>
      <c r="O121" s="327">
        <v>164.4</v>
      </c>
      <c r="P121" s="327">
        <v>91.9</v>
      </c>
      <c r="Q121" s="328">
        <v>49224</v>
      </c>
      <c r="R121" s="327">
        <v>73.033000000000001</v>
      </c>
      <c r="S121" s="328">
        <v>13549</v>
      </c>
      <c r="T121" s="330">
        <v>2.7240000000000002</v>
      </c>
      <c r="U121" s="474">
        <v>100.099</v>
      </c>
    </row>
    <row r="122" spans="1:21">
      <c r="A122" s="33"/>
      <c r="B122" s="34" t="s">
        <v>116</v>
      </c>
      <c r="C122" s="331">
        <v>90.2</v>
      </c>
      <c r="D122" s="327">
        <v>1811.9</v>
      </c>
      <c r="E122" s="327">
        <v>153.19999999999999</v>
      </c>
      <c r="F122" s="327">
        <v>96.2</v>
      </c>
      <c r="G122" s="328">
        <v>53432</v>
      </c>
      <c r="H122" s="327">
        <v>99.203000000000003</v>
      </c>
      <c r="I122" s="328">
        <v>3602969</v>
      </c>
      <c r="J122" s="330">
        <v>2.71</v>
      </c>
      <c r="K122" s="474">
        <v>99.703000000000003</v>
      </c>
      <c r="M122" s="331">
        <v>90.2</v>
      </c>
      <c r="N122" s="328">
        <v>1782.6</v>
      </c>
      <c r="O122" s="327">
        <v>153.19999999999999</v>
      </c>
      <c r="P122" s="327">
        <v>91.7</v>
      </c>
      <c r="Q122" s="328">
        <v>49734</v>
      </c>
      <c r="R122" s="327">
        <v>99.203000000000003</v>
      </c>
      <c r="S122" s="328">
        <v>12465</v>
      </c>
      <c r="T122" s="330">
        <v>2.71</v>
      </c>
      <c r="U122" s="474">
        <v>99.703000000000003</v>
      </c>
    </row>
    <row r="123" spans="1:21">
      <c r="A123" s="33"/>
      <c r="B123" s="34" t="s">
        <v>117</v>
      </c>
      <c r="C123" s="331">
        <v>90.2</v>
      </c>
      <c r="D123" s="327">
        <v>1802.8</v>
      </c>
      <c r="E123" s="327">
        <v>152.9</v>
      </c>
      <c r="F123" s="327">
        <v>95.5</v>
      </c>
      <c r="G123" s="328">
        <v>53977</v>
      </c>
      <c r="H123" s="327">
        <v>104.18899999999999</v>
      </c>
      <c r="I123" s="328">
        <v>8938480</v>
      </c>
      <c r="J123" s="330">
        <v>2.7130000000000001</v>
      </c>
      <c r="K123" s="474">
        <v>100.099</v>
      </c>
      <c r="M123" s="331">
        <v>90.2</v>
      </c>
      <c r="N123" s="328">
        <v>1762.4</v>
      </c>
      <c r="O123" s="327">
        <v>152.9</v>
      </c>
      <c r="P123" s="327">
        <v>91.5</v>
      </c>
      <c r="Q123" s="328">
        <v>50913</v>
      </c>
      <c r="R123" s="327">
        <v>104.18899999999999</v>
      </c>
      <c r="S123" s="328">
        <v>12536</v>
      </c>
      <c r="T123" s="330">
        <v>2.7130000000000001</v>
      </c>
      <c r="U123" s="474">
        <v>100.099</v>
      </c>
    </row>
    <row r="124" spans="1:21">
      <c r="A124" s="33"/>
      <c r="B124" s="34" t="s">
        <v>118</v>
      </c>
      <c r="C124" s="331">
        <v>90.8</v>
      </c>
      <c r="D124" s="327">
        <v>1753.2</v>
      </c>
      <c r="E124" s="327">
        <v>143.6</v>
      </c>
      <c r="F124" s="327">
        <v>95.6</v>
      </c>
      <c r="G124" s="328">
        <v>53659</v>
      </c>
      <c r="H124" s="327">
        <v>91.168999999999997</v>
      </c>
      <c r="I124" s="328">
        <v>3405914</v>
      </c>
      <c r="J124" s="330">
        <v>2.7040000000000002</v>
      </c>
      <c r="K124" s="474">
        <v>100.197</v>
      </c>
      <c r="M124" s="331">
        <v>90.8</v>
      </c>
      <c r="N124" s="328">
        <v>1742.2</v>
      </c>
      <c r="O124" s="327">
        <v>143.6</v>
      </c>
      <c r="P124" s="327">
        <v>91.6</v>
      </c>
      <c r="Q124" s="328">
        <v>50787</v>
      </c>
      <c r="R124" s="327">
        <v>91.168999999999997</v>
      </c>
      <c r="S124" s="328">
        <v>12572</v>
      </c>
      <c r="T124" s="330">
        <v>2.7040000000000002</v>
      </c>
      <c r="U124" s="474">
        <v>100.197</v>
      </c>
    </row>
    <row r="125" spans="1:21">
      <c r="A125" s="33"/>
      <c r="B125" s="34" t="s">
        <v>119</v>
      </c>
      <c r="C125" s="331">
        <v>88.7</v>
      </c>
      <c r="D125" s="327">
        <v>1660</v>
      </c>
      <c r="E125" s="327">
        <v>155.9</v>
      </c>
      <c r="F125" s="327">
        <v>95.3</v>
      </c>
      <c r="G125" s="328">
        <v>52721</v>
      </c>
      <c r="H125" s="327">
        <v>106.45</v>
      </c>
      <c r="I125" s="328">
        <v>4294817</v>
      </c>
      <c r="J125" s="330">
        <v>2.6920000000000002</v>
      </c>
      <c r="K125" s="474">
        <v>101.08199999999999</v>
      </c>
      <c r="M125" s="331">
        <v>88.7</v>
      </c>
      <c r="N125" s="328">
        <v>1675.7</v>
      </c>
      <c r="O125" s="327">
        <v>155.9</v>
      </c>
      <c r="P125" s="327">
        <v>91.3</v>
      </c>
      <c r="Q125" s="328">
        <v>50932</v>
      </c>
      <c r="R125" s="327">
        <v>106.45</v>
      </c>
      <c r="S125" s="328">
        <v>10853</v>
      </c>
      <c r="T125" s="330">
        <v>2.6920000000000002</v>
      </c>
      <c r="U125" s="474">
        <v>101.08199999999999</v>
      </c>
    </row>
    <row r="126" spans="1:21">
      <c r="A126" s="33"/>
      <c r="B126" s="34" t="s">
        <v>120</v>
      </c>
      <c r="C126" s="331">
        <v>87.7</v>
      </c>
      <c r="D126" s="327">
        <v>1595</v>
      </c>
      <c r="E126" s="327">
        <v>152.9</v>
      </c>
      <c r="F126" s="327">
        <v>95.3</v>
      </c>
      <c r="G126" s="328">
        <v>51447</v>
      </c>
      <c r="H126" s="327">
        <v>88.058999999999997</v>
      </c>
      <c r="I126" s="328">
        <v>40681761</v>
      </c>
      <c r="J126" s="330">
        <v>2.6549999999999998</v>
      </c>
      <c r="K126" s="474">
        <v>101.482</v>
      </c>
      <c r="M126" s="331">
        <v>87.7</v>
      </c>
      <c r="N126" s="328">
        <v>1653.1</v>
      </c>
      <c r="O126" s="327">
        <v>152.9</v>
      </c>
      <c r="P126" s="327">
        <v>91.2</v>
      </c>
      <c r="Q126" s="328">
        <v>51369</v>
      </c>
      <c r="R126" s="327">
        <v>88.058999999999997</v>
      </c>
      <c r="S126" s="328">
        <v>12413</v>
      </c>
      <c r="T126" s="330">
        <v>2.6549999999999998</v>
      </c>
      <c r="U126" s="474">
        <v>101.482</v>
      </c>
    </row>
    <row r="127" spans="1:21">
      <c r="A127" s="33"/>
      <c r="B127" s="34" t="s">
        <v>121</v>
      </c>
      <c r="C127" s="331">
        <v>86.8</v>
      </c>
      <c r="D127" s="327">
        <v>1574</v>
      </c>
      <c r="E127" s="327">
        <v>151.1</v>
      </c>
      <c r="F127" s="327">
        <v>94.9</v>
      </c>
      <c r="G127" s="328">
        <v>50523</v>
      </c>
      <c r="H127" s="327">
        <v>91.72</v>
      </c>
      <c r="I127" s="328">
        <v>2999486</v>
      </c>
      <c r="J127" s="330">
        <v>2.6179999999999999</v>
      </c>
      <c r="K127" s="474">
        <v>100.991</v>
      </c>
      <c r="M127" s="331">
        <v>86.8</v>
      </c>
      <c r="N127" s="328">
        <v>1652.5</v>
      </c>
      <c r="O127" s="327">
        <v>151.1</v>
      </c>
      <c r="P127" s="327">
        <v>90.8</v>
      </c>
      <c r="Q127" s="328">
        <v>51084</v>
      </c>
      <c r="R127" s="327">
        <v>91.72</v>
      </c>
      <c r="S127" s="328">
        <v>11046</v>
      </c>
      <c r="T127" s="330">
        <v>2.6179999999999999</v>
      </c>
      <c r="U127" s="474">
        <v>100.991</v>
      </c>
    </row>
    <row r="128" spans="1:21">
      <c r="A128" s="61" t="s">
        <v>133</v>
      </c>
      <c r="B128" s="62" t="s">
        <v>110</v>
      </c>
      <c r="C128" s="347">
        <v>85.5</v>
      </c>
      <c r="D128" s="340">
        <v>1649.3</v>
      </c>
      <c r="E128" s="340">
        <v>154.1</v>
      </c>
      <c r="F128" s="340">
        <v>93.6</v>
      </c>
      <c r="G128" s="341">
        <v>48933</v>
      </c>
      <c r="H128" s="340">
        <v>96.363</v>
      </c>
      <c r="I128" s="341">
        <v>2918277</v>
      </c>
      <c r="J128" s="345">
        <v>2.625</v>
      </c>
      <c r="K128" s="476">
        <v>100.79300000000001</v>
      </c>
      <c r="M128" s="347">
        <v>85.5</v>
      </c>
      <c r="N128" s="341">
        <v>1670</v>
      </c>
      <c r="O128" s="340">
        <v>154.1</v>
      </c>
      <c r="P128" s="340">
        <v>90.1</v>
      </c>
      <c r="Q128" s="341">
        <v>52224</v>
      </c>
      <c r="R128" s="340">
        <v>96.363</v>
      </c>
      <c r="S128" s="341">
        <v>11016</v>
      </c>
      <c r="T128" s="345">
        <v>2.625</v>
      </c>
      <c r="U128" s="476">
        <v>100.79300000000001</v>
      </c>
    </row>
    <row r="129" spans="1:21">
      <c r="A129" s="33">
        <v>1999</v>
      </c>
      <c r="B129" s="34" t="s">
        <v>111</v>
      </c>
      <c r="C129" s="331">
        <v>85.6</v>
      </c>
      <c r="D129" s="327">
        <v>1698.8</v>
      </c>
      <c r="E129" s="327">
        <v>138.9</v>
      </c>
      <c r="F129" s="327">
        <v>93.1</v>
      </c>
      <c r="G129" s="328">
        <v>49000</v>
      </c>
      <c r="H129" s="327">
        <v>99.244</v>
      </c>
      <c r="I129" s="328">
        <v>6810250</v>
      </c>
      <c r="J129" s="330">
        <v>2.65</v>
      </c>
      <c r="K129" s="474">
        <v>99.802000000000007</v>
      </c>
      <c r="M129" s="331">
        <v>85.6</v>
      </c>
      <c r="N129" s="328">
        <v>1700.2</v>
      </c>
      <c r="O129" s="327">
        <v>138.9</v>
      </c>
      <c r="P129" s="327">
        <v>89.7</v>
      </c>
      <c r="Q129" s="328">
        <v>51590</v>
      </c>
      <c r="R129" s="327">
        <v>99.244</v>
      </c>
      <c r="S129" s="328">
        <v>9697</v>
      </c>
      <c r="T129" s="330">
        <v>2.65</v>
      </c>
      <c r="U129" s="474">
        <v>99.802000000000007</v>
      </c>
    </row>
    <row r="130" spans="1:21">
      <c r="A130" s="33"/>
      <c r="B130" s="34" t="s">
        <v>112</v>
      </c>
      <c r="C130" s="331">
        <v>86.8</v>
      </c>
      <c r="D130" s="327">
        <v>1667.2</v>
      </c>
      <c r="E130" s="327">
        <v>139.5</v>
      </c>
      <c r="F130" s="327">
        <v>93.6</v>
      </c>
      <c r="G130" s="328">
        <v>48354</v>
      </c>
      <c r="H130" s="327">
        <v>100.02200000000001</v>
      </c>
      <c r="I130" s="328">
        <v>1723898</v>
      </c>
      <c r="J130" s="330">
        <v>2.6509999999999998</v>
      </c>
      <c r="K130" s="474">
        <v>99.603999999999999</v>
      </c>
      <c r="M130" s="331">
        <v>86.8</v>
      </c>
      <c r="N130" s="328">
        <v>1665</v>
      </c>
      <c r="O130" s="327">
        <v>139.5</v>
      </c>
      <c r="P130" s="327">
        <v>90.6</v>
      </c>
      <c r="Q130" s="328">
        <v>51535</v>
      </c>
      <c r="R130" s="327">
        <v>100.02200000000001</v>
      </c>
      <c r="S130" s="328">
        <v>6835</v>
      </c>
      <c r="T130" s="330">
        <v>2.6509999999999998</v>
      </c>
      <c r="U130" s="474">
        <v>99.603999999999999</v>
      </c>
    </row>
    <row r="131" spans="1:21">
      <c r="A131" s="33"/>
      <c r="B131" s="34" t="s">
        <v>113</v>
      </c>
      <c r="C131" s="331">
        <v>85.7</v>
      </c>
      <c r="D131" s="327">
        <v>1658.1</v>
      </c>
      <c r="E131" s="327">
        <v>138.69999999999999</v>
      </c>
      <c r="F131" s="327">
        <v>95.4</v>
      </c>
      <c r="G131" s="328">
        <v>48496</v>
      </c>
      <c r="H131" s="327">
        <v>106.94199999999999</v>
      </c>
      <c r="I131" s="328">
        <v>5124887</v>
      </c>
      <c r="J131" s="330">
        <v>2.63</v>
      </c>
      <c r="K131" s="474">
        <v>99.802000000000007</v>
      </c>
      <c r="M131" s="331">
        <v>85.7</v>
      </c>
      <c r="N131" s="328">
        <v>1650.6</v>
      </c>
      <c r="O131" s="327">
        <v>138.69999999999999</v>
      </c>
      <c r="P131" s="327">
        <v>91</v>
      </c>
      <c r="Q131" s="328">
        <v>52294</v>
      </c>
      <c r="R131" s="327">
        <v>106.94199999999999</v>
      </c>
      <c r="S131" s="328">
        <v>10813</v>
      </c>
      <c r="T131" s="330">
        <v>2.63</v>
      </c>
      <c r="U131" s="474">
        <v>99.802000000000007</v>
      </c>
    </row>
    <row r="132" spans="1:21">
      <c r="A132" s="39"/>
      <c r="B132" s="34" t="s">
        <v>114</v>
      </c>
      <c r="C132" s="331">
        <v>85.5</v>
      </c>
      <c r="D132" s="327">
        <v>1721</v>
      </c>
      <c r="E132" s="327">
        <v>142.1</v>
      </c>
      <c r="F132" s="327">
        <v>96.1</v>
      </c>
      <c r="G132" s="328">
        <v>49240</v>
      </c>
      <c r="H132" s="327">
        <v>106.063</v>
      </c>
      <c r="I132" s="328">
        <v>48322271</v>
      </c>
      <c r="J132" s="330">
        <v>2.61</v>
      </c>
      <c r="K132" s="474">
        <v>99.212000000000003</v>
      </c>
      <c r="M132" s="331">
        <v>85.5</v>
      </c>
      <c r="N132" s="328">
        <v>1669.9</v>
      </c>
      <c r="O132" s="327">
        <v>142.1</v>
      </c>
      <c r="P132" s="327">
        <v>91.8</v>
      </c>
      <c r="Q132" s="328">
        <v>49511</v>
      </c>
      <c r="R132" s="327">
        <v>106.063</v>
      </c>
      <c r="S132" s="328">
        <v>11200</v>
      </c>
      <c r="T132" s="330">
        <v>2.61</v>
      </c>
      <c r="U132" s="474">
        <v>99.212000000000003</v>
      </c>
    </row>
    <row r="133" spans="1:21">
      <c r="A133" s="33"/>
      <c r="B133" s="34" t="s">
        <v>115</v>
      </c>
      <c r="C133" s="331">
        <v>84.7</v>
      </c>
      <c r="D133" s="327">
        <v>1580.8</v>
      </c>
      <c r="E133" s="327">
        <v>138.4</v>
      </c>
      <c r="F133" s="327">
        <v>96.6</v>
      </c>
      <c r="G133" s="328">
        <v>53756</v>
      </c>
      <c r="H133" s="327">
        <v>101.158</v>
      </c>
      <c r="I133" s="328">
        <v>11326272</v>
      </c>
      <c r="J133" s="330">
        <v>2.5760000000000001</v>
      </c>
      <c r="K133" s="474">
        <v>99.209000000000003</v>
      </c>
      <c r="M133" s="331">
        <v>84.7</v>
      </c>
      <c r="N133" s="328">
        <v>1533</v>
      </c>
      <c r="O133" s="327">
        <v>138.4</v>
      </c>
      <c r="P133" s="327">
        <v>92.1</v>
      </c>
      <c r="Q133" s="328">
        <v>51705</v>
      </c>
      <c r="R133" s="327">
        <v>101.158</v>
      </c>
      <c r="S133" s="328">
        <v>14332</v>
      </c>
      <c r="T133" s="330">
        <v>2.5760000000000001</v>
      </c>
      <c r="U133" s="474">
        <v>99.209000000000003</v>
      </c>
    </row>
    <row r="134" spans="1:21">
      <c r="A134" s="33"/>
      <c r="B134" s="34" t="s">
        <v>116</v>
      </c>
      <c r="C134" s="331">
        <v>84.9</v>
      </c>
      <c r="D134" s="327">
        <v>1701.4</v>
      </c>
      <c r="E134" s="327">
        <v>151.6</v>
      </c>
      <c r="F134" s="327">
        <v>96.2</v>
      </c>
      <c r="G134" s="328">
        <v>54567</v>
      </c>
      <c r="H134" s="327">
        <v>108.42</v>
      </c>
      <c r="I134" s="328">
        <v>3153166</v>
      </c>
      <c r="J134" s="330">
        <v>2.5640000000000001</v>
      </c>
      <c r="K134" s="474">
        <v>99.503</v>
      </c>
      <c r="M134" s="331">
        <v>84.9</v>
      </c>
      <c r="N134" s="328">
        <v>1677.6</v>
      </c>
      <c r="O134" s="327">
        <v>151.6</v>
      </c>
      <c r="P134" s="327">
        <v>91.7</v>
      </c>
      <c r="Q134" s="328">
        <v>51431</v>
      </c>
      <c r="R134" s="327">
        <v>108.42</v>
      </c>
      <c r="S134" s="328">
        <v>10667</v>
      </c>
      <c r="T134" s="330">
        <v>2.5640000000000001</v>
      </c>
      <c r="U134" s="474">
        <v>99.503</v>
      </c>
    </row>
    <row r="135" spans="1:21">
      <c r="A135" s="33"/>
      <c r="B135" s="34" t="s">
        <v>117</v>
      </c>
      <c r="C135" s="331">
        <v>83.9</v>
      </c>
      <c r="D135" s="327">
        <v>1724</v>
      </c>
      <c r="E135" s="327">
        <v>152.80000000000001</v>
      </c>
      <c r="F135" s="327">
        <v>95.9</v>
      </c>
      <c r="G135" s="328">
        <v>55411</v>
      </c>
      <c r="H135" s="327">
        <v>102.628</v>
      </c>
      <c r="I135" s="328">
        <v>7355489</v>
      </c>
      <c r="J135" s="330">
        <v>2.5720000000000001</v>
      </c>
      <c r="K135" s="474">
        <v>99.504999999999995</v>
      </c>
      <c r="M135" s="331">
        <v>83.9</v>
      </c>
      <c r="N135" s="328">
        <v>1692.8</v>
      </c>
      <c r="O135" s="327">
        <v>152.80000000000001</v>
      </c>
      <c r="P135" s="327">
        <v>91.8</v>
      </c>
      <c r="Q135" s="328">
        <v>51499</v>
      </c>
      <c r="R135" s="327">
        <v>102.628</v>
      </c>
      <c r="S135" s="328">
        <v>10682</v>
      </c>
      <c r="T135" s="330">
        <v>2.5720000000000001</v>
      </c>
      <c r="U135" s="474">
        <v>99.504999999999995</v>
      </c>
    </row>
    <row r="136" spans="1:21">
      <c r="A136" s="33"/>
      <c r="B136" s="34" t="s">
        <v>118</v>
      </c>
      <c r="C136" s="331">
        <v>83.6</v>
      </c>
      <c r="D136" s="327">
        <v>1672.1</v>
      </c>
      <c r="E136" s="327">
        <v>151.9</v>
      </c>
      <c r="F136" s="327">
        <v>96</v>
      </c>
      <c r="G136" s="328">
        <v>54091</v>
      </c>
      <c r="H136" s="327">
        <v>103.887</v>
      </c>
      <c r="I136" s="328">
        <v>2663915</v>
      </c>
      <c r="J136" s="330">
        <v>2.5720000000000001</v>
      </c>
      <c r="K136" s="474">
        <v>99.41</v>
      </c>
      <c r="M136" s="331">
        <v>83.6</v>
      </c>
      <c r="N136" s="328">
        <v>1661.5</v>
      </c>
      <c r="O136" s="327">
        <v>151.9</v>
      </c>
      <c r="P136" s="327">
        <v>92</v>
      </c>
      <c r="Q136" s="328">
        <v>51205</v>
      </c>
      <c r="R136" s="327">
        <v>103.887</v>
      </c>
      <c r="S136" s="328">
        <v>10156</v>
      </c>
      <c r="T136" s="330">
        <v>2.5720000000000001</v>
      </c>
      <c r="U136" s="474">
        <v>99.41</v>
      </c>
    </row>
    <row r="137" spans="1:21">
      <c r="A137" s="33"/>
      <c r="B137" s="34" t="s">
        <v>119</v>
      </c>
      <c r="C137" s="331">
        <v>84.6</v>
      </c>
      <c r="D137" s="327">
        <v>1636.2</v>
      </c>
      <c r="E137" s="327">
        <v>142.69999999999999</v>
      </c>
      <c r="F137" s="327">
        <v>96.1</v>
      </c>
      <c r="G137" s="328">
        <v>52949</v>
      </c>
      <c r="H137" s="327">
        <v>85.572000000000003</v>
      </c>
      <c r="I137" s="328">
        <v>4359758</v>
      </c>
      <c r="J137" s="330">
        <v>2.5659999999999998</v>
      </c>
      <c r="K137" s="474">
        <v>98.248999999999995</v>
      </c>
      <c r="M137" s="331">
        <v>84.6</v>
      </c>
      <c r="N137" s="328">
        <v>1655.2</v>
      </c>
      <c r="O137" s="327">
        <v>142.69999999999999</v>
      </c>
      <c r="P137" s="327">
        <v>92.1</v>
      </c>
      <c r="Q137" s="328">
        <v>51955</v>
      </c>
      <c r="R137" s="327">
        <v>85.572000000000003</v>
      </c>
      <c r="S137" s="328">
        <v>10715</v>
      </c>
      <c r="T137" s="330">
        <v>2.5659999999999998</v>
      </c>
      <c r="U137" s="474">
        <v>98.248999999999995</v>
      </c>
    </row>
    <row r="138" spans="1:21">
      <c r="A138" s="33"/>
      <c r="B138" s="34" t="s">
        <v>120</v>
      </c>
      <c r="C138" s="331">
        <v>83.7</v>
      </c>
      <c r="D138" s="327">
        <v>1607.7</v>
      </c>
      <c r="E138" s="327">
        <v>145.80000000000001</v>
      </c>
      <c r="F138" s="327">
        <v>95.6</v>
      </c>
      <c r="G138" s="328">
        <v>55327</v>
      </c>
      <c r="H138" s="327">
        <v>96.655000000000001</v>
      </c>
      <c r="I138" s="328">
        <v>34722578</v>
      </c>
      <c r="J138" s="330">
        <v>2.5590000000000002</v>
      </c>
      <c r="K138" s="474">
        <v>97.566000000000003</v>
      </c>
      <c r="M138" s="331">
        <v>83.7</v>
      </c>
      <c r="N138" s="328">
        <v>1661.5</v>
      </c>
      <c r="O138" s="327">
        <v>145.80000000000001</v>
      </c>
      <c r="P138" s="327">
        <v>91.5</v>
      </c>
      <c r="Q138" s="328">
        <v>54218</v>
      </c>
      <c r="R138" s="327">
        <v>96.655000000000001</v>
      </c>
      <c r="S138" s="328">
        <v>10563</v>
      </c>
      <c r="T138" s="330">
        <v>2.5590000000000002</v>
      </c>
      <c r="U138" s="474">
        <v>97.566000000000003</v>
      </c>
    </row>
    <row r="139" spans="1:21">
      <c r="A139" s="49"/>
      <c r="B139" s="50" t="s">
        <v>121</v>
      </c>
      <c r="C139" s="354">
        <v>83.1</v>
      </c>
      <c r="D139" s="349">
        <v>1600.6</v>
      </c>
      <c r="E139" s="349">
        <v>147.4</v>
      </c>
      <c r="F139" s="349">
        <v>96.7</v>
      </c>
      <c r="G139" s="350">
        <v>50659</v>
      </c>
      <c r="H139" s="349">
        <v>90.524000000000001</v>
      </c>
      <c r="I139" s="350">
        <v>3043257</v>
      </c>
      <c r="J139" s="353">
        <v>2.528</v>
      </c>
      <c r="K139" s="475">
        <v>98.135000000000005</v>
      </c>
      <c r="M139" s="354">
        <v>83.1</v>
      </c>
      <c r="N139" s="350">
        <v>1677.5</v>
      </c>
      <c r="O139" s="349">
        <v>147.4</v>
      </c>
      <c r="P139" s="349">
        <v>92.5</v>
      </c>
      <c r="Q139" s="350">
        <v>51724</v>
      </c>
      <c r="R139" s="349">
        <v>90.524000000000001</v>
      </c>
      <c r="S139" s="350">
        <v>11348</v>
      </c>
      <c r="T139" s="353">
        <v>2.528</v>
      </c>
      <c r="U139" s="475">
        <v>98.135000000000005</v>
      </c>
    </row>
    <row r="140" spans="1:21">
      <c r="A140" s="33" t="s">
        <v>134</v>
      </c>
      <c r="B140" s="34" t="s">
        <v>110</v>
      </c>
      <c r="C140" s="331">
        <v>82.8</v>
      </c>
      <c r="D140" s="327">
        <v>1661.3</v>
      </c>
      <c r="E140" s="327">
        <v>138.4</v>
      </c>
      <c r="F140" s="327">
        <v>93.2</v>
      </c>
      <c r="G140" s="328">
        <v>49540</v>
      </c>
      <c r="H140" s="327">
        <v>88.587999999999994</v>
      </c>
      <c r="I140" s="328">
        <v>2852789</v>
      </c>
      <c r="J140" s="330">
        <v>2.5259999999999998</v>
      </c>
      <c r="K140" s="474">
        <v>97.64</v>
      </c>
      <c r="M140" s="331">
        <v>82.8</v>
      </c>
      <c r="N140" s="328">
        <v>1682.5</v>
      </c>
      <c r="O140" s="327">
        <v>138.4</v>
      </c>
      <c r="P140" s="327">
        <v>89.7</v>
      </c>
      <c r="Q140" s="328">
        <v>52520</v>
      </c>
      <c r="R140" s="327">
        <v>88.587999999999994</v>
      </c>
      <c r="S140" s="328">
        <v>10579</v>
      </c>
      <c r="T140" s="330">
        <v>2.5259999999999998</v>
      </c>
      <c r="U140" s="474">
        <v>97.64</v>
      </c>
    </row>
    <row r="141" spans="1:21">
      <c r="A141" s="33">
        <v>2000</v>
      </c>
      <c r="B141" s="34" t="s">
        <v>111</v>
      </c>
      <c r="C141" s="331">
        <v>81.7</v>
      </c>
      <c r="D141" s="327">
        <v>1728</v>
      </c>
      <c r="E141" s="327">
        <v>168</v>
      </c>
      <c r="F141" s="327">
        <v>93.8</v>
      </c>
      <c r="G141" s="328">
        <v>49673</v>
      </c>
      <c r="H141" s="327">
        <v>113.59399999999999</v>
      </c>
      <c r="I141" s="328">
        <v>9649050</v>
      </c>
      <c r="J141" s="330">
        <v>2.5249999999999999</v>
      </c>
      <c r="K141" s="474">
        <v>98.213999999999999</v>
      </c>
      <c r="M141" s="331">
        <v>81.7</v>
      </c>
      <c r="N141" s="328">
        <v>1747.1</v>
      </c>
      <c r="O141" s="327">
        <v>168</v>
      </c>
      <c r="P141" s="327">
        <v>90.3</v>
      </c>
      <c r="Q141" s="328">
        <v>52073</v>
      </c>
      <c r="R141" s="327">
        <v>113.59399999999999</v>
      </c>
      <c r="S141" s="328">
        <v>13832</v>
      </c>
      <c r="T141" s="330">
        <v>2.5249999999999999</v>
      </c>
      <c r="U141" s="474">
        <v>98.213999999999999</v>
      </c>
    </row>
    <row r="142" spans="1:21">
      <c r="A142" s="33"/>
      <c r="B142" s="34" t="s">
        <v>112</v>
      </c>
      <c r="C142" s="331">
        <v>81.7</v>
      </c>
      <c r="D142" s="327">
        <v>1678.1</v>
      </c>
      <c r="E142" s="327">
        <v>155.6</v>
      </c>
      <c r="F142" s="327">
        <v>94.2</v>
      </c>
      <c r="G142" s="328">
        <v>47654</v>
      </c>
      <c r="H142" s="327">
        <v>101.621</v>
      </c>
      <c r="I142" s="328">
        <v>2706886</v>
      </c>
      <c r="J142" s="330">
        <v>2.4990000000000001</v>
      </c>
      <c r="K142" s="474">
        <v>98.61</v>
      </c>
      <c r="M142" s="331">
        <v>81.7</v>
      </c>
      <c r="N142" s="328">
        <v>1679.8</v>
      </c>
      <c r="O142" s="327">
        <v>155.6</v>
      </c>
      <c r="P142" s="327">
        <v>91.1</v>
      </c>
      <c r="Q142" s="328">
        <v>51176</v>
      </c>
      <c r="R142" s="327">
        <v>101.621</v>
      </c>
      <c r="S142" s="328">
        <v>11014</v>
      </c>
      <c r="T142" s="330">
        <v>2.4990000000000001</v>
      </c>
      <c r="U142" s="474">
        <v>98.61</v>
      </c>
    </row>
    <row r="143" spans="1:21">
      <c r="A143" s="33"/>
      <c r="B143" s="34" t="s">
        <v>113</v>
      </c>
      <c r="C143" s="331">
        <v>82.2</v>
      </c>
      <c r="D143" s="327">
        <v>1676.4</v>
      </c>
      <c r="E143" s="327">
        <v>177.7</v>
      </c>
      <c r="F143" s="327">
        <v>93.8</v>
      </c>
      <c r="G143" s="328">
        <v>47087</v>
      </c>
      <c r="H143" s="327">
        <v>83.843000000000004</v>
      </c>
      <c r="I143" s="328">
        <v>4772059</v>
      </c>
      <c r="J143" s="330">
        <v>2.496</v>
      </c>
      <c r="K143" s="474">
        <v>98.311999999999998</v>
      </c>
      <c r="M143" s="331">
        <v>82.2</v>
      </c>
      <c r="N143" s="328">
        <v>1662.5</v>
      </c>
      <c r="O143" s="327">
        <v>177.7</v>
      </c>
      <c r="P143" s="327">
        <v>89.5</v>
      </c>
      <c r="Q143" s="328">
        <v>52088</v>
      </c>
      <c r="R143" s="327">
        <v>83.843000000000004</v>
      </c>
      <c r="S143" s="328">
        <v>9776</v>
      </c>
      <c r="T143" s="330">
        <v>2.496</v>
      </c>
      <c r="U143" s="474">
        <v>98.311999999999998</v>
      </c>
    </row>
    <row r="144" spans="1:21">
      <c r="A144" s="33"/>
      <c r="B144" s="34" t="s">
        <v>114</v>
      </c>
      <c r="C144" s="331">
        <v>82</v>
      </c>
      <c r="D144" s="327">
        <v>1735.5</v>
      </c>
      <c r="E144" s="327">
        <v>145.4</v>
      </c>
      <c r="F144" s="327">
        <v>93.6</v>
      </c>
      <c r="G144" s="328">
        <v>51366</v>
      </c>
      <c r="H144" s="327">
        <v>93.754000000000005</v>
      </c>
      <c r="I144" s="328">
        <v>41743810</v>
      </c>
      <c r="J144" s="330">
        <v>2.5049999999999999</v>
      </c>
      <c r="K144" s="474">
        <v>98.113</v>
      </c>
      <c r="M144" s="331">
        <v>82</v>
      </c>
      <c r="N144" s="328">
        <v>1685.4</v>
      </c>
      <c r="O144" s="327">
        <v>145.4</v>
      </c>
      <c r="P144" s="327">
        <v>89.5</v>
      </c>
      <c r="Q144" s="328">
        <v>50113</v>
      </c>
      <c r="R144" s="327">
        <v>93.754000000000005</v>
      </c>
      <c r="S144" s="328">
        <v>9779</v>
      </c>
      <c r="T144" s="330">
        <v>2.5049999999999999</v>
      </c>
      <c r="U144" s="474">
        <v>98.113</v>
      </c>
    </row>
    <row r="145" spans="1:21">
      <c r="A145" s="33"/>
      <c r="B145" s="34" t="s">
        <v>115</v>
      </c>
      <c r="C145" s="331">
        <v>81.5</v>
      </c>
      <c r="D145" s="327">
        <v>1718.2</v>
      </c>
      <c r="E145" s="327">
        <v>144.6</v>
      </c>
      <c r="F145" s="327">
        <v>93.6</v>
      </c>
      <c r="G145" s="328">
        <v>52600</v>
      </c>
      <c r="H145" s="327">
        <v>95.77</v>
      </c>
      <c r="I145" s="328">
        <v>8553473</v>
      </c>
      <c r="J145" s="330">
        <v>2.4969999999999999</v>
      </c>
      <c r="K145" s="474">
        <v>98.703999999999994</v>
      </c>
      <c r="M145" s="331">
        <v>81.5</v>
      </c>
      <c r="N145" s="328">
        <v>1668.3</v>
      </c>
      <c r="O145" s="327">
        <v>144.6</v>
      </c>
      <c r="P145" s="327">
        <v>89.3</v>
      </c>
      <c r="Q145" s="328">
        <v>50872</v>
      </c>
      <c r="R145" s="327">
        <v>95.77</v>
      </c>
      <c r="S145" s="328">
        <v>10496</v>
      </c>
      <c r="T145" s="330">
        <v>2.4969999999999999</v>
      </c>
      <c r="U145" s="474">
        <v>98.703999999999994</v>
      </c>
    </row>
    <row r="146" spans="1:21">
      <c r="A146" s="39"/>
      <c r="B146" s="34" t="s">
        <v>116</v>
      </c>
      <c r="C146" s="331">
        <v>80.5</v>
      </c>
      <c r="D146" s="327">
        <v>1690.2</v>
      </c>
      <c r="E146" s="327">
        <v>131.9</v>
      </c>
      <c r="F146" s="327">
        <v>93.9</v>
      </c>
      <c r="G146" s="328">
        <v>53469</v>
      </c>
      <c r="H146" s="327">
        <v>83.146000000000001</v>
      </c>
      <c r="I146" s="328">
        <v>3263128</v>
      </c>
      <c r="J146" s="330">
        <v>2.476</v>
      </c>
      <c r="K146" s="474">
        <v>98.602999999999994</v>
      </c>
      <c r="M146" s="331">
        <v>80.5</v>
      </c>
      <c r="N146" s="328">
        <v>1667.3</v>
      </c>
      <c r="O146" s="327">
        <v>131.9</v>
      </c>
      <c r="P146" s="327">
        <v>89.4</v>
      </c>
      <c r="Q146" s="328">
        <v>50994</v>
      </c>
      <c r="R146" s="327">
        <v>83.146000000000001</v>
      </c>
      <c r="S146" s="328">
        <v>10658</v>
      </c>
      <c r="T146" s="330">
        <v>2.476</v>
      </c>
      <c r="U146" s="474">
        <v>98.602999999999994</v>
      </c>
    </row>
    <row r="147" spans="1:21">
      <c r="A147" s="33"/>
      <c r="B147" s="34" t="s">
        <v>117</v>
      </c>
      <c r="C147" s="331">
        <v>82</v>
      </c>
      <c r="D147" s="327">
        <v>1692.8</v>
      </c>
      <c r="E147" s="327">
        <v>140.5</v>
      </c>
      <c r="F147" s="327">
        <v>93.4</v>
      </c>
      <c r="G147" s="328">
        <v>55214</v>
      </c>
      <c r="H147" s="327">
        <v>94.399000000000001</v>
      </c>
      <c r="I147" s="328">
        <v>7198384</v>
      </c>
      <c r="J147" s="330">
        <v>2.48</v>
      </c>
      <c r="K147" s="474">
        <v>98.509</v>
      </c>
      <c r="M147" s="331">
        <v>82</v>
      </c>
      <c r="N147" s="328">
        <v>1668</v>
      </c>
      <c r="O147" s="327">
        <v>140.5</v>
      </c>
      <c r="P147" s="327">
        <v>89.4</v>
      </c>
      <c r="Q147" s="328">
        <v>50274</v>
      </c>
      <c r="R147" s="327">
        <v>94.399000000000001</v>
      </c>
      <c r="S147" s="328">
        <v>10365</v>
      </c>
      <c r="T147" s="330">
        <v>2.48</v>
      </c>
      <c r="U147" s="474">
        <v>98.509</v>
      </c>
    </row>
    <row r="148" spans="1:21">
      <c r="A148" s="33"/>
      <c r="B148" s="34" t="s">
        <v>118</v>
      </c>
      <c r="C148" s="331">
        <v>82.5</v>
      </c>
      <c r="D148" s="327">
        <v>1682</v>
      </c>
      <c r="E148" s="327">
        <v>145.1</v>
      </c>
      <c r="F148" s="327">
        <v>92.7</v>
      </c>
      <c r="G148" s="328">
        <v>51872</v>
      </c>
      <c r="H148" s="327">
        <v>94.978999999999999</v>
      </c>
      <c r="I148" s="328">
        <v>2681327</v>
      </c>
      <c r="J148" s="330">
        <v>2.4969999999999999</v>
      </c>
      <c r="K148" s="474">
        <v>98.022000000000006</v>
      </c>
      <c r="M148" s="331">
        <v>82.5</v>
      </c>
      <c r="N148" s="328">
        <v>1670.1</v>
      </c>
      <c r="O148" s="327">
        <v>145.1</v>
      </c>
      <c r="P148" s="327">
        <v>88.8</v>
      </c>
      <c r="Q148" s="328">
        <v>50048</v>
      </c>
      <c r="R148" s="327">
        <v>94.978999999999999</v>
      </c>
      <c r="S148" s="328">
        <v>10455</v>
      </c>
      <c r="T148" s="330">
        <v>2.4969999999999999</v>
      </c>
      <c r="U148" s="474">
        <v>98.022000000000006</v>
      </c>
    </row>
    <row r="149" spans="1:21">
      <c r="A149" s="33"/>
      <c r="B149" s="34" t="s">
        <v>119</v>
      </c>
      <c r="C149" s="331">
        <v>82.9</v>
      </c>
      <c r="D149" s="327">
        <v>1668.2</v>
      </c>
      <c r="E149" s="327">
        <v>134.9</v>
      </c>
      <c r="F149" s="327">
        <v>92.9</v>
      </c>
      <c r="G149" s="328">
        <v>52936</v>
      </c>
      <c r="H149" s="327">
        <v>108.185</v>
      </c>
      <c r="I149" s="328">
        <v>4352165</v>
      </c>
      <c r="J149" s="330">
        <v>2.5169999999999999</v>
      </c>
      <c r="K149" s="474">
        <v>97.921000000000006</v>
      </c>
      <c r="M149" s="331">
        <v>82.9</v>
      </c>
      <c r="N149" s="328">
        <v>1683.7</v>
      </c>
      <c r="O149" s="327">
        <v>134.9</v>
      </c>
      <c r="P149" s="327">
        <v>89</v>
      </c>
      <c r="Q149" s="328">
        <v>50675</v>
      </c>
      <c r="R149" s="327">
        <v>108.185</v>
      </c>
      <c r="S149" s="328">
        <v>10233</v>
      </c>
      <c r="T149" s="330">
        <v>2.5169999999999999</v>
      </c>
      <c r="U149" s="474">
        <v>97.921000000000006</v>
      </c>
    </row>
    <row r="150" spans="1:21">
      <c r="A150" s="33"/>
      <c r="B150" s="34" t="s">
        <v>120</v>
      </c>
      <c r="C150" s="331">
        <v>83.8</v>
      </c>
      <c r="D150" s="327">
        <v>1659.5</v>
      </c>
      <c r="E150" s="327">
        <v>142.9</v>
      </c>
      <c r="F150" s="327">
        <v>93.1</v>
      </c>
      <c r="G150" s="328">
        <v>51639</v>
      </c>
      <c r="H150" s="327">
        <v>97.885000000000005</v>
      </c>
      <c r="I150" s="328">
        <v>32783932</v>
      </c>
      <c r="J150" s="330">
        <v>2.5139999999999998</v>
      </c>
      <c r="K150" s="474">
        <v>98.602999999999994</v>
      </c>
      <c r="M150" s="331">
        <v>83.8</v>
      </c>
      <c r="N150" s="328">
        <v>1706.7</v>
      </c>
      <c r="O150" s="327">
        <v>142.9</v>
      </c>
      <c r="P150" s="327">
        <v>89.1</v>
      </c>
      <c r="Q150" s="328">
        <v>50628</v>
      </c>
      <c r="R150" s="327">
        <v>97.885000000000005</v>
      </c>
      <c r="S150" s="328">
        <v>10085</v>
      </c>
      <c r="T150" s="330">
        <v>2.5139999999999998</v>
      </c>
      <c r="U150" s="474">
        <v>98.602999999999994</v>
      </c>
    </row>
    <row r="151" spans="1:21">
      <c r="A151" s="33"/>
      <c r="B151" s="34" t="s">
        <v>121</v>
      </c>
      <c r="C151" s="331">
        <v>84.2</v>
      </c>
      <c r="D151" s="327">
        <v>1639.6</v>
      </c>
      <c r="E151" s="327">
        <v>132.4</v>
      </c>
      <c r="F151" s="327">
        <v>92.9</v>
      </c>
      <c r="G151" s="328">
        <v>49434</v>
      </c>
      <c r="H151" s="327">
        <v>110.146</v>
      </c>
      <c r="I151" s="328">
        <v>2671367</v>
      </c>
      <c r="J151" s="330">
        <v>2.5179999999999998</v>
      </c>
      <c r="K151" s="474">
        <v>98.9</v>
      </c>
      <c r="M151" s="331">
        <v>84.2</v>
      </c>
      <c r="N151" s="328">
        <v>1714.6</v>
      </c>
      <c r="O151" s="327">
        <v>132.4</v>
      </c>
      <c r="P151" s="327">
        <v>88.9</v>
      </c>
      <c r="Q151" s="328">
        <v>52133</v>
      </c>
      <c r="R151" s="327">
        <v>110.146</v>
      </c>
      <c r="S151" s="328">
        <v>10101</v>
      </c>
      <c r="T151" s="330">
        <v>2.5179999999999998</v>
      </c>
      <c r="U151" s="474">
        <v>98.9</v>
      </c>
    </row>
    <row r="152" spans="1:21">
      <c r="A152" s="208" t="s">
        <v>135</v>
      </c>
      <c r="B152" s="62" t="s">
        <v>110</v>
      </c>
      <c r="C152" s="347">
        <v>84.5</v>
      </c>
      <c r="D152" s="340">
        <v>1701.1</v>
      </c>
      <c r="E152" s="340">
        <v>130</v>
      </c>
      <c r="F152" s="340">
        <v>92.4</v>
      </c>
      <c r="G152" s="341">
        <v>49202</v>
      </c>
      <c r="H152" s="340">
        <v>109.414</v>
      </c>
      <c r="I152" s="341">
        <v>2954318</v>
      </c>
      <c r="J152" s="345">
        <v>2.5129999999999999</v>
      </c>
      <c r="K152" s="476">
        <v>99.697999999999993</v>
      </c>
      <c r="M152" s="347">
        <v>84.5</v>
      </c>
      <c r="N152" s="341">
        <v>1722.2</v>
      </c>
      <c r="O152" s="340">
        <v>130</v>
      </c>
      <c r="P152" s="340">
        <v>88.8</v>
      </c>
      <c r="Q152" s="341">
        <v>50615</v>
      </c>
      <c r="R152" s="340">
        <v>109.414</v>
      </c>
      <c r="S152" s="341">
        <v>10928</v>
      </c>
      <c r="T152" s="345">
        <v>2.5129999999999999</v>
      </c>
      <c r="U152" s="476">
        <v>99.697999999999993</v>
      </c>
    </row>
    <row r="153" spans="1:21">
      <c r="A153" s="33">
        <v>2001</v>
      </c>
      <c r="B153" s="34" t="s">
        <v>111</v>
      </c>
      <c r="C153" s="331">
        <v>84.3</v>
      </c>
      <c r="D153" s="327">
        <v>1725.7</v>
      </c>
      <c r="E153" s="327">
        <v>134.69999999999999</v>
      </c>
      <c r="F153" s="327">
        <v>92</v>
      </c>
      <c r="G153" s="328">
        <v>48604</v>
      </c>
      <c r="H153" s="327">
        <v>97.894000000000005</v>
      </c>
      <c r="I153" s="328">
        <v>7064018</v>
      </c>
      <c r="J153" s="330">
        <v>2.5030000000000001</v>
      </c>
      <c r="K153" s="474">
        <v>99.596000000000004</v>
      </c>
      <c r="M153" s="331">
        <v>84.3</v>
      </c>
      <c r="N153" s="328">
        <v>1732.9</v>
      </c>
      <c r="O153" s="327">
        <v>134.69999999999999</v>
      </c>
      <c r="P153" s="327">
        <v>88.5</v>
      </c>
      <c r="Q153" s="328">
        <v>51507</v>
      </c>
      <c r="R153" s="327">
        <v>97.894000000000005</v>
      </c>
      <c r="S153" s="328">
        <v>10252</v>
      </c>
      <c r="T153" s="330">
        <v>2.5030000000000001</v>
      </c>
      <c r="U153" s="474">
        <v>99.596000000000004</v>
      </c>
    </row>
    <row r="154" spans="1:21">
      <c r="A154" s="33"/>
      <c r="B154" s="34" t="s">
        <v>112</v>
      </c>
      <c r="C154" s="331">
        <v>84.7</v>
      </c>
      <c r="D154" s="327">
        <v>1781.7</v>
      </c>
      <c r="E154" s="327">
        <v>137</v>
      </c>
      <c r="F154" s="327">
        <v>91.2</v>
      </c>
      <c r="G154" s="328">
        <v>47907</v>
      </c>
      <c r="H154" s="327">
        <v>81.122</v>
      </c>
      <c r="I154" s="328">
        <v>1928097</v>
      </c>
      <c r="J154" s="330">
        <v>2.4710000000000001</v>
      </c>
      <c r="K154" s="474">
        <v>99.093999999999994</v>
      </c>
      <c r="M154" s="331">
        <v>84.7</v>
      </c>
      <c r="N154" s="328">
        <v>1794.3</v>
      </c>
      <c r="O154" s="327">
        <v>137</v>
      </c>
      <c r="P154" s="327">
        <v>88.3</v>
      </c>
      <c r="Q154" s="328">
        <v>52319</v>
      </c>
      <c r="R154" s="327">
        <v>81.122</v>
      </c>
      <c r="S154" s="328">
        <v>8137</v>
      </c>
      <c r="T154" s="330">
        <v>2.4710000000000001</v>
      </c>
      <c r="U154" s="474">
        <v>99.093999999999994</v>
      </c>
    </row>
    <row r="155" spans="1:21">
      <c r="A155" s="33"/>
      <c r="B155" s="34" t="s">
        <v>113</v>
      </c>
      <c r="C155" s="331">
        <v>86.1</v>
      </c>
      <c r="D155" s="327">
        <v>1777.7</v>
      </c>
      <c r="E155" s="327">
        <v>124.6</v>
      </c>
      <c r="F155" s="327">
        <v>91.8</v>
      </c>
      <c r="G155" s="328">
        <v>48620</v>
      </c>
      <c r="H155" s="327">
        <v>97.674000000000007</v>
      </c>
      <c r="I155" s="328">
        <v>5478505</v>
      </c>
      <c r="J155" s="330">
        <v>2.4550000000000001</v>
      </c>
      <c r="K155" s="474">
        <v>98.585999999999999</v>
      </c>
      <c r="M155" s="331">
        <v>86.1</v>
      </c>
      <c r="N155" s="328">
        <v>1759.1</v>
      </c>
      <c r="O155" s="327">
        <v>124.6</v>
      </c>
      <c r="P155" s="327">
        <v>87.7</v>
      </c>
      <c r="Q155" s="328">
        <v>53353</v>
      </c>
      <c r="R155" s="327">
        <v>97.674000000000007</v>
      </c>
      <c r="S155" s="328">
        <v>10702</v>
      </c>
      <c r="T155" s="330">
        <v>2.4550000000000001</v>
      </c>
      <c r="U155" s="474">
        <v>98.585999999999999</v>
      </c>
    </row>
    <row r="156" spans="1:21">
      <c r="A156" s="33"/>
      <c r="B156" s="34" t="s">
        <v>114</v>
      </c>
      <c r="C156" s="331">
        <v>86.1</v>
      </c>
      <c r="D156" s="327">
        <v>1785.1</v>
      </c>
      <c r="E156" s="327">
        <v>131.1</v>
      </c>
      <c r="F156" s="327">
        <v>91.4</v>
      </c>
      <c r="G156" s="328">
        <v>54405</v>
      </c>
      <c r="H156" s="327">
        <v>92.653000000000006</v>
      </c>
      <c r="I156" s="328">
        <v>48569464</v>
      </c>
      <c r="J156" s="330">
        <v>2.4369999999999998</v>
      </c>
      <c r="K156" s="474">
        <v>98.784999999999997</v>
      </c>
      <c r="M156" s="331">
        <v>86.1</v>
      </c>
      <c r="N156" s="328">
        <v>1735.9</v>
      </c>
      <c r="O156" s="327">
        <v>131.1</v>
      </c>
      <c r="P156" s="327">
        <v>87.3</v>
      </c>
      <c r="Q156" s="328">
        <v>52938</v>
      </c>
      <c r="R156" s="327">
        <v>92.653000000000006</v>
      </c>
      <c r="S156" s="328">
        <v>11321</v>
      </c>
      <c r="T156" s="330">
        <v>2.4369999999999998</v>
      </c>
      <c r="U156" s="474">
        <v>98.784999999999997</v>
      </c>
    </row>
    <row r="157" spans="1:21">
      <c r="A157" s="33"/>
      <c r="B157" s="34" t="s">
        <v>115</v>
      </c>
      <c r="C157" s="331">
        <v>87.5</v>
      </c>
      <c r="D157" s="327">
        <v>1792.4</v>
      </c>
      <c r="E157" s="327">
        <v>128</v>
      </c>
      <c r="F157" s="327">
        <v>91.5</v>
      </c>
      <c r="G157" s="328">
        <v>52722</v>
      </c>
      <c r="H157" s="327">
        <v>98.277000000000001</v>
      </c>
      <c r="I157" s="328">
        <v>8400803</v>
      </c>
      <c r="J157" s="330">
        <v>2.3460000000000001</v>
      </c>
      <c r="K157" s="474">
        <v>98.182000000000002</v>
      </c>
      <c r="M157" s="331">
        <v>87.5</v>
      </c>
      <c r="N157" s="328">
        <v>1742</v>
      </c>
      <c r="O157" s="327">
        <v>128</v>
      </c>
      <c r="P157" s="327">
        <v>87.3</v>
      </c>
      <c r="Q157" s="328">
        <v>51688</v>
      </c>
      <c r="R157" s="327">
        <v>98.277000000000001</v>
      </c>
      <c r="S157" s="328">
        <v>10344</v>
      </c>
      <c r="T157" s="330">
        <v>2.3460000000000001</v>
      </c>
      <c r="U157" s="474">
        <v>98.182000000000002</v>
      </c>
    </row>
    <row r="158" spans="1:21">
      <c r="A158" s="33"/>
      <c r="B158" s="34" t="s">
        <v>116</v>
      </c>
      <c r="C158" s="331">
        <v>86.8</v>
      </c>
      <c r="D158" s="327">
        <v>1734.5</v>
      </c>
      <c r="E158" s="327">
        <v>135.9</v>
      </c>
      <c r="F158" s="327">
        <v>91.3</v>
      </c>
      <c r="G158" s="328">
        <v>55197</v>
      </c>
      <c r="H158" s="327">
        <v>121.578</v>
      </c>
      <c r="I158" s="328">
        <v>3125933</v>
      </c>
      <c r="J158" s="330">
        <v>2.3250000000000002</v>
      </c>
      <c r="K158" s="474">
        <v>98.177999999999997</v>
      </c>
      <c r="M158" s="331">
        <v>86.8</v>
      </c>
      <c r="N158" s="328">
        <v>1712.3</v>
      </c>
      <c r="O158" s="327">
        <v>135.9</v>
      </c>
      <c r="P158" s="327">
        <v>87</v>
      </c>
      <c r="Q158" s="328">
        <v>51651</v>
      </c>
      <c r="R158" s="327">
        <v>121.578</v>
      </c>
      <c r="S158" s="328">
        <v>10130</v>
      </c>
      <c r="T158" s="330">
        <v>2.3250000000000002</v>
      </c>
      <c r="U158" s="474">
        <v>98.177999999999997</v>
      </c>
    </row>
    <row r="159" spans="1:21">
      <c r="A159" s="33"/>
      <c r="B159" s="34" t="s">
        <v>117</v>
      </c>
      <c r="C159" s="331">
        <v>86.1</v>
      </c>
      <c r="D159" s="327">
        <v>1730</v>
      </c>
      <c r="E159" s="327">
        <v>113.2</v>
      </c>
      <c r="F159" s="327">
        <v>90.8</v>
      </c>
      <c r="G159" s="328">
        <v>55923</v>
      </c>
      <c r="H159" s="327">
        <v>93.674999999999997</v>
      </c>
      <c r="I159" s="328">
        <v>6168593</v>
      </c>
      <c r="J159" s="330">
        <v>2.3180000000000001</v>
      </c>
      <c r="K159" s="474">
        <v>98.082999999999998</v>
      </c>
      <c r="M159" s="331">
        <v>86.1</v>
      </c>
      <c r="N159" s="328">
        <v>1710.4</v>
      </c>
      <c r="O159" s="327">
        <v>113.2</v>
      </c>
      <c r="P159" s="327">
        <v>86.9</v>
      </c>
      <c r="Q159" s="328">
        <v>51132</v>
      </c>
      <c r="R159" s="327">
        <v>93.674999999999997</v>
      </c>
      <c r="S159" s="328">
        <v>8831</v>
      </c>
      <c r="T159" s="330">
        <v>2.3180000000000001</v>
      </c>
      <c r="U159" s="474">
        <v>98.082999999999998</v>
      </c>
    </row>
    <row r="160" spans="1:21">
      <c r="A160" s="33"/>
      <c r="B160" s="34" t="s">
        <v>118</v>
      </c>
      <c r="C160" s="331">
        <v>85.3</v>
      </c>
      <c r="D160" s="327">
        <v>1722.9</v>
      </c>
      <c r="E160" s="327">
        <v>110.4</v>
      </c>
      <c r="F160" s="327">
        <v>90.6</v>
      </c>
      <c r="G160" s="328">
        <v>53647</v>
      </c>
      <c r="H160" s="327">
        <v>113.345</v>
      </c>
      <c r="I160" s="328">
        <v>2478831</v>
      </c>
      <c r="J160" s="330">
        <v>2.3010000000000002</v>
      </c>
      <c r="K160" s="474">
        <v>97.78</v>
      </c>
      <c r="M160" s="331">
        <v>85.3</v>
      </c>
      <c r="N160" s="328">
        <v>1709.9</v>
      </c>
      <c r="O160" s="327">
        <v>110.4</v>
      </c>
      <c r="P160" s="327">
        <v>86.8</v>
      </c>
      <c r="Q160" s="328">
        <v>51975</v>
      </c>
      <c r="R160" s="327">
        <v>113.345</v>
      </c>
      <c r="S160" s="328">
        <v>9958</v>
      </c>
      <c r="T160" s="330">
        <v>2.3010000000000002</v>
      </c>
      <c r="U160" s="474">
        <v>97.78</v>
      </c>
    </row>
    <row r="161" spans="1:21">
      <c r="A161" s="33"/>
      <c r="B161" s="34" t="s">
        <v>119</v>
      </c>
      <c r="C161" s="331">
        <v>84.3</v>
      </c>
      <c r="D161" s="327">
        <v>1689.9</v>
      </c>
      <c r="E161" s="327">
        <v>111.9</v>
      </c>
      <c r="F161" s="327">
        <v>90.6</v>
      </c>
      <c r="G161" s="328">
        <v>55601</v>
      </c>
      <c r="H161" s="327">
        <v>95.397000000000006</v>
      </c>
      <c r="I161" s="328">
        <v>4528578</v>
      </c>
      <c r="J161" s="330">
        <v>2.2949999999999999</v>
      </c>
      <c r="K161" s="474">
        <v>97.876999999999995</v>
      </c>
      <c r="M161" s="331">
        <v>84.3</v>
      </c>
      <c r="N161" s="328">
        <v>1695.1</v>
      </c>
      <c r="O161" s="327">
        <v>111.9</v>
      </c>
      <c r="P161" s="327">
        <v>86.9</v>
      </c>
      <c r="Q161" s="328">
        <v>52219</v>
      </c>
      <c r="R161" s="327">
        <v>95.397000000000006</v>
      </c>
      <c r="S161" s="328">
        <v>10190</v>
      </c>
      <c r="T161" s="330">
        <v>2.2949999999999999</v>
      </c>
      <c r="U161" s="474">
        <v>97.876999999999995</v>
      </c>
    </row>
    <row r="162" spans="1:21">
      <c r="A162" s="33"/>
      <c r="B162" s="34" t="s">
        <v>120</v>
      </c>
      <c r="C162" s="331">
        <v>84.2</v>
      </c>
      <c r="D162" s="327">
        <v>1630.3</v>
      </c>
      <c r="E162" s="327">
        <v>109.2</v>
      </c>
      <c r="F162" s="327">
        <v>90.3</v>
      </c>
      <c r="G162" s="328">
        <v>53569</v>
      </c>
      <c r="H162" s="327">
        <v>98.866</v>
      </c>
      <c r="I162" s="328">
        <v>31085815</v>
      </c>
      <c r="J162" s="330">
        <v>2.294</v>
      </c>
      <c r="K162" s="474">
        <v>97.47</v>
      </c>
      <c r="M162" s="331">
        <v>84.2</v>
      </c>
      <c r="N162" s="328">
        <v>1663.6</v>
      </c>
      <c r="O162" s="327">
        <v>109.2</v>
      </c>
      <c r="P162" s="327">
        <v>86.4</v>
      </c>
      <c r="Q162" s="328">
        <v>53012</v>
      </c>
      <c r="R162" s="327">
        <v>98.866</v>
      </c>
      <c r="S162" s="328">
        <v>9670</v>
      </c>
      <c r="T162" s="330">
        <v>2.294</v>
      </c>
      <c r="U162" s="474">
        <v>97.47</v>
      </c>
    </row>
    <row r="163" spans="1:21">
      <c r="A163" s="55"/>
      <c r="B163" s="50" t="s">
        <v>121</v>
      </c>
      <c r="C163" s="354">
        <v>83.1</v>
      </c>
      <c r="D163" s="349">
        <v>1572.4</v>
      </c>
      <c r="E163" s="349">
        <v>113.5</v>
      </c>
      <c r="F163" s="349">
        <v>90.3</v>
      </c>
      <c r="G163" s="350">
        <v>51065</v>
      </c>
      <c r="H163" s="349">
        <v>86.531999999999996</v>
      </c>
      <c r="I163" s="350">
        <v>2388426</v>
      </c>
      <c r="J163" s="353">
        <v>2.2810000000000001</v>
      </c>
      <c r="K163" s="475">
        <v>97.168999999999997</v>
      </c>
      <c r="M163" s="354">
        <v>83.1</v>
      </c>
      <c r="N163" s="350">
        <v>1640.7</v>
      </c>
      <c r="O163" s="349">
        <v>113.5</v>
      </c>
      <c r="P163" s="349">
        <v>86.4</v>
      </c>
      <c r="Q163" s="350">
        <v>53644</v>
      </c>
      <c r="R163" s="349">
        <v>86.531999999999996</v>
      </c>
      <c r="S163" s="350">
        <v>9190</v>
      </c>
      <c r="T163" s="353">
        <v>2.2810000000000001</v>
      </c>
      <c r="U163" s="475">
        <v>97.168999999999997</v>
      </c>
    </row>
    <row r="164" spans="1:21">
      <c r="A164" s="209" t="s">
        <v>136</v>
      </c>
      <c r="B164" s="34" t="s">
        <v>110</v>
      </c>
      <c r="C164" s="331">
        <v>80.3</v>
      </c>
      <c r="D164" s="327">
        <v>1588.7</v>
      </c>
      <c r="E164" s="327">
        <v>113.2</v>
      </c>
      <c r="F164" s="327">
        <v>90.1</v>
      </c>
      <c r="G164" s="328">
        <v>51264</v>
      </c>
      <c r="H164" s="327">
        <v>91.840999999999994</v>
      </c>
      <c r="I164" s="328">
        <v>2525923</v>
      </c>
      <c r="J164" s="330">
        <v>2.286</v>
      </c>
      <c r="K164" s="474">
        <v>96.869</v>
      </c>
      <c r="M164" s="331">
        <v>80.3</v>
      </c>
      <c r="N164" s="328">
        <v>1610.5</v>
      </c>
      <c r="O164" s="327">
        <v>113.2</v>
      </c>
      <c r="P164" s="327">
        <v>86.6</v>
      </c>
      <c r="Q164" s="328">
        <v>52743</v>
      </c>
      <c r="R164" s="327">
        <v>91.840999999999994</v>
      </c>
      <c r="S164" s="328">
        <v>9447</v>
      </c>
      <c r="T164" s="330">
        <v>2.286</v>
      </c>
      <c r="U164" s="474">
        <v>96.869</v>
      </c>
    </row>
    <row r="165" spans="1:21">
      <c r="A165" s="33">
        <v>2002</v>
      </c>
      <c r="B165" s="34" t="s">
        <v>111</v>
      </c>
      <c r="C165" s="331">
        <v>82.4</v>
      </c>
      <c r="D165" s="327">
        <v>1622.5</v>
      </c>
      <c r="E165" s="327">
        <v>107.3</v>
      </c>
      <c r="F165" s="327">
        <v>90</v>
      </c>
      <c r="G165" s="328">
        <v>49083</v>
      </c>
      <c r="H165" s="327">
        <v>90.424999999999997</v>
      </c>
      <c r="I165" s="328">
        <v>6195875</v>
      </c>
      <c r="J165" s="330">
        <v>2.2879999999999998</v>
      </c>
      <c r="K165" s="474">
        <v>96.247</v>
      </c>
      <c r="M165" s="331">
        <v>82.4</v>
      </c>
      <c r="N165" s="328">
        <v>1635.6</v>
      </c>
      <c r="O165" s="327">
        <v>107.3</v>
      </c>
      <c r="P165" s="327">
        <v>86.5</v>
      </c>
      <c r="Q165" s="328">
        <v>52350</v>
      </c>
      <c r="R165" s="327">
        <v>90.424999999999997</v>
      </c>
      <c r="S165" s="328">
        <v>8789</v>
      </c>
      <c r="T165" s="330">
        <v>2.2879999999999998</v>
      </c>
      <c r="U165" s="474">
        <v>96.247</v>
      </c>
    </row>
    <row r="166" spans="1:21">
      <c r="A166" s="33"/>
      <c r="B166" s="34" t="s">
        <v>112</v>
      </c>
      <c r="C166" s="331">
        <v>82</v>
      </c>
      <c r="D166" s="327">
        <v>1692</v>
      </c>
      <c r="E166" s="327">
        <v>127.7</v>
      </c>
      <c r="F166" s="327">
        <v>89.2</v>
      </c>
      <c r="G166" s="328">
        <v>45410</v>
      </c>
      <c r="H166" s="327">
        <v>84.691999999999993</v>
      </c>
      <c r="I166" s="328">
        <v>1805014</v>
      </c>
      <c r="J166" s="330">
        <v>2.2570000000000001</v>
      </c>
      <c r="K166" s="474">
        <v>96.748000000000005</v>
      </c>
      <c r="M166" s="331">
        <v>82</v>
      </c>
      <c r="N166" s="328">
        <v>1716.5</v>
      </c>
      <c r="O166" s="327">
        <v>127.7</v>
      </c>
      <c r="P166" s="327">
        <v>86.2</v>
      </c>
      <c r="Q166" s="328">
        <v>50668</v>
      </c>
      <c r="R166" s="327">
        <v>84.691999999999993</v>
      </c>
      <c r="S166" s="328">
        <v>7883</v>
      </c>
      <c r="T166" s="330">
        <v>2.2570000000000001</v>
      </c>
      <c r="U166" s="474">
        <v>96.748000000000005</v>
      </c>
    </row>
    <row r="167" spans="1:21">
      <c r="A167" s="33"/>
      <c r="B167" s="34" t="s">
        <v>113</v>
      </c>
      <c r="C167" s="331">
        <v>76.900000000000006</v>
      </c>
      <c r="D167" s="327">
        <v>1649.8</v>
      </c>
      <c r="E167" s="327">
        <v>111.1</v>
      </c>
      <c r="F167" s="327">
        <v>90.4</v>
      </c>
      <c r="G167" s="328">
        <v>46571</v>
      </c>
      <c r="H167" s="327">
        <v>90.62</v>
      </c>
      <c r="I167" s="328">
        <v>4742373</v>
      </c>
      <c r="J167" s="330">
        <v>2.2639999999999998</v>
      </c>
      <c r="K167" s="474">
        <v>98.156000000000006</v>
      </c>
      <c r="M167" s="331">
        <v>76.900000000000006</v>
      </c>
      <c r="N167" s="328">
        <v>1631.8</v>
      </c>
      <c r="O167" s="327">
        <v>111.1</v>
      </c>
      <c r="P167" s="327">
        <v>86.4</v>
      </c>
      <c r="Q167" s="328">
        <v>50496</v>
      </c>
      <c r="R167" s="327">
        <v>90.62</v>
      </c>
      <c r="S167" s="328">
        <v>8890</v>
      </c>
      <c r="T167" s="330">
        <v>2.2639999999999998</v>
      </c>
      <c r="U167" s="474">
        <v>98.156000000000006</v>
      </c>
    </row>
    <row r="168" spans="1:21">
      <c r="A168" s="33"/>
      <c r="B168" s="34" t="s">
        <v>114</v>
      </c>
      <c r="C168" s="331">
        <v>75.8</v>
      </c>
      <c r="D168" s="327">
        <v>1646.7</v>
      </c>
      <c r="E168" s="327">
        <v>107.3</v>
      </c>
      <c r="F168" s="327">
        <v>90.3</v>
      </c>
      <c r="G168" s="328">
        <v>52372</v>
      </c>
      <c r="H168" s="327">
        <v>92.325999999999993</v>
      </c>
      <c r="I168" s="328">
        <v>33143282</v>
      </c>
      <c r="J168" s="330">
        <v>2.2690000000000001</v>
      </c>
      <c r="K168" s="474">
        <v>97.745999999999995</v>
      </c>
      <c r="M168" s="331">
        <v>75.8</v>
      </c>
      <c r="N168" s="328">
        <v>1605.1</v>
      </c>
      <c r="O168" s="327">
        <v>107.3</v>
      </c>
      <c r="P168" s="327">
        <v>86.3</v>
      </c>
      <c r="Q168" s="328">
        <v>51420</v>
      </c>
      <c r="R168" s="327">
        <v>92.325999999999993</v>
      </c>
      <c r="S168" s="328">
        <v>7741</v>
      </c>
      <c r="T168" s="330">
        <v>2.2690000000000001</v>
      </c>
      <c r="U168" s="474">
        <v>97.745999999999995</v>
      </c>
    </row>
    <row r="169" spans="1:21">
      <c r="A169" s="33"/>
      <c r="B169" s="34" t="s">
        <v>115</v>
      </c>
      <c r="C169" s="331">
        <v>76</v>
      </c>
      <c r="D169" s="327">
        <v>1661.2</v>
      </c>
      <c r="E169" s="327">
        <v>112.2</v>
      </c>
      <c r="F169" s="327">
        <v>90.3</v>
      </c>
      <c r="G169" s="328">
        <v>51584</v>
      </c>
      <c r="H169" s="327">
        <v>93.498000000000005</v>
      </c>
      <c r="I169" s="328">
        <v>7285298</v>
      </c>
      <c r="J169" s="330">
        <v>2.2730000000000001</v>
      </c>
      <c r="K169" s="474">
        <v>98.045000000000002</v>
      </c>
      <c r="M169" s="331">
        <v>76</v>
      </c>
      <c r="N169" s="328">
        <v>1615.3</v>
      </c>
      <c r="O169" s="327">
        <v>112.2</v>
      </c>
      <c r="P169" s="327">
        <v>86.3</v>
      </c>
      <c r="Q169" s="328">
        <v>50897</v>
      </c>
      <c r="R169" s="327">
        <v>93.498000000000005</v>
      </c>
      <c r="S169" s="328">
        <v>9219</v>
      </c>
      <c r="T169" s="330">
        <v>2.2730000000000001</v>
      </c>
      <c r="U169" s="474">
        <v>98.045000000000002</v>
      </c>
    </row>
    <row r="170" spans="1:21">
      <c r="A170" s="33"/>
      <c r="B170" s="34" t="s">
        <v>116</v>
      </c>
      <c r="C170" s="331">
        <v>76</v>
      </c>
      <c r="D170" s="327">
        <v>1621.9</v>
      </c>
      <c r="E170" s="327">
        <v>113.6</v>
      </c>
      <c r="F170" s="327">
        <v>90.5</v>
      </c>
      <c r="G170" s="328">
        <v>55320</v>
      </c>
      <c r="H170" s="327">
        <v>94.944999999999993</v>
      </c>
      <c r="I170" s="328">
        <v>2735453</v>
      </c>
      <c r="J170" s="330">
        <v>2.2690000000000001</v>
      </c>
      <c r="K170" s="474">
        <v>97.629000000000005</v>
      </c>
      <c r="M170" s="331">
        <v>76</v>
      </c>
      <c r="N170" s="328">
        <v>1600.2</v>
      </c>
      <c r="O170" s="327">
        <v>113.6</v>
      </c>
      <c r="P170" s="327">
        <v>86.3</v>
      </c>
      <c r="Q170" s="328">
        <v>50747</v>
      </c>
      <c r="R170" s="327">
        <v>94.944999999999993</v>
      </c>
      <c r="S170" s="328">
        <v>8925</v>
      </c>
      <c r="T170" s="330">
        <v>2.2690000000000001</v>
      </c>
      <c r="U170" s="474">
        <v>97.629000000000005</v>
      </c>
    </row>
    <row r="171" spans="1:21">
      <c r="A171" s="33"/>
      <c r="B171" s="34" t="s">
        <v>117</v>
      </c>
      <c r="C171" s="331">
        <v>75.8</v>
      </c>
      <c r="D171" s="327">
        <v>1571.5</v>
      </c>
      <c r="E171" s="327">
        <v>117.5</v>
      </c>
      <c r="F171" s="327">
        <v>89.9</v>
      </c>
      <c r="G171" s="328">
        <v>54514</v>
      </c>
      <c r="H171" s="327">
        <v>93.17</v>
      </c>
      <c r="I171" s="328">
        <v>6766896</v>
      </c>
      <c r="J171" s="330">
        <v>2.2629999999999999</v>
      </c>
      <c r="K171" s="474">
        <v>98.045000000000002</v>
      </c>
      <c r="M171" s="331">
        <v>75.8</v>
      </c>
      <c r="N171" s="328">
        <v>1554.4</v>
      </c>
      <c r="O171" s="327">
        <v>117.5</v>
      </c>
      <c r="P171" s="327">
        <v>86</v>
      </c>
      <c r="Q171" s="328">
        <v>50100</v>
      </c>
      <c r="R171" s="327">
        <v>93.17</v>
      </c>
      <c r="S171" s="328">
        <v>9295</v>
      </c>
      <c r="T171" s="330">
        <v>2.2629999999999999</v>
      </c>
      <c r="U171" s="474">
        <v>98.045000000000002</v>
      </c>
    </row>
    <row r="172" spans="1:21">
      <c r="A172" s="33"/>
      <c r="B172" s="34" t="s">
        <v>118</v>
      </c>
      <c r="C172" s="331">
        <v>76</v>
      </c>
      <c r="D172" s="327">
        <v>1606</v>
      </c>
      <c r="E172" s="327">
        <v>107.4</v>
      </c>
      <c r="F172" s="327">
        <v>89.9</v>
      </c>
      <c r="G172" s="328">
        <v>52583</v>
      </c>
      <c r="H172" s="327">
        <v>82.254000000000005</v>
      </c>
      <c r="I172" s="328">
        <v>2093558</v>
      </c>
      <c r="J172" s="330">
        <v>2.2370000000000001</v>
      </c>
      <c r="K172" s="474">
        <v>98.141999999999996</v>
      </c>
      <c r="M172" s="331">
        <v>76</v>
      </c>
      <c r="N172" s="328">
        <v>1593.4</v>
      </c>
      <c r="O172" s="327">
        <v>107.4</v>
      </c>
      <c r="P172" s="327">
        <v>86.1</v>
      </c>
      <c r="Q172" s="328">
        <v>50001</v>
      </c>
      <c r="R172" s="327">
        <v>82.254000000000005</v>
      </c>
      <c r="S172" s="328">
        <v>8578</v>
      </c>
      <c r="T172" s="330">
        <v>2.2370000000000001</v>
      </c>
      <c r="U172" s="474">
        <v>98.141999999999996</v>
      </c>
    </row>
    <row r="173" spans="1:21">
      <c r="A173" s="33"/>
      <c r="B173" s="34" t="s">
        <v>119</v>
      </c>
      <c r="C173" s="331">
        <v>75.2</v>
      </c>
      <c r="D173" s="327">
        <v>1570.4</v>
      </c>
      <c r="E173" s="327">
        <v>135</v>
      </c>
      <c r="F173" s="327">
        <v>89.4</v>
      </c>
      <c r="G173" s="328">
        <v>53262</v>
      </c>
      <c r="H173" s="327">
        <v>90.7</v>
      </c>
      <c r="I173" s="328">
        <v>3798320</v>
      </c>
      <c r="J173" s="330">
        <v>2.2349999999999999</v>
      </c>
      <c r="K173" s="474">
        <v>98.14</v>
      </c>
      <c r="M173" s="331">
        <v>75.2</v>
      </c>
      <c r="N173" s="328">
        <v>1563.9</v>
      </c>
      <c r="O173" s="327">
        <v>135</v>
      </c>
      <c r="P173" s="327">
        <v>85.7</v>
      </c>
      <c r="Q173" s="328">
        <v>49781</v>
      </c>
      <c r="R173" s="327">
        <v>90.7</v>
      </c>
      <c r="S173" s="328">
        <v>8343</v>
      </c>
      <c r="T173" s="330">
        <v>2.2349999999999999</v>
      </c>
      <c r="U173" s="474">
        <v>98.14</v>
      </c>
    </row>
    <row r="174" spans="1:21">
      <c r="A174" s="33"/>
      <c r="B174" s="34" t="s">
        <v>120</v>
      </c>
      <c r="C174" s="331">
        <v>74</v>
      </c>
      <c r="D174" s="327">
        <v>1552.2</v>
      </c>
      <c r="E174" s="327">
        <v>129</v>
      </c>
      <c r="F174" s="327">
        <v>89.7</v>
      </c>
      <c r="G174" s="328">
        <v>48055</v>
      </c>
      <c r="H174" s="327">
        <v>107.952</v>
      </c>
      <c r="I174" s="328">
        <v>27824263</v>
      </c>
      <c r="J174" s="330">
        <v>2.2029999999999998</v>
      </c>
      <c r="K174" s="474">
        <v>98.754000000000005</v>
      </c>
      <c r="M174" s="331">
        <v>74</v>
      </c>
      <c r="N174" s="328">
        <v>1574.1</v>
      </c>
      <c r="O174" s="327">
        <v>129</v>
      </c>
      <c r="P174" s="327">
        <v>85.8</v>
      </c>
      <c r="Q174" s="328">
        <v>48499</v>
      </c>
      <c r="R174" s="327">
        <v>107.952</v>
      </c>
      <c r="S174" s="328">
        <v>8780</v>
      </c>
      <c r="T174" s="330">
        <v>2.2029999999999998</v>
      </c>
      <c r="U174" s="474">
        <v>98.754000000000005</v>
      </c>
    </row>
    <row r="175" spans="1:21">
      <c r="A175" s="33"/>
      <c r="B175" s="34" t="s">
        <v>121</v>
      </c>
      <c r="C175" s="331">
        <v>74.900000000000006</v>
      </c>
      <c r="D175" s="327">
        <v>1518.9</v>
      </c>
      <c r="E175" s="327">
        <v>140.80000000000001</v>
      </c>
      <c r="F175" s="327">
        <v>88.5</v>
      </c>
      <c r="G175" s="328">
        <v>46282</v>
      </c>
      <c r="H175" s="327">
        <v>109.94199999999999</v>
      </c>
      <c r="I175" s="328">
        <v>2459888</v>
      </c>
      <c r="J175" s="330">
        <v>2.2160000000000002</v>
      </c>
      <c r="K175" s="474">
        <v>98.855000000000004</v>
      </c>
      <c r="M175" s="331">
        <v>74.900000000000006</v>
      </c>
      <c r="N175" s="328">
        <v>1581.5</v>
      </c>
      <c r="O175" s="327">
        <v>140.80000000000001</v>
      </c>
      <c r="P175" s="327">
        <v>84.8</v>
      </c>
      <c r="Q175" s="328">
        <v>47982</v>
      </c>
      <c r="R175" s="327">
        <v>109.94199999999999</v>
      </c>
      <c r="S175" s="328">
        <v>9860</v>
      </c>
      <c r="T175" s="330">
        <v>2.2160000000000002</v>
      </c>
      <c r="U175" s="474">
        <v>98.855000000000004</v>
      </c>
    </row>
    <row r="176" spans="1:21">
      <c r="A176" s="208" t="s">
        <v>137</v>
      </c>
      <c r="B176" s="62" t="s">
        <v>110</v>
      </c>
      <c r="C176" s="347">
        <v>78.599999999999994</v>
      </c>
      <c r="D176" s="340">
        <v>1562.021</v>
      </c>
      <c r="E176" s="340">
        <v>136.1</v>
      </c>
      <c r="F176" s="340">
        <v>89</v>
      </c>
      <c r="G176" s="341">
        <v>45706</v>
      </c>
      <c r="H176" s="340">
        <v>102.92100000000001</v>
      </c>
      <c r="I176" s="341">
        <v>1958312</v>
      </c>
      <c r="J176" s="345">
        <v>2.4300000000000002</v>
      </c>
      <c r="K176" s="476">
        <v>98.436000000000007</v>
      </c>
      <c r="M176" s="347">
        <v>78.599999999999994</v>
      </c>
      <c r="N176" s="341">
        <v>1587.9</v>
      </c>
      <c r="O176" s="340">
        <v>136.1</v>
      </c>
      <c r="P176" s="340">
        <v>85.4</v>
      </c>
      <c r="Q176" s="341">
        <v>47607</v>
      </c>
      <c r="R176" s="340">
        <v>102.92100000000001</v>
      </c>
      <c r="S176" s="341">
        <v>7727</v>
      </c>
      <c r="T176" s="345">
        <v>2.4300000000000002</v>
      </c>
      <c r="U176" s="476">
        <v>98.436000000000007</v>
      </c>
    </row>
    <row r="177" spans="1:21">
      <c r="A177" s="33">
        <v>2003</v>
      </c>
      <c r="B177" s="34" t="s">
        <v>111</v>
      </c>
      <c r="C177" s="331">
        <v>78.7</v>
      </c>
      <c r="D177" s="327">
        <v>1509.752</v>
      </c>
      <c r="E177" s="327">
        <v>130</v>
      </c>
      <c r="F177" s="327">
        <v>88.8</v>
      </c>
      <c r="G177" s="328">
        <v>43467</v>
      </c>
      <c r="H177" s="327">
        <v>97</v>
      </c>
      <c r="I177" s="328">
        <v>6052791</v>
      </c>
      <c r="J177" s="330">
        <v>2.4380000000000002</v>
      </c>
      <c r="K177" s="474">
        <v>99.367999999999995</v>
      </c>
      <c r="M177" s="331">
        <v>78.7</v>
      </c>
      <c r="N177" s="328">
        <v>1528.3</v>
      </c>
      <c r="O177" s="327">
        <v>130</v>
      </c>
      <c r="P177" s="327">
        <v>85.4</v>
      </c>
      <c r="Q177" s="328">
        <v>46622</v>
      </c>
      <c r="R177" s="327">
        <v>97</v>
      </c>
      <c r="S177" s="328">
        <v>8434</v>
      </c>
      <c r="T177" s="330">
        <v>2.4380000000000002</v>
      </c>
      <c r="U177" s="474">
        <v>99.367999999999995</v>
      </c>
    </row>
    <row r="178" spans="1:21">
      <c r="A178" s="33"/>
      <c r="B178" s="34" t="s">
        <v>112</v>
      </c>
      <c r="C178" s="331">
        <v>78.8</v>
      </c>
      <c r="D178" s="327">
        <v>1476.029</v>
      </c>
      <c r="E178" s="327">
        <v>133.4</v>
      </c>
      <c r="F178" s="327">
        <v>88</v>
      </c>
      <c r="G178" s="328">
        <v>42189</v>
      </c>
      <c r="H178" s="327">
        <v>111.81399999999999</v>
      </c>
      <c r="I178" s="328">
        <v>2175017</v>
      </c>
      <c r="J178" s="330">
        <v>2.427</v>
      </c>
      <c r="K178" s="474">
        <v>99.265000000000001</v>
      </c>
      <c r="M178" s="331">
        <v>78.8</v>
      </c>
      <c r="N178" s="328">
        <v>1510.4</v>
      </c>
      <c r="O178" s="327">
        <v>133.4</v>
      </c>
      <c r="P178" s="327">
        <v>85.1</v>
      </c>
      <c r="Q178" s="328">
        <v>46974</v>
      </c>
      <c r="R178" s="327">
        <v>111.81399999999999</v>
      </c>
      <c r="S178" s="328">
        <v>9685</v>
      </c>
      <c r="T178" s="330">
        <v>2.427</v>
      </c>
      <c r="U178" s="474">
        <v>99.265000000000001</v>
      </c>
    </row>
    <row r="179" spans="1:21">
      <c r="A179" s="33"/>
      <c r="B179" s="34" t="s">
        <v>113</v>
      </c>
      <c r="C179" s="331">
        <v>78</v>
      </c>
      <c r="D179" s="327">
        <v>1496.6469999999999</v>
      </c>
      <c r="E179" s="327">
        <v>125.6</v>
      </c>
      <c r="F179" s="327">
        <v>89.1</v>
      </c>
      <c r="G179" s="328">
        <v>41526</v>
      </c>
      <c r="H179" s="327">
        <v>110.10899999999999</v>
      </c>
      <c r="I179" s="328">
        <v>4922158</v>
      </c>
      <c r="J179" s="330">
        <v>2.4159999999999999</v>
      </c>
      <c r="K179" s="474">
        <v>99.165000000000006</v>
      </c>
      <c r="M179" s="331">
        <v>78</v>
      </c>
      <c r="N179" s="328">
        <v>1479.5</v>
      </c>
      <c r="O179" s="327">
        <v>125.6</v>
      </c>
      <c r="P179" s="327">
        <v>85.1</v>
      </c>
      <c r="Q179" s="328">
        <v>45396</v>
      </c>
      <c r="R179" s="327">
        <v>110.10899999999999</v>
      </c>
      <c r="S179" s="328">
        <v>9198</v>
      </c>
      <c r="T179" s="330">
        <v>2.4159999999999999</v>
      </c>
      <c r="U179" s="474">
        <v>99.165000000000006</v>
      </c>
    </row>
    <row r="180" spans="1:21">
      <c r="A180" s="33"/>
      <c r="B180" s="34" t="s">
        <v>114</v>
      </c>
      <c r="C180" s="331">
        <v>77.099999999999994</v>
      </c>
      <c r="D180" s="327">
        <v>1485.6030000000001</v>
      </c>
      <c r="E180" s="327">
        <v>132.5</v>
      </c>
      <c r="F180" s="327">
        <v>88.9</v>
      </c>
      <c r="G180" s="328">
        <v>44763</v>
      </c>
      <c r="H180" s="327">
        <v>116.89400000000001</v>
      </c>
      <c r="I180" s="328">
        <v>37725492</v>
      </c>
      <c r="J180" s="330">
        <v>2.41</v>
      </c>
      <c r="K180" s="474">
        <v>99.686000000000007</v>
      </c>
      <c r="M180" s="331">
        <v>77.099999999999994</v>
      </c>
      <c r="N180" s="328">
        <v>1449.1</v>
      </c>
      <c r="O180" s="327">
        <v>132.5</v>
      </c>
      <c r="P180" s="327">
        <v>84.9</v>
      </c>
      <c r="Q180" s="328">
        <v>44516</v>
      </c>
      <c r="R180" s="327">
        <v>116.89400000000001</v>
      </c>
      <c r="S180" s="328">
        <v>8526</v>
      </c>
      <c r="T180" s="330">
        <v>2.41</v>
      </c>
      <c r="U180" s="474">
        <v>99.686000000000007</v>
      </c>
    </row>
    <row r="181" spans="1:21">
      <c r="A181" s="33"/>
      <c r="B181" s="34" t="s">
        <v>115</v>
      </c>
      <c r="C181" s="331">
        <v>77.5</v>
      </c>
      <c r="D181" s="327">
        <v>1530.91</v>
      </c>
      <c r="E181" s="327">
        <v>142.6</v>
      </c>
      <c r="F181" s="327">
        <v>88</v>
      </c>
      <c r="G181" s="328">
        <v>44800</v>
      </c>
      <c r="H181" s="327">
        <v>113.05200000000001</v>
      </c>
      <c r="I181" s="328">
        <v>3428135</v>
      </c>
      <c r="J181" s="330">
        <v>2.3980000000000001</v>
      </c>
      <c r="K181" s="474">
        <v>99.58</v>
      </c>
      <c r="M181" s="331">
        <v>77.5</v>
      </c>
      <c r="N181" s="328">
        <v>1488.3</v>
      </c>
      <c r="O181" s="327">
        <v>142.6</v>
      </c>
      <c r="P181" s="327">
        <v>84.1</v>
      </c>
      <c r="Q181" s="328">
        <v>43494</v>
      </c>
      <c r="R181" s="327">
        <v>113.05200000000001</v>
      </c>
      <c r="S181" s="328">
        <v>4729</v>
      </c>
      <c r="T181" s="330">
        <v>2.3980000000000001</v>
      </c>
      <c r="U181" s="474">
        <v>99.58</v>
      </c>
    </row>
    <row r="182" spans="1:21">
      <c r="A182" s="33"/>
      <c r="B182" s="34" t="s">
        <v>116</v>
      </c>
      <c r="C182" s="331">
        <v>77.099999999999994</v>
      </c>
      <c r="D182" s="327">
        <v>1556.4</v>
      </c>
      <c r="E182" s="327">
        <v>120.4</v>
      </c>
      <c r="F182" s="327">
        <v>88.6</v>
      </c>
      <c r="G182" s="328">
        <v>46567</v>
      </c>
      <c r="H182" s="327">
        <v>88.156999999999996</v>
      </c>
      <c r="I182" s="328">
        <v>3259261</v>
      </c>
      <c r="J182" s="330">
        <v>2.3919999999999999</v>
      </c>
      <c r="K182" s="474">
        <v>100.10599999999999</v>
      </c>
      <c r="M182" s="331">
        <v>77.099999999999994</v>
      </c>
      <c r="N182" s="328">
        <v>1536.5</v>
      </c>
      <c r="O182" s="327">
        <v>120.4</v>
      </c>
      <c r="P182" s="327">
        <v>84.5</v>
      </c>
      <c r="Q182" s="328">
        <v>42399</v>
      </c>
      <c r="R182" s="327">
        <v>88.156999999999996</v>
      </c>
      <c r="S182" s="328">
        <v>11151</v>
      </c>
      <c r="T182" s="330">
        <v>2.3919999999999999</v>
      </c>
      <c r="U182" s="474">
        <v>100.10599999999999</v>
      </c>
    </row>
    <row r="183" spans="1:21">
      <c r="A183" s="33"/>
      <c r="B183" s="34" t="s">
        <v>117</v>
      </c>
      <c r="C183" s="331">
        <v>77.2</v>
      </c>
      <c r="D183" s="327">
        <v>1548.8</v>
      </c>
      <c r="E183" s="327">
        <v>108</v>
      </c>
      <c r="F183" s="327">
        <v>86.6</v>
      </c>
      <c r="G183" s="328">
        <v>44732</v>
      </c>
      <c r="H183" s="327">
        <v>109.824</v>
      </c>
      <c r="I183" s="328">
        <v>5123426</v>
      </c>
      <c r="J183" s="330">
        <v>2.403</v>
      </c>
      <c r="K183" s="474">
        <v>99.474999999999994</v>
      </c>
      <c r="M183" s="331">
        <v>77.2</v>
      </c>
      <c r="N183" s="328">
        <v>1528.9</v>
      </c>
      <c r="O183" s="327">
        <v>108</v>
      </c>
      <c r="P183" s="327">
        <v>82.9</v>
      </c>
      <c r="Q183" s="328">
        <v>41452</v>
      </c>
      <c r="R183" s="327">
        <v>109.824</v>
      </c>
      <c r="S183" s="328">
        <v>6973</v>
      </c>
      <c r="T183" s="330">
        <v>2.403</v>
      </c>
      <c r="U183" s="474">
        <v>99.474999999999994</v>
      </c>
    </row>
    <row r="184" spans="1:21">
      <c r="A184" s="33"/>
      <c r="B184" s="34" t="s">
        <v>118</v>
      </c>
      <c r="C184" s="331">
        <v>78</v>
      </c>
      <c r="D184" s="327">
        <v>1550.4</v>
      </c>
      <c r="E184" s="327">
        <v>107</v>
      </c>
      <c r="F184" s="327">
        <v>86.4</v>
      </c>
      <c r="G184" s="328">
        <v>43975</v>
      </c>
      <c r="H184" s="327">
        <v>94.405000000000001</v>
      </c>
      <c r="I184" s="328">
        <v>2073952</v>
      </c>
      <c r="J184" s="330">
        <v>2.3919999999999999</v>
      </c>
      <c r="K184" s="474">
        <v>100.21</v>
      </c>
      <c r="M184" s="331">
        <v>78</v>
      </c>
      <c r="N184" s="328">
        <v>1536.3</v>
      </c>
      <c r="O184" s="327">
        <v>107</v>
      </c>
      <c r="P184" s="327">
        <v>82.8</v>
      </c>
      <c r="Q184" s="328">
        <v>40844</v>
      </c>
      <c r="R184" s="327">
        <v>94.405000000000001</v>
      </c>
      <c r="S184" s="328">
        <v>8847</v>
      </c>
      <c r="T184" s="330">
        <v>2.3919999999999999</v>
      </c>
      <c r="U184" s="474">
        <v>100.21</v>
      </c>
    </row>
    <row r="185" spans="1:21">
      <c r="A185" s="33"/>
      <c r="B185" s="34" t="s">
        <v>119</v>
      </c>
      <c r="C185" s="331">
        <v>76.099999999999994</v>
      </c>
      <c r="D185" s="327">
        <v>1568.8</v>
      </c>
      <c r="E185" s="327">
        <v>121.9</v>
      </c>
      <c r="F185" s="327">
        <v>86.4</v>
      </c>
      <c r="G185" s="328">
        <v>41942</v>
      </c>
      <c r="H185" s="327">
        <v>96.825999999999993</v>
      </c>
      <c r="I185" s="328">
        <v>4241003</v>
      </c>
      <c r="J185" s="330">
        <v>2.4089999999999998</v>
      </c>
      <c r="K185" s="474">
        <v>100</v>
      </c>
      <c r="M185" s="331">
        <v>76.099999999999994</v>
      </c>
      <c r="N185" s="328">
        <v>1553.3</v>
      </c>
      <c r="O185" s="327">
        <v>121.9</v>
      </c>
      <c r="P185" s="327">
        <v>82.9</v>
      </c>
      <c r="Q185" s="328">
        <v>39542</v>
      </c>
      <c r="R185" s="327">
        <v>96.825999999999993</v>
      </c>
      <c r="S185" s="328">
        <v>9357</v>
      </c>
      <c r="T185" s="330">
        <v>2.4089999999999998</v>
      </c>
      <c r="U185" s="474">
        <v>100</v>
      </c>
    </row>
    <row r="186" spans="1:21">
      <c r="A186" s="33"/>
      <c r="B186" s="34" t="s">
        <v>120</v>
      </c>
      <c r="C186" s="331">
        <v>75.8</v>
      </c>
      <c r="D186" s="327">
        <v>1541.9</v>
      </c>
      <c r="E186" s="327">
        <v>113.9</v>
      </c>
      <c r="F186" s="327">
        <v>84.7</v>
      </c>
      <c r="G186" s="328">
        <v>37455</v>
      </c>
      <c r="H186" s="327">
        <v>88.373000000000005</v>
      </c>
      <c r="I186" s="328">
        <v>28299213</v>
      </c>
      <c r="J186" s="330">
        <v>2.403</v>
      </c>
      <c r="K186" s="474">
        <v>99.578999999999994</v>
      </c>
      <c r="M186" s="331">
        <v>75.8</v>
      </c>
      <c r="N186" s="328">
        <v>1556.6</v>
      </c>
      <c r="O186" s="327">
        <v>113.9</v>
      </c>
      <c r="P186" s="327">
        <v>81</v>
      </c>
      <c r="Q186" s="328">
        <v>38316</v>
      </c>
      <c r="R186" s="327">
        <v>88.373000000000005</v>
      </c>
      <c r="S186" s="328">
        <v>9051</v>
      </c>
      <c r="T186" s="330">
        <v>2.403</v>
      </c>
      <c r="U186" s="474">
        <v>99.578999999999994</v>
      </c>
    </row>
    <row r="187" spans="1:21">
      <c r="A187" s="49"/>
      <c r="B187" s="50" t="s">
        <v>121</v>
      </c>
      <c r="C187" s="354">
        <v>75.2</v>
      </c>
      <c r="D187" s="349">
        <v>1481.5</v>
      </c>
      <c r="E187" s="349">
        <v>114.1</v>
      </c>
      <c r="F187" s="349">
        <v>84</v>
      </c>
      <c r="G187" s="350">
        <v>36461</v>
      </c>
      <c r="H187" s="349">
        <v>86.447999999999993</v>
      </c>
      <c r="I187" s="350">
        <v>2194477</v>
      </c>
      <c r="J187" s="353">
        <v>2.3980000000000001</v>
      </c>
      <c r="K187" s="475">
        <v>100</v>
      </c>
      <c r="M187" s="354">
        <v>75.2</v>
      </c>
      <c r="N187" s="350">
        <v>1537.8</v>
      </c>
      <c r="O187" s="349">
        <v>114.1</v>
      </c>
      <c r="P187" s="349">
        <v>80.599999999999994</v>
      </c>
      <c r="Q187" s="350">
        <v>37306</v>
      </c>
      <c r="R187" s="349">
        <v>86.447999999999993</v>
      </c>
      <c r="S187" s="350">
        <v>9333</v>
      </c>
      <c r="T187" s="353">
        <v>2.3980000000000001</v>
      </c>
      <c r="U187" s="475">
        <v>100</v>
      </c>
    </row>
    <row r="188" spans="1:21">
      <c r="A188" s="209" t="s">
        <v>138</v>
      </c>
      <c r="B188" s="34" t="s">
        <v>110</v>
      </c>
      <c r="C188" s="331">
        <v>75.099999999999994</v>
      </c>
      <c r="D188" s="327">
        <v>1563.4</v>
      </c>
      <c r="E188" s="327">
        <v>119.8</v>
      </c>
      <c r="F188" s="327">
        <v>88.1</v>
      </c>
      <c r="G188" s="328">
        <v>34486</v>
      </c>
      <c r="H188" s="327">
        <v>106.65900000000001</v>
      </c>
      <c r="I188" s="328">
        <v>2497260</v>
      </c>
      <c r="J188" s="330">
        <v>2.395</v>
      </c>
      <c r="K188" s="474">
        <v>100.10599999999999</v>
      </c>
      <c r="M188" s="331">
        <v>75.099999999999994</v>
      </c>
      <c r="N188" s="328">
        <v>1597.8</v>
      </c>
      <c r="O188" s="327">
        <v>119.8</v>
      </c>
      <c r="P188" s="327">
        <v>84.6</v>
      </c>
      <c r="Q188" s="328">
        <v>36525</v>
      </c>
      <c r="R188" s="327">
        <v>106.65900000000001</v>
      </c>
      <c r="S188" s="328">
        <v>10233</v>
      </c>
      <c r="T188" s="330">
        <v>2.395</v>
      </c>
      <c r="U188" s="474">
        <v>100.10599999999999</v>
      </c>
    </row>
    <row r="189" spans="1:21">
      <c r="A189" s="33">
        <v>2004</v>
      </c>
      <c r="B189" s="34" t="s">
        <v>111</v>
      </c>
      <c r="C189" s="331">
        <v>75.599999999999994</v>
      </c>
      <c r="D189" s="327">
        <v>1540.1</v>
      </c>
      <c r="E189" s="327">
        <v>146.6</v>
      </c>
      <c r="F189" s="327">
        <v>88</v>
      </c>
      <c r="G189" s="328">
        <v>33037</v>
      </c>
      <c r="H189" s="327">
        <v>115.84399999999999</v>
      </c>
      <c r="I189" s="328">
        <v>7638959</v>
      </c>
      <c r="J189" s="330">
        <v>2.38</v>
      </c>
      <c r="K189" s="474">
        <v>100.318</v>
      </c>
      <c r="M189" s="331">
        <v>75.599999999999994</v>
      </c>
      <c r="N189" s="328">
        <v>1580.6</v>
      </c>
      <c r="O189" s="327">
        <v>146.6</v>
      </c>
      <c r="P189" s="327">
        <v>84.6</v>
      </c>
      <c r="Q189" s="328">
        <v>36035</v>
      </c>
      <c r="R189" s="327">
        <v>115.84399999999999</v>
      </c>
      <c r="S189" s="328">
        <v>10293</v>
      </c>
      <c r="T189" s="330">
        <v>2.38</v>
      </c>
      <c r="U189" s="474">
        <v>100.318</v>
      </c>
    </row>
    <row r="190" spans="1:21">
      <c r="A190" s="33"/>
      <c r="B190" s="34" t="s">
        <v>112</v>
      </c>
      <c r="C190" s="331">
        <v>75.5</v>
      </c>
      <c r="D190" s="327">
        <v>1515.1</v>
      </c>
      <c r="E190" s="327">
        <v>117.8</v>
      </c>
      <c r="F190" s="327">
        <v>88.5</v>
      </c>
      <c r="G190" s="328">
        <v>32665</v>
      </c>
      <c r="H190" s="327">
        <v>106.41800000000001</v>
      </c>
      <c r="I190" s="328">
        <v>1218907</v>
      </c>
      <c r="J190" s="330">
        <v>2.363</v>
      </c>
      <c r="K190" s="474">
        <v>100.212</v>
      </c>
      <c r="M190" s="331">
        <v>75.5</v>
      </c>
      <c r="N190" s="328">
        <v>1563.6</v>
      </c>
      <c r="O190" s="327">
        <v>117.8</v>
      </c>
      <c r="P190" s="327">
        <v>85.6</v>
      </c>
      <c r="Q190" s="328">
        <v>35311</v>
      </c>
      <c r="R190" s="327">
        <v>106.41800000000001</v>
      </c>
      <c r="S190" s="328">
        <v>5570</v>
      </c>
      <c r="T190" s="330">
        <v>2.363</v>
      </c>
      <c r="U190" s="474">
        <v>100.212</v>
      </c>
    </row>
    <row r="191" spans="1:21">
      <c r="A191" s="33"/>
      <c r="B191" s="34" t="s">
        <v>113</v>
      </c>
      <c r="C191" s="331">
        <v>75.099999999999994</v>
      </c>
      <c r="D191" s="327">
        <v>1657</v>
      </c>
      <c r="E191" s="327">
        <v>125.9</v>
      </c>
      <c r="F191" s="327">
        <v>87.9</v>
      </c>
      <c r="G191" s="328">
        <v>32302</v>
      </c>
      <c r="H191" s="327">
        <v>98.933999999999997</v>
      </c>
      <c r="I191" s="328">
        <v>5252015</v>
      </c>
      <c r="J191" s="330">
        <v>2.37</v>
      </c>
      <c r="K191" s="474">
        <v>99.683999999999997</v>
      </c>
      <c r="M191" s="331">
        <v>75.099999999999994</v>
      </c>
      <c r="N191" s="328">
        <v>1640.9</v>
      </c>
      <c r="O191" s="327">
        <v>125.9</v>
      </c>
      <c r="P191" s="327">
        <v>83.9</v>
      </c>
      <c r="Q191" s="328">
        <v>35784</v>
      </c>
      <c r="R191" s="327">
        <v>98.933999999999997</v>
      </c>
      <c r="S191" s="328">
        <v>10155</v>
      </c>
      <c r="T191" s="330">
        <v>2.37</v>
      </c>
      <c r="U191" s="474">
        <v>99.683999999999997</v>
      </c>
    </row>
    <row r="192" spans="1:21">
      <c r="A192" s="33"/>
      <c r="B192" s="34" t="s">
        <v>114</v>
      </c>
      <c r="C192" s="331">
        <v>75.7</v>
      </c>
      <c r="D192" s="327">
        <v>1688</v>
      </c>
      <c r="E192" s="327">
        <v>121.3</v>
      </c>
      <c r="F192" s="327">
        <v>88</v>
      </c>
      <c r="G192" s="328">
        <v>32323</v>
      </c>
      <c r="H192" s="327">
        <v>79.822000000000003</v>
      </c>
      <c r="I192" s="328">
        <v>48136135</v>
      </c>
      <c r="J192" s="330">
        <v>2.38</v>
      </c>
      <c r="K192" s="474">
        <v>99.79</v>
      </c>
      <c r="M192" s="331">
        <v>75.7</v>
      </c>
      <c r="N192" s="328">
        <v>1643.2</v>
      </c>
      <c r="O192" s="327">
        <v>121.3</v>
      </c>
      <c r="P192" s="327">
        <v>84</v>
      </c>
      <c r="Q192" s="328">
        <v>32565</v>
      </c>
      <c r="R192" s="327">
        <v>79.822000000000003</v>
      </c>
      <c r="S192" s="328">
        <v>10518</v>
      </c>
      <c r="T192" s="330">
        <v>2.38</v>
      </c>
      <c r="U192" s="474">
        <v>99.79</v>
      </c>
    </row>
    <row r="193" spans="1:21">
      <c r="A193" s="33"/>
      <c r="B193" s="34" t="s">
        <v>115</v>
      </c>
      <c r="C193" s="331">
        <v>74.7</v>
      </c>
      <c r="D193" s="327">
        <v>1701</v>
      </c>
      <c r="E193" s="327">
        <v>120.7</v>
      </c>
      <c r="F193" s="327">
        <v>87.4</v>
      </c>
      <c r="G193" s="328">
        <v>36100</v>
      </c>
      <c r="H193" s="327">
        <v>74.338999999999999</v>
      </c>
      <c r="I193" s="328">
        <v>4138694</v>
      </c>
      <c r="J193" s="330">
        <v>2.375</v>
      </c>
      <c r="K193" s="474">
        <v>100.316</v>
      </c>
      <c r="M193" s="331">
        <v>74.7</v>
      </c>
      <c r="N193" s="328">
        <v>1650.9</v>
      </c>
      <c r="O193" s="327">
        <v>120.7</v>
      </c>
      <c r="P193" s="327">
        <v>83.5</v>
      </c>
      <c r="Q193" s="328">
        <v>34273</v>
      </c>
      <c r="R193" s="327">
        <v>74.338999999999999</v>
      </c>
      <c r="S193" s="328">
        <v>6398</v>
      </c>
      <c r="T193" s="330">
        <v>2.375</v>
      </c>
      <c r="U193" s="474">
        <v>100.316</v>
      </c>
    </row>
    <row r="194" spans="1:21">
      <c r="A194" s="33"/>
      <c r="B194" s="34" t="s">
        <v>116</v>
      </c>
      <c r="C194" s="331">
        <v>74.7</v>
      </c>
      <c r="D194" s="327">
        <v>1659</v>
      </c>
      <c r="E194" s="327">
        <v>139.9</v>
      </c>
      <c r="F194" s="327">
        <v>87.8</v>
      </c>
      <c r="G194" s="328">
        <v>36484</v>
      </c>
      <c r="H194" s="327">
        <v>92.867000000000004</v>
      </c>
      <c r="I194" s="328">
        <v>2903960</v>
      </c>
      <c r="J194" s="330">
        <v>2.379</v>
      </c>
      <c r="K194" s="474">
        <v>100.105</v>
      </c>
      <c r="M194" s="331">
        <v>74.7</v>
      </c>
      <c r="N194" s="328">
        <v>1636.1</v>
      </c>
      <c r="O194" s="327">
        <v>139.9</v>
      </c>
      <c r="P194" s="327">
        <v>83.8</v>
      </c>
      <c r="Q194" s="328">
        <v>33812</v>
      </c>
      <c r="R194" s="327">
        <v>92.867000000000004</v>
      </c>
      <c r="S194" s="328">
        <v>10546</v>
      </c>
      <c r="T194" s="330">
        <v>2.379</v>
      </c>
      <c r="U194" s="474">
        <v>100.105</v>
      </c>
    </row>
    <row r="195" spans="1:21">
      <c r="A195" s="33"/>
      <c r="B195" s="34" t="s">
        <v>117</v>
      </c>
      <c r="C195" s="331">
        <v>75</v>
      </c>
      <c r="D195" s="327">
        <v>1599</v>
      </c>
      <c r="E195" s="327">
        <v>127.5</v>
      </c>
      <c r="F195" s="327">
        <v>87.4</v>
      </c>
      <c r="G195" s="328">
        <v>37270</v>
      </c>
      <c r="H195" s="327">
        <v>80.134</v>
      </c>
      <c r="I195" s="328">
        <v>7972673</v>
      </c>
      <c r="J195" s="330">
        <v>2.3769999999999998</v>
      </c>
      <c r="K195" s="474">
        <v>100.316</v>
      </c>
      <c r="M195" s="331">
        <v>75</v>
      </c>
      <c r="N195" s="328">
        <v>1568.5</v>
      </c>
      <c r="O195" s="327">
        <v>127.5</v>
      </c>
      <c r="P195" s="327">
        <v>83.5</v>
      </c>
      <c r="Q195" s="328">
        <v>33514</v>
      </c>
      <c r="R195" s="327">
        <v>80.134</v>
      </c>
      <c r="S195" s="328">
        <v>10798</v>
      </c>
      <c r="T195" s="330">
        <v>2.3769999999999998</v>
      </c>
      <c r="U195" s="474">
        <v>100.316</v>
      </c>
    </row>
    <row r="196" spans="1:21">
      <c r="A196" s="33"/>
      <c r="B196" s="34" t="s">
        <v>118</v>
      </c>
      <c r="C196" s="331">
        <v>74.3</v>
      </c>
      <c r="D196" s="327">
        <v>1671</v>
      </c>
      <c r="E196" s="327">
        <v>132.4</v>
      </c>
      <c r="F196" s="327">
        <v>86.4</v>
      </c>
      <c r="G196" s="328">
        <v>35781</v>
      </c>
      <c r="H196" s="327">
        <v>99.534999999999997</v>
      </c>
      <c r="I196" s="328">
        <v>2553960</v>
      </c>
      <c r="J196" s="330">
        <v>2.3519999999999999</v>
      </c>
      <c r="K196" s="474">
        <v>100.52500000000001</v>
      </c>
      <c r="M196" s="331">
        <v>74.3</v>
      </c>
      <c r="N196" s="328">
        <v>1654.9</v>
      </c>
      <c r="O196" s="327">
        <v>132.4</v>
      </c>
      <c r="P196" s="327">
        <v>82.8</v>
      </c>
      <c r="Q196" s="328">
        <v>33110</v>
      </c>
      <c r="R196" s="327">
        <v>99.534999999999997</v>
      </c>
      <c r="S196" s="328">
        <v>11386</v>
      </c>
      <c r="T196" s="330">
        <v>2.3519999999999999</v>
      </c>
      <c r="U196" s="474">
        <v>100.52500000000001</v>
      </c>
    </row>
    <row r="197" spans="1:21">
      <c r="A197" s="33"/>
      <c r="B197" s="34" t="s">
        <v>119</v>
      </c>
      <c r="C197" s="331">
        <v>74.5</v>
      </c>
      <c r="D197" s="327">
        <v>1727</v>
      </c>
      <c r="E197" s="327">
        <v>131.19999999999999</v>
      </c>
      <c r="F197" s="327">
        <v>86.8</v>
      </c>
      <c r="G197" s="328">
        <v>32982</v>
      </c>
      <c r="H197" s="327">
        <v>86.899000000000001</v>
      </c>
      <c r="I197" s="328">
        <v>5246238</v>
      </c>
      <c r="J197" s="330">
        <v>2.3460000000000001</v>
      </c>
      <c r="K197" s="474">
        <v>101.684</v>
      </c>
      <c r="M197" s="331">
        <v>74.5</v>
      </c>
      <c r="N197" s="328">
        <v>1704.2</v>
      </c>
      <c r="O197" s="327">
        <v>131.19999999999999</v>
      </c>
      <c r="P197" s="327">
        <v>83.1</v>
      </c>
      <c r="Q197" s="328">
        <v>32145</v>
      </c>
      <c r="R197" s="327">
        <v>86.899000000000001</v>
      </c>
      <c r="S197" s="328">
        <v>11865</v>
      </c>
      <c r="T197" s="330">
        <v>2.3460000000000001</v>
      </c>
      <c r="U197" s="474">
        <v>101.684</v>
      </c>
    </row>
    <row r="198" spans="1:21">
      <c r="A198" s="33"/>
      <c r="B198" s="34" t="s">
        <v>120</v>
      </c>
      <c r="C198" s="331">
        <v>75.3</v>
      </c>
      <c r="D198" s="327">
        <v>1731</v>
      </c>
      <c r="E198" s="327">
        <v>140.1</v>
      </c>
      <c r="F198" s="327">
        <v>87.2</v>
      </c>
      <c r="G198" s="328">
        <v>31771</v>
      </c>
      <c r="H198" s="327">
        <v>88.694999999999993</v>
      </c>
      <c r="I198" s="328">
        <v>34978533</v>
      </c>
      <c r="J198" s="330">
        <v>2.3380000000000001</v>
      </c>
      <c r="K198" s="474">
        <v>101.795</v>
      </c>
      <c r="M198" s="331">
        <v>75.3</v>
      </c>
      <c r="N198" s="328">
        <v>1747.4</v>
      </c>
      <c r="O198" s="327">
        <v>140.1</v>
      </c>
      <c r="P198" s="327">
        <v>83.4</v>
      </c>
      <c r="Q198" s="328">
        <v>31618</v>
      </c>
      <c r="R198" s="327">
        <v>88.694999999999993</v>
      </c>
      <c r="S198" s="328">
        <v>11160</v>
      </c>
      <c r="T198" s="330">
        <v>2.3380000000000001</v>
      </c>
      <c r="U198" s="474">
        <v>101.795</v>
      </c>
    </row>
    <row r="199" spans="1:21">
      <c r="A199" s="33"/>
      <c r="B199" s="34" t="s">
        <v>121</v>
      </c>
      <c r="C199" s="331">
        <v>76</v>
      </c>
      <c r="D199" s="327">
        <v>1665</v>
      </c>
      <c r="E199" s="327">
        <v>137</v>
      </c>
      <c r="F199" s="327">
        <v>87.4</v>
      </c>
      <c r="G199" s="328">
        <v>30074</v>
      </c>
      <c r="H199" s="327">
        <v>86.295000000000002</v>
      </c>
      <c r="I199" s="328">
        <v>2651551</v>
      </c>
      <c r="J199" s="330">
        <v>2.3180000000000001</v>
      </c>
      <c r="K199" s="474">
        <v>100.73699999999999</v>
      </c>
      <c r="M199" s="331">
        <v>76</v>
      </c>
      <c r="N199" s="328">
        <v>1724.6</v>
      </c>
      <c r="O199" s="327">
        <v>137</v>
      </c>
      <c r="P199" s="327">
        <v>83.9</v>
      </c>
      <c r="Q199" s="328">
        <v>30986</v>
      </c>
      <c r="R199" s="327">
        <v>86.295000000000002</v>
      </c>
      <c r="S199" s="328">
        <v>12058</v>
      </c>
      <c r="T199" s="330">
        <v>2.3180000000000001</v>
      </c>
      <c r="U199" s="474">
        <v>100.73699999999999</v>
      </c>
    </row>
    <row r="200" spans="1:21">
      <c r="A200" s="208" t="s">
        <v>139</v>
      </c>
      <c r="B200" s="62" t="s">
        <v>110</v>
      </c>
      <c r="C200" s="347">
        <v>77.099999999999994</v>
      </c>
      <c r="D200" s="340">
        <v>1677</v>
      </c>
      <c r="E200" s="340">
        <v>127.1</v>
      </c>
      <c r="F200" s="340">
        <v>86.5</v>
      </c>
      <c r="G200" s="341">
        <v>28408</v>
      </c>
      <c r="H200" s="340">
        <v>77.281999999999996</v>
      </c>
      <c r="I200" s="341">
        <v>2641751</v>
      </c>
      <c r="J200" s="345">
        <v>2.3199999999999998</v>
      </c>
      <c r="K200" s="476">
        <v>100.63500000000001</v>
      </c>
      <c r="M200" s="347">
        <v>77.099999999999994</v>
      </c>
      <c r="N200" s="341">
        <v>1726</v>
      </c>
      <c r="O200" s="340">
        <v>127.1</v>
      </c>
      <c r="P200" s="340">
        <v>83.1</v>
      </c>
      <c r="Q200" s="341">
        <v>30562</v>
      </c>
      <c r="R200" s="340">
        <v>77.281999999999996</v>
      </c>
      <c r="S200" s="341">
        <v>11379</v>
      </c>
      <c r="T200" s="345">
        <v>2.3199999999999998</v>
      </c>
      <c r="U200" s="476">
        <v>100.63500000000001</v>
      </c>
    </row>
    <row r="201" spans="1:21">
      <c r="A201" s="33">
        <v>2005</v>
      </c>
      <c r="B201" s="34" t="s">
        <v>111</v>
      </c>
      <c r="C201" s="331">
        <v>77.099999999999994</v>
      </c>
      <c r="D201" s="327">
        <v>1725</v>
      </c>
      <c r="E201" s="327">
        <v>137.6</v>
      </c>
      <c r="F201" s="327">
        <v>86.9</v>
      </c>
      <c r="G201" s="328">
        <v>27725</v>
      </c>
      <c r="H201" s="327">
        <v>77.622</v>
      </c>
      <c r="I201" s="328">
        <v>8864267</v>
      </c>
      <c r="J201" s="330">
        <v>2.3079999999999998</v>
      </c>
      <c r="K201" s="474">
        <v>100.211</v>
      </c>
      <c r="M201" s="331">
        <v>77.099999999999994</v>
      </c>
      <c r="N201" s="328">
        <v>1762.3</v>
      </c>
      <c r="O201" s="327">
        <v>137.6</v>
      </c>
      <c r="P201" s="327">
        <v>83.6</v>
      </c>
      <c r="Q201" s="328">
        <v>29967</v>
      </c>
      <c r="R201" s="327">
        <v>77.622</v>
      </c>
      <c r="S201" s="328">
        <v>11839</v>
      </c>
      <c r="T201" s="330">
        <v>2.3079999999999998</v>
      </c>
      <c r="U201" s="474">
        <v>100.211</v>
      </c>
    </row>
    <row r="202" spans="1:21">
      <c r="A202" s="33"/>
      <c r="B202" s="34" t="s">
        <v>112</v>
      </c>
      <c r="C202" s="331">
        <v>77.900000000000006</v>
      </c>
      <c r="D202" s="327">
        <v>1745</v>
      </c>
      <c r="E202" s="327">
        <v>134.30000000000001</v>
      </c>
      <c r="F202" s="327">
        <v>87</v>
      </c>
      <c r="G202" s="328">
        <v>28090</v>
      </c>
      <c r="H202" s="327">
        <v>77.599000000000004</v>
      </c>
      <c r="I202" s="328">
        <v>2157507</v>
      </c>
      <c r="J202" s="330">
        <v>2.2730000000000001</v>
      </c>
      <c r="K202" s="474">
        <v>100.739</v>
      </c>
      <c r="M202" s="331">
        <v>77.900000000000006</v>
      </c>
      <c r="N202" s="328">
        <v>1814</v>
      </c>
      <c r="O202" s="327">
        <v>134.30000000000001</v>
      </c>
      <c r="P202" s="327">
        <v>84</v>
      </c>
      <c r="Q202" s="328">
        <v>30323</v>
      </c>
      <c r="R202" s="327">
        <v>77.599000000000004</v>
      </c>
      <c r="S202" s="328">
        <v>10117</v>
      </c>
      <c r="T202" s="330">
        <v>2.2730000000000001</v>
      </c>
      <c r="U202" s="474">
        <v>100.739</v>
      </c>
    </row>
    <row r="203" spans="1:21">
      <c r="A203" s="33"/>
      <c r="B203" s="34" t="s">
        <v>113</v>
      </c>
      <c r="C203" s="331">
        <v>79</v>
      </c>
      <c r="D203" s="327">
        <v>1793</v>
      </c>
      <c r="E203" s="327">
        <v>160.4</v>
      </c>
      <c r="F203" s="327">
        <v>87.9</v>
      </c>
      <c r="G203" s="328">
        <v>26725</v>
      </c>
      <c r="H203" s="327">
        <v>85.3</v>
      </c>
      <c r="I203" s="328">
        <v>5640298</v>
      </c>
      <c r="J203" s="330">
        <v>2.2719999999999998</v>
      </c>
      <c r="K203" s="474">
        <v>100.52800000000001</v>
      </c>
      <c r="M203" s="331">
        <v>79</v>
      </c>
      <c r="N203" s="328">
        <v>1775.3</v>
      </c>
      <c r="O203" s="327">
        <v>160.4</v>
      </c>
      <c r="P203" s="327">
        <v>83.9</v>
      </c>
      <c r="Q203" s="328">
        <v>30270</v>
      </c>
      <c r="R203" s="327">
        <v>85.3</v>
      </c>
      <c r="S203" s="328">
        <v>11488</v>
      </c>
      <c r="T203" s="330">
        <v>2.2719999999999998</v>
      </c>
      <c r="U203" s="474">
        <v>100.52800000000001</v>
      </c>
    </row>
    <row r="204" spans="1:21">
      <c r="A204" s="33"/>
      <c r="B204" s="34" t="s">
        <v>114</v>
      </c>
      <c r="C204" s="331">
        <v>79.400000000000006</v>
      </c>
      <c r="D204" s="327">
        <v>1787</v>
      </c>
      <c r="E204" s="327">
        <v>141.80000000000001</v>
      </c>
      <c r="F204" s="327">
        <v>90.5</v>
      </c>
      <c r="G204" s="328">
        <v>29787</v>
      </c>
      <c r="H204" s="327">
        <v>97.025000000000006</v>
      </c>
      <c r="I204" s="328">
        <v>59858833</v>
      </c>
      <c r="J204" s="330">
        <v>2.2730000000000001</v>
      </c>
      <c r="K204" s="474">
        <v>100.63200000000001</v>
      </c>
      <c r="M204" s="331">
        <v>79.400000000000006</v>
      </c>
      <c r="N204" s="328">
        <v>1733.8</v>
      </c>
      <c r="O204" s="327">
        <v>141.80000000000001</v>
      </c>
      <c r="P204" s="327">
        <v>86.3</v>
      </c>
      <c r="Q204" s="328">
        <v>29516</v>
      </c>
      <c r="R204" s="327">
        <v>97.025000000000006</v>
      </c>
      <c r="S204" s="328">
        <v>12657</v>
      </c>
      <c r="T204" s="330">
        <v>2.2730000000000001</v>
      </c>
      <c r="U204" s="474">
        <v>100.63200000000001</v>
      </c>
    </row>
    <row r="205" spans="1:21">
      <c r="A205" s="33"/>
      <c r="B205" s="34" t="s">
        <v>115</v>
      </c>
      <c r="C205" s="331">
        <v>78.599999999999994</v>
      </c>
      <c r="D205" s="327">
        <v>1830</v>
      </c>
      <c r="E205" s="327">
        <v>149.5</v>
      </c>
      <c r="F205" s="327">
        <v>87.6</v>
      </c>
      <c r="G205" s="328">
        <v>31601</v>
      </c>
      <c r="H205" s="327">
        <v>111.911</v>
      </c>
      <c r="I205" s="328">
        <v>6942509</v>
      </c>
      <c r="J205" s="330">
        <v>2.2629999999999999</v>
      </c>
      <c r="K205" s="474">
        <v>99.474999999999994</v>
      </c>
      <c r="M205" s="331">
        <v>78.599999999999994</v>
      </c>
      <c r="N205" s="328">
        <v>1768</v>
      </c>
      <c r="O205" s="327">
        <v>149.5</v>
      </c>
      <c r="P205" s="327">
        <v>83.6</v>
      </c>
      <c r="Q205" s="328">
        <v>29900</v>
      </c>
      <c r="R205" s="327">
        <v>111.911</v>
      </c>
      <c r="S205" s="328">
        <v>12329</v>
      </c>
      <c r="T205" s="330">
        <v>2.2629999999999999</v>
      </c>
      <c r="U205" s="474">
        <v>99.474999999999994</v>
      </c>
    </row>
    <row r="206" spans="1:21">
      <c r="A206" s="33"/>
      <c r="B206" s="34" t="s">
        <v>116</v>
      </c>
      <c r="C206" s="331">
        <v>78.599999999999994</v>
      </c>
      <c r="D206" s="327">
        <v>1818</v>
      </c>
      <c r="E206" s="327">
        <v>137.80000000000001</v>
      </c>
      <c r="F206" s="327">
        <v>87.5</v>
      </c>
      <c r="G206" s="328">
        <v>31595</v>
      </c>
      <c r="H206" s="327">
        <v>88.728999999999999</v>
      </c>
      <c r="I206" s="328">
        <v>3142423</v>
      </c>
      <c r="J206" s="330">
        <v>2.25</v>
      </c>
      <c r="K206" s="474">
        <v>99.789000000000001</v>
      </c>
      <c r="M206" s="331">
        <v>78.599999999999994</v>
      </c>
      <c r="N206" s="328">
        <v>1792.9</v>
      </c>
      <c r="O206" s="327">
        <v>137.80000000000001</v>
      </c>
      <c r="P206" s="327">
        <v>83.5</v>
      </c>
      <c r="Q206" s="328">
        <v>29723</v>
      </c>
      <c r="R206" s="327">
        <v>88.728999999999999</v>
      </c>
      <c r="S206" s="328">
        <v>11976</v>
      </c>
      <c r="T206" s="330">
        <v>2.25</v>
      </c>
      <c r="U206" s="474">
        <v>99.789000000000001</v>
      </c>
    </row>
    <row r="207" spans="1:21">
      <c r="A207" s="33"/>
      <c r="B207" s="34" t="s">
        <v>117</v>
      </c>
      <c r="C207" s="331">
        <v>79.2</v>
      </c>
      <c r="D207" s="327">
        <v>1814</v>
      </c>
      <c r="E207" s="327">
        <v>178.9</v>
      </c>
      <c r="F207" s="327">
        <v>87.7</v>
      </c>
      <c r="G207" s="328">
        <v>33584</v>
      </c>
      <c r="H207" s="327">
        <v>114.917</v>
      </c>
      <c r="I207" s="328">
        <v>9153338</v>
      </c>
      <c r="J207" s="330">
        <v>2.2490000000000001</v>
      </c>
      <c r="K207" s="474">
        <v>99.685000000000002</v>
      </c>
      <c r="M207" s="331">
        <v>79.2</v>
      </c>
      <c r="N207" s="328">
        <v>1766</v>
      </c>
      <c r="O207" s="327">
        <v>178.9</v>
      </c>
      <c r="P207" s="327">
        <v>83.7</v>
      </c>
      <c r="Q207" s="328">
        <v>29529</v>
      </c>
      <c r="R207" s="327">
        <v>114.917</v>
      </c>
      <c r="S207" s="328">
        <v>12704</v>
      </c>
      <c r="T207" s="330">
        <v>2.2490000000000001</v>
      </c>
      <c r="U207" s="474">
        <v>99.685000000000002</v>
      </c>
    </row>
    <row r="208" spans="1:21">
      <c r="A208" s="33"/>
      <c r="B208" s="34" t="s">
        <v>118</v>
      </c>
      <c r="C208" s="331">
        <v>79.2</v>
      </c>
      <c r="D208" s="327">
        <v>1765</v>
      </c>
      <c r="E208" s="327">
        <v>153</v>
      </c>
      <c r="F208" s="327">
        <v>88.1</v>
      </c>
      <c r="G208" s="328">
        <v>31115</v>
      </c>
      <c r="H208" s="327">
        <v>92.759</v>
      </c>
      <c r="I208" s="328">
        <v>2163294</v>
      </c>
      <c r="J208" s="330">
        <v>2.2360000000000002</v>
      </c>
      <c r="K208" s="474">
        <v>99.373999999999995</v>
      </c>
      <c r="M208" s="331">
        <v>79.2</v>
      </c>
      <c r="N208" s="328">
        <v>1748.2</v>
      </c>
      <c r="O208" s="327">
        <v>153</v>
      </c>
      <c r="P208" s="327">
        <v>84.4</v>
      </c>
      <c r="Q208" s="328">
        <v>28931</v>
      </c>
      <c r="R208" s="327">
        <v>92.759</v>
      </c>
      <c r="S208" s="328">
        <v>10036</v>
      </c>
      <c r="T208" s="330">
        <v>2.2360000000000002</v>
      </c>
      <c r="U208" s="474">
        <v>99.373999999999995</v>
      </c>
    </row>
    <row r="209" spans="1:21">
      <c r="A209" s="33"/>
      <c r="B209" s="34" t="s">
        <v>119</v>
      </c>
      <c r="C209" s="331">
        <v>80.5</v>
      </c>
      <c r="D209" s="327">
        <v>1758</v>
      </c>
      <c r="E209" s="327">
        <v>148.80000000000001</v>
      </c>
      <c r="F209" s="327">
        <v>87.6</v>
      </c>
      <c r="G209" s="328">
        <v>29731</v>
      </c>
      <c r="H209" s="327">
        <v>119.40900000000001</v>
      </c>
      <c r="I209" s="328">
        <v>5031134</v>
      </c>
      <c r="J209" s="330">
        <v>2.2360000000000002</v>
      </c>
      <c r="K209" s="474">
        <v>98.447000000000003</v>
      </c>
      <c r="M209" s="331">
        <v>80.5</v>
      </c>
      <c r="N209" s="328">
        <v>1733.6</v>
      </c>
      <c r="O209" s="327">
        <v>148.80000000000001</v>
      </c>
      <c r="P209" s="327">
        <v>84</v>
      </c>
      <c r="Q209" s="328">
        <v>28920</v>
      </c>
      <c r="R209" s="327">
        <v>119.40900000000001</v>
      </c>
      <c r="S209" s="328">
        <v>11870</v>
      </c>
      <c r="T209" s="330">
        <v>2.2360000000000002</v>
      </c>
      <c r="U209" s="474">
        <v>98.447000000000003</v>
      </c>
    </row>
    <row r="210" spans="1:21">
      <c r="A210" s="33"/>
      <c r="B210" s="34" t="s">
        <v>120</v>
      </c>
      <c r="C210" s="331">
        <v>80.400000000000006</v>
      </c>
      <c r="D210" s="327">
        <v>1701</v>
      </c>
      <c r="E210" s="327">
        <v>155.6</v>
      </c>
      <c r="F210" s="327">
        <v>87.6</v>
      </c>
      <c r="G210" s="328">
        <v>28568</v>
      </c>
      <c r="H210" s="327">
        <v>104.17700000000001</v>
      </c>
      <c r="I210" s="328">
        <v>42665041</v>
      </c>
      <c r="J210" s="330">
        <v>2.2410000000000001</v>
      </c>
      <c r="K210" s="474">
        <v>98.34</v>
      </c>
      <c r="M210" s="331">
        <v>80.400000000000006</v>
      </c>
      <c r="N210" s="328">
        <v>1720.4</v>
      </c>
      <c r="O210" s="327">
        <v>155.6</v>
      </c>
      <c r="P210" s="327">
        <v>83.9</v>
      </c>
      <c r="Q210" s="328">
        <v>28476</v>
      </c>
      <c r="R210" s="327">
        <v>104.17700000000001</v>
      </c>
      <c r="S210" s="328">
        <v>13244</v>
      </c>
      <c r="T210" s="330">
        <v>2.2410000000000001</v>
      </c>
      <c r="U210" s="474">
        <v>98.34</v>
      </c>
    </row>
    <row r="211" spans="1:21">
      <c r="A211" s="49"/>
      <c r="B211" s="50" t="s">
        <v>121</v>
      </c>
      <c r="C211" s="354">
        <v>79.400000000000006</v>
      </c>
      <c r="D211" s="349">
        <v>1663</v>
      </c>
      <c r="E211" s="349">
        <v>157</v>
      </c>
      <c r="F211" s="349">
        <v>87.4</v>
      </c>
      <c r="G211" s="350">
        <v>27305</v>
      </c>
      <c r="H211" s="349">
        <v>108.012</v>
      </c>
      <c r="I211" s="350">
        <v>2597652</v>
      </c>
      <c r="J211" s="353">
        <v>2.2280000000000002</v>
      </c>
      <c r="K211" s="475">
        <v>99.06</v>
      </c>
      <c r="M211" s="354">
        <v>79.400000000000006</v>
      </c>
      <c r="N211" s="350">
        <v>1716.1</v>
      </c>
      <c r="O211" s="349">
        <v>157</v>
      </c>
      <c r="P211" s="349">
        <v>83.9</v>
      </c>
      <c r="Q211" s="350">
        <v>28559</v>
      </c>
      <c r="R211" s="349">
        <v>108.012</v>
      </c>
      <c r="S211" s="350">
        <v>12789</v>
      </c>
      <c r="T211" s="353">
        <v>2.2280000000000002</v>
      </c>
      <c r="U211" s="475">
        <v>99.06</v>
      </c>
    </row>
    <row r="212" spans="1:21">
      <c r="A212" s="209" t="s">
        <v>140</v>
      </c>
      <c r="B212" s="34" t="s">
        <v>110</v>
      </c>
      <c r="C212" s="331">
        <v>78.8</v>
      </c>
      <c r="D212" s="327">
        <v>1465</v>
      </c>
      <c r="E212" s="327">
        <v>156.30000000000001</v>
      </c>
      <c r="F212" s="327">
        <v>87.3</v>
      </c>
      <c r="G212" s="328">
        <v>27057</v>
      </c>
      <c r="H212" s="327">
        <v>113.137</v>
      </c>
      <c r="I212" s="328">
        <v>2641912</v>
      </c>
      <c r="J212" s="330">
        <v>2.2210000000000001</v>
      </c>
      <c r="K212" s="474">
        <v>99.685000000000002</v>
      </c>
      <c r="M212" s="331">
        <v>78.8</v>
      </c>
      <c r="N212" s="328">
        <v>1522.4</v>
      </c>
      <c r="O212" s="327">
        <v>156.30000000000001</v>
      </c>
      <c r="P212" s="327">
        <v>83.8</v>
      </c>
      <c r="Q212" s="328">
        <v>28737</v>
      </c>
      <c r="R212" s="327">
        <v>113.137</v>
      </c>
      <c r="S212" s="328">
        <v>11566</v>
      </c>
      <c r="T212" s="330">
        <v>2.2210000000000001</v>
      </c>
      <c r="U212" s="474">
        <v>99.685000000000002</v>
      </c>
    </row>
    <row r="213" spans="1:21">
      <c r="A213" s="33">
        <v>2006</v>
      </c>
      <c r="B213" s="34" t="s">
        <v>111</v>
      </c>
      <c r="C213" s="331">
        <v>78</v>
      </c>
      <c r="D213" s="327">
        <v>1557</v>
      </c>
      <c r="E213" s="327">
        <v>164</v>
      </c>
      <c r="F213" s="327">
        <v>86.8</v>
      </c>
      <c r="G213" s="328">
        <v>26197</v>
      </c>
      <c r="H213" s="327">
        <v>87.703000000000003</v>
      </c>
      <c r="I213" s="328">
        <v>10998472</v>
      </c>
      <c r="J213" s="330">
        <v>2.2200000000000002</v>
      </c>
      <c r="K213" s="474">
        <v>99.578000000000003</v>
      </c>
      <c r="M213" s="331">
        <v>78</v>
      </c>
      <c r="N213" s="328">
        <v>1600.3</v>
      </c>
      <c r="O213" s="327">
        <v>164</v>
      </c>
      <c r="P213" s="327">
        <v>83.6</v>
      </c>
      <c r="Q213" s="328">
        <v>28349</v>
      </c>
      <c r="R213" s="327">
        <v>87.703000000000003</v>
      </c>
      <c r="S213" s="328">
        <v>14698</v>
      </c>
      <c r="T213" s="330">
        <v>2.2200000000000002</v>
      </c>
      <c r="U213" s="474">
        <v>99.578000000000003</v>
      </c>
    </row>
    <row r="214" spans="1:21">
      <c r="A214" s="33"/>
      <c r="B214" s="34" t="s">
        <v>112</v>
      </c>
      <c r="C214" s="331">
        <v>78.3</v>
      </c>
      <c r="D214" s="327">
        <v>1464</v>
      </c>
      <c r="E214" s="327">
        <v>157.9</v>
      </c>
      <c r="F214" s="327">
        <v>86.9</v>
      </c>
      <c r="G214" s="328">
        <v>25436</v>
      </c>
      <c r="H214" s="327">
        <v>96.66</v>
      </c>
      <c r="I214" s="328">
        <v>3251336</v>
      </c>
      <c r="J214" s="330">
        <v>2.2029999999999998</v>
      </c>
      <c r="K214" s="474">
        <v>99.161000000000001</v>
      </c>
      <c r="M214" s="331">
        <v>78.3</v>
      </c>
      <c r="N214" s="328">
        <v>1528.4</v>
      </c>
      <c r="O214" s="327">
        <v>157.9</v>
      </c>
      <c r="P214" s="327">
        <v>84</v>
      </c>
      <c r="Q214" s="328">
        <v>27694</v>
      </c>
      <c r="R214" s="327">
        <v>96.66</v>
      </c>
      <c r="S214" s="328">
        <v>15521</v>
      </c>
      <c r="T214" s="330">
        <v>2.2029999999999998</v>
      </c>
      <c r="U214" s="474">
        <v>99.161000000000001</v>
      </c>
    </row>
    <row r="215" spans="1:21">
      <c r="A215" s="33"/>
      <c r="B215" s="34" t="s">
        <v>113</v>
      </c>
      <c r="C215" s="331">
        <v>78.8</v>
      </c>
      <c r="D215" s="327">
        <v>1583</v>
      </c>
      <c r="E215" s="327">
        <v>177.8</v>
      </c>
      <c r="F215" s="327">
        <v>87.9</v>
      </c>
      <c r="G215" s="328">
        <v>23826</v>
      </c>
      <c r="H215" s="327">
        <v>113.416</v>
      </c>
      <c r="I215" s="328">
        <v>7323942</v>
      </c>
      <c r="J215" s="330">
        <v>2.2229999999999999</v>
      </c>
      <c r="K215" s="474">
        <v>99.474999999999994</v>
      </c>
      <c r="M215" s="331">
        <v>78.8</v>
      </c>
      <c r="N215" s="328">
        <v>1567</v>
      </c>
      <c r="O215" s="327">
        <v>177.8</v>
      </c>
      <c r="P215" s="327">
        <v>83.9</v>
      </c>
      <c r="Q215" s="328">
        <v>27321</v>
      </c>
      <c r="R215" s="327">
        <v>113.416</v>
      </c>
      <c r="S215" s="328">
        <v>15445</v>
      </c>
      <c r="T215" s="330">
        <v>2.2229999999999999</v>
      </c>
      <c r="U215" s="474">
        <v>99.474999999999994</v>
      </c>
    </row>
    <row r="216" spans="1:21">
      <c r="A216" s="33"/>
      <c r="B216" s="34" t="s">
        <v>114</v>
      </c>
      <c r="C216" s="331">
        <v>78.8</v>
      </c>
      <c r="D216" s="327">
        <v>1641</v>
      </c>
      <c r="E216" s="327">
        <v>178.7</v>
      </c>
      <c r="F216" s="327">
        <v>88</v>
      </c>
      <c r="G216" s="328">
        <v>28185</v>
      </c>
      <c r="H216" s="327">
        <v>99.85</v>
      </c>
      <c r="I216" s="328">
        <v>72090488</v>
      </c>
      <c r="J216" s="330">
        <v>2.25</v>
      </c>
      <c r="K216" s="474">
        <v>99.686000000000007</v>
      </c>
      <c r="M216" s="331">
        <v>78.8</v>
      </c>
      <c r="N216" s="328">
        <v>1587</v>
      </c>
      <c r="O216" s="327">
        <v>178.7</v>
      </c>
      <c r="P216" s="327">
        <v>83.8</v>
      </c>
      <c r="Q216" s="328">
        <v>27404</v>
      </c>
      <c r="R216" s="327">
        <v>99.85</v>
      </c>
      <c r="S216" s="328">
        <v>15146</v>
      </c>
      <c r="T216" s="330">
        <v>2.25</v>
      </c>
      <c r="U216" s="474">
        <v>99.686000000000007</v>
      </c>
    </row>
    <row r="217" spans="1:21">
      <c r="A217" s="33"/>
      <c r="B217" s="34" t="s">
        <v>115</v>
      </c>
      <c r="C217" s="331">
        <v>79.8</v>
      </c>
      <c r="D217" s="327">
        <v>1575</v>
      </c>
      <c r="E217" s="327">
        <v>218.9</v>
      </c>
      <c r="F217" s="327">
        <v>88.2</v>
      </c>
      <c r="G217" s="328">
        <v>28539</v>
      </c>
      <c r="H217" s="327">
        <v>97.174999999999997</v>
      </c>
      <c r="I217" s="328">
        <v>8040384</v>
      </c>
      <c r="J217" s="330">
        <v>2.2400000000000002</v>
      </c>
      <c r="K217" s="474">
        <v>100.634</v>
      </c>
      <c r="M217" s="331">
        <v>79.8</v>
      </c>
      <c r="N217" s="328">
        <v>1512.1</v>
      </c>
      <c r="O217" s="327">
        <v>218.9</v>
      </c>
      <c r="P217" s="327">
        <v>84.1</v>
      </c>
      <c r="Q217" s="328">
        <v>27090</v>
      </c>
      <c r="R217" s="327">
        <v>97.174999999999997</v>
      </c>
      <c r="S217" s="328">
        <v>16409</v>
      </c>
      <c r="T217" s="330">
        <v>2.2400000000000002</v>
      </c>
      <c r="U217" s="474">
        <v>100.634</v>
      </c>
    </row>
    <row r="218" spans="1:21">
      <c r="A218" s="33"/>
      <c r="B218" s="34" t="s">
        <v>116</v>
      </c>
      <c r="C218" s="331">
        <v>80.3</v>
      </c>
      <c r="D218" s="327">
        <v>1579</v>
      </c>
      <c r="E218" s="327">
        <v>182.7</v>
      </c>
      <c r="F218" s="327">
        <v>87.7</v>
      </c>
      <c r="G218" s="328">
        <v>28806</v>
      </c>
      <c r="H218" s="327">
        <v>105.75700000000001</v>
      </c>
      <c r="I218" s="328">
        <v>3821075</v>
      </c>
      <c r="J218" s="330">
        <v>2.2480000000000002</v>
      </c>
      <c r="K218" s="474">
        <v>100.10599999999999</v>
      </c>
      <c r="M218" s="331">
        <v>80.3</v>
      </c>
      <c r="N218" s="328">
        <v>1551.9</v>
      </c>
      <c r="O218" s="327">
        <v>182.7</v>
      </c>
      <c r="P218" s="327">
        <v>83.7</v>
      </c>
      <c r="Q218" s="328">
        <v>26872</v>
      </c>
      <c r="R218" s="327">
        <v>105.75700000000001</v>
      </c>
      <c r="S218" s="328">
        <v>14891</v>
      </c>
      <c r="T218" s="330">
        <v>2.2480000000000002</v>
      </c>
      <c r="U218" s="474">
        <v>100.10599999999999</v>
      </c>
    </row>
    <row r="219" spans="1:21">
      <c r="A219" s="33"/>
      <c r="B219" s="34" t="s">
        <v>117</v>
      </c>
      <c r="C219" s="331">
        <v>79.400000000000006</v>
      </c>
      <c r="D219" s="327">
        <v>1671</v>
      </c>
      <c r="E219" s="327">
        <v>191.6</v>
      </c>
      <c r="F219" s="327">
        <v>88.3</v>
      </c>
      <c r="G219" s="328">
        <v>31298</v>
      </c>
      <c r="H219" s="327">
        <v>92.381</v>
      </c>
      <c r="I219" s="328">
        <v>11243814</v>
      </c>
      <c r="J219" s="330">
        <v>2.262</v>
      </c>
      <c r="K219" s="474">
        <v>100.84399999999999</v>
      </c>
      <c r="M219" s="331">
        <v>79.400000000000006</v>
      </c>
      <c r="N219" s="328">
        <v>1615.9</v>
      </c>
      <c r="O219" s="327">
        <v>191.6</v>
      </c>
      <c r="P219" s="327">
        <v>84.3</v>
      </c>
      <c r="Q219" s="328">
        <v>27356</v>
      </c>
      <c r="R219" s="327">
        <v>92.381</v>
      </c>
      <c r="S219" s="328">
        <v>16018</v>
      </c>
      <c r="T219" s="330">
        <v>2.262</v>
      </c>
      <c r="U219" s="474">
        <v>100.84399999999999</v>
      </c>
    </row>
    <row r="220" spans="1:21">
      <c r="A220" s="33"/>
      <c r="B220" s="34" t="s">
        <v>118</v>
      </c>
      <c r="C220" s="331">
        <v>82.4</v>
      </c>
      <c r="D220" s="327">
        <v>1679</v>
      </c>
      <c r="E220" s="327">
        <v>178.3</v>
      </c>
      <c r="F220" s="327">
        <v>87.8</v>
      </c>
      <c r="G220" s="328">
        <v>28474</v>
      </c>
      <c r="H220" s="327">
        <v>120.602</v>
      </c>
      <c r="I220" s="328">
        <v>2983584</v>
      </c>
      <c r="J220" s="330">
        <v>2.2839999999999998</v>
      </c>
      <c r="K220" s="474">
        <v>100.315</v>
      </c>
      <c r="M220" s="331">
        <v>82.4</v>
      </c>
      <c r="N220" s="328">
        <v>1665.2</v>
      </c>
      <c r="O220" s="327">
        <v>178.3</v>
      </c>
      <c r="P220" s="327">
        <v>84.1</v>
      </c>
      <c r="Q220" s="328">
        <v>26919</v>
      </c>
      <c r="R220" s="327">
        <v>120.602</v>
      </c>
      <c r="S220" s="328">
        <v>14072</v>
      </c>
      <c r="T220" s="330">
        <v>2.2839999999999998</v>
      </c>
      <c r="U220" s="474">
        <v>100.315</v>
      </c>
    </row>
    <row r="221" spans="1:21">
      <c r="A221" s="33"/>
      <c r="B221" s="34" t="s">
        <v>119</v>
      </c>
      <c r="C221" s="331">
        <v>81.099999999999994</v>
      </c>
      <c r="D221" s="327">
        <v>1689</v>
      </c>
      <c r="E221" s="327">
        <v>176.5</v>
      </c>
      <c r="F221" s="327">
        <v>87.9</v>
      </c>
      <c r="G221" s="328">
        <v>28125</v>
      </c>
      <c r="H221" s="327">
        <v>110.75</v>
      </c>
      <c r="I221" s="328">
        <v>6480625</v>
      </c>
      <c r="J221" s="330">
        <v>2.29</v>
      </c>
      <c r="K221" s="474">
        <v>100.21</v>
      </c>
      <c r="M221" s="331">
        <v>81.099999999999994</v>
      </c>
      <c r="N221" s="328">
        <v>1667.9</v>
      </c>
      <c r="O221" s="327">
        <v>176.5</v>
      </c>
      <c r="P221" s="327">
        <v>84.2</v>
      </c>
      <c r="Q221" s="328">
        <v>27076</v>
      </c>
      <c r="R221" s="327">
        <v>110.75</v>
      </c>
      <c r="S221" s="328">
        <v>15576</v>
      </c>
      <c r="T221" s="330">
        <v>2.29</v>
      </c>
      <c r="U221" s="474">
        <v>100.21</v>
      </c>
    </row>
    <row r="222" spans="1:21">
      <c r="A222" s="33"/>
      <c r="B222" s="34" t="s">
        <v>120</v>
      </c>
      <c r="C222" s="331">
        <v>81.400000000000006</v>
      </c>
      <c r="D222" s="327">
        <v>1656</v>
      </c>
      <c r="E222" s="327">
        <v>169.3</v>
      </c>
      <c r="F222" s="327">
        <v>87.9</v>
      </c>
      <c r="G222" s="328">
        <v>27243</v>
      </c>
      <c r="H222" s="327">
        <v>93.647999999999996</v>
      </c>
      <c r="I222" s="328">
        <v>51451293</v>
      </c>
      <c r="J222" s="330">
        <v>2.2869999999999999</v>
      </c>
      <c r="K222" s="474">
        <v>100.211</v>
      </c>
      <c r="M222" s="331">
        <v>81.400000000000006</v>
      </c>
      <c r="N222" s="328">
        <v>1683.4</v>
      </c>
      <c r="O222" s="327">
        <v>169.3</v>
      </c>
      <c r="P222" s="327">
        <v>84.2</v>
      </c>
      <c r="Q222" s="328">
        <v>27192</v>
      </c>
      <c r="R222" s="327">
        <v>93.647999999999996</v>
      </c>
      <c r="S222" s="328">
        <v>15268</v>
      </c>
      <c r="T222" s="330">
        <v>2.2869999999999999</v>
      </c>
      <c r="U222" s="474">
        <v>100.211</v>
      </c>
    </row>
    <row r="223" spans="1:21">
      <c r="A223" s="33"/>
      <c r="B223" s="34" t="s">
        <v>121</v>
      </c>
      <c r="C223" s="331">
        <v>83</v>
      </c>
      <c r="D223" s="327">
        <v>1633</v>
      </c>
      <c r="E223" s="327">
        <v>173.7</v>
      </c>
      <c r="F223" s="327">
        <v>87.8</v>
      </c>
      <c r="G223" s="328">
        <v>25335</v>
      </c>
      <c r="H223" s="327">
        <v>95.266000000000005</v>
      </c>
      <c r="I223" s="328">
        <v>3036583</v>
      </c>
      <c r="J223" s="330">
        <v>2.298</v>
      </c>
      <c r="K223" s="474">
        <v>100.105</v>
      </c>
      <c r="M223" s="331">
        <v>83</v>
      </c>
      <c r="N223" s="328">
        <v>1681</v>
      </c>
      <c r="O223" s="327">
        <v>173.7</v>
      </c>
      <c r="P223" s="327">
        <v>84.3</v>
      </c>
      <c r="Q223" s="328">
        <v>27061</v>
      </c>
      <c r="R223" s="327">
        <v>95.266000000000005</v>
      </c>
      <c r="S223" s="328">
        <v>15612</v>
      </c>
      <c r="T223" s="330">
        <v>2.298</v>
      </c>
      <c r="U223" s="474">
        <v>100.105</v>
      </c>
    </row>
    <row r="224" spans="1:21">
      <c r="A224" s="208" t="s">
        <v>141</v>
      </c>
      <c r="B224" s="62" t="s">
        <v>110</v>
      </c>
      <c r="C224" s="347">
        <v>82.1</v>
      </c>
      <c r="D224" s="340">
        <v>1575</v>
      </c>
      <c r="E224" s="340">
        <v>175.6</v>
      </c>
      <c r="F224" s="340">
        <v>88.5</v>
      </c>
      <c r="G224" s="341">
        <v>25180</v>
      </c>
      <c r="H224" s="340">
        <v>88.427000000000007</v>
      </c>
      <c r="I224" s="341">
        <v>3257527</v>
      </c>
      <c r="J224" s="345">
        <v>2.3250000000000002</v>
      </c>
      <c r="K224" s="476">
        <v>99.789000000000001</v>
      </c>
      <c r="M224" s="347">
        <v>82.1</v>
      </c>
      <c r="N224" s="341">
        <v>1646.2</v>
      </c>
      <c r="O224" s="340">
        <v>175.6</v>
      </c>
      <c r="P224" s="340">
        <v>85.1</v>
      </c>
      <c r="Q224" s="341">
        <v>26320</v>
      </c>
      <c r="R224" s="340">
        <v>88.427000000000007</v>
      </c>
      <c r="S224" s="341">
        <v>14183</v>
      </c>
      <c r="T224" s="345">
        <v>2.3250000000000002</v>
      </c>
      <c r="U224" s="476">
        <v>99.789000000000001</v>
      </c>
    </row>
    <row r="225" spans="1:21">
      <c r="A225" s="33">
        <v>2007</v>
      </c>
      <c r="B225" s="34" t="s">
        <v>111</v>
      </c>
      <c r="C225" s="331">
        <v>82</v>
      </c>
      <c r="D225" s="327">
        <v>1637</v>
      </c>
      <c r="E225" s="327">
        <v>184.9</v>
      </c>
      <c r="F225" s="327">
        <v>88.5</v>
      </c>
      <c r="G225" s="328">
        <v>24430</v>
      </c>
      <c r="H225" s="327">
        <v>107.985</v>
      </c>
      <c r="I225" s="328">
        <v>11000948</v>
      </c>
      <c r="J225" s="330">
        <v>2.3079999999999998</v>
      </c>
      <c r="K225" s="474">
        <v>99.682000000000002</v>
      </c>
      <c r="M225" s="331">
        <v>82</v>
      </c>
      <c r="N225" s="328">
        <v>1691.7</v>
      </c>
      <c r="O225" s="327">
        <v>184.9</v>
      </c>
      <c r="P225" s="327">
        <v>85.3</v>
      </c>
      <c r="Q225" s="328">
        <v>26418</v>
      </c>
      <c r="R225" s="327">
        <v>107.985</v>
      </c>
      <c r="S225" s="328">
        <v>14845</v>
      </c>
      <c r="T225" s="330">
        <v>2.3079999999999998</v>
      </c>
      <c r="U225" s="474">
        <v>99.682000000000002</v>
      </c>
    </row>
    <row r="226" spans="1:21">
      <c r="A226" s="33"/>
      <c r="B226" s="34" t="s">
        <v>112</v>
      </c>
      <c r="C226" s="331">
        <v>82.9</v>
      </c>
      <c r="D226" s="327">
        <v>1597</v>
      </c>
      <c r="E226" s="327">
        <v>149.19999999999999</v>
      </c>
      <c r="F226" s="327">
        <v>88.3</v>
      </c>
      <c r="G226" s="328">
        <v>23970</v>
      </c>
      <c r="H226" s="327">
        <v>102.319</v>
      </c>
      <c r="I226" s="328">
        <v>3046100</v>
      </c>
      <c r="J226" s="330">
        <v>2.3119999999999998</v>
      </c>
      <c r="K226" s="474">
        <v>100</v>
      </c>
      <c r="M226" s="331">
        <v>82.9</v>
      </c>
      <c r="N226" s="328">
        <v>1670.7</v>
      </c>
      <c r="O226" s="327">
        <v>149.19999999999999</v>
      </c>
      <c r="P226" s="327">
        <v>85.4</v>
      </c>
      <c r="Q226" s="328">
        <v>26429</v>
      </c>
      <c r="R226" s="327">
        <v>102.319</v>
      </c>
      <c r="S226" s="328">
        <v>14747</v>
      </c>
      <c r="T226" s="330">
        <v>2.3119999999999998</v>
      </c>
      <c r="U226" s="474">
        <v>100</v>
      </c>
    </row>
    <row r="227" spans="1:21">
      <c r="A227" s="33"/>
      <c r="B227" s="34" t="s">
        <v>113</v>
      </c>
      <c r="C227" s="331">
        <v>83.3</v>
      </c>
      <c r="D227" s="327">
        <v>1711</v>
      </c>
      <c r="E227" s="327">
        <v>184</v>
      </c>
      <c r="F227" s="327">
        <v>90</v>
      </c>
      <c r="G227" s="328">
        <v>22853</v>
      </c>
      <c r="H227" s="327">
        <v>85.94</v>
      </c>
      <c r="I227" s="328">
        <v>6713556</v>
      </c>
      <c r="J227" s="330">
        <v>2.339</v>
      </c>
      <c r="K227" s="474">
        <v>100.10599999999999</v>
      </c>
      <c r="M227" s="331">
        <v>83.3</v>
      </c>
      <c r="N227" s="328">
        <v>1693.2</v>
      </c>
      <c r="O227" s="327">
        <v>184</v>
      </c>
      <c r="P227" s="327">
        <v>85.9</v>
      </c>
      <c r="Q227" s="328">
        <v>25907</v>
      </c>
      <c r="R227" s="327">
        <v>85.94</v>
      </c>
      <c r="S227" s="328">
        <v>14584</v>
      </c>
      <c r="T227" s="330">
        <v>2.339</v>
      </c>
      <c r="U227" s="474">
        <v>100.10599999999999</v>
      </c>
    </row>
    <row r="228" spans="1:21">
      <c r="A228" s="33"/>
      <c r="B228" s="34" t="s">
        <v>114</v>
      </c>
      <c r="C228" s="331">
        <v>83.2</v>
      </c>
      <c r="D228" s="327">
        <v>1809</v>
      </c>
      <c r="E228" s="327">
        <v>181.4</v>
      </c>
      <c r="F228" s="327">
        <v>90.6</v>
      </c>
      <c r="G228" s="328">
        <v>27735</v>
      </c>
      <c r="H228" s="327">
        <v>110.334</v>
      </c>
      <c r="I228" s="328">
        <v>73368461</v>
      </c>
      <c r="J228" s="330">
        <v>2.3679999999999999</v>
      </c>
      <c r="K228" s="474">
        <v>99.894999999999996</v>
      </c>
      <c r="M228" s="331">
        <v>83.2</v>
      </c>
      <c r="N228" s="328">
        <v>1747.7</v>
      </c>
      <c r="O228" s="327">
        <v>181.4</v>
      </c>
      <c r="P228" s="327">
        <v>86.3</v>
      </c>
      <c r="Q228" s="328">
        <v>26761</v>
      </c>
      <c r="R228" s="327">
        <v>110.334</v>
      </c>
      <c r="S228" s="328">
        <v>15570</v>
      </c>
      <c r="T228" s="330">
        <v>2.3679999999999999</v>
      </c>
      <c r="U228" s="474">
        <v>99.894999999999996</v>
      </c>
    </row>
    <row r="229" spans="1:21">
      <c r="A229" s="33"/>
      <c r="B229" s="34" t="s">
        <v>115</v>
      </c>
      <c r="C229" s="331">
        <v>83.3</v>
      </c>
      <c r="D229" s="327">
        <v>1799</v>
      </c>
      <c r="E229" s="327">
        <v>162.19999999999999</v>
      </c>
      <c r="F229" s="327">
        <v>91</v>
      </c>
      <c r="G229" s="328">
        <v>26765</v>
      </c>
      <c r="H229" s="327">
        <v>87.396000000000001</v>
      </c>
      <c r="I229" s="328">
        <v>3621069</v>
      </c>
      <c r="J229" s="330">
        <v>2.383</v>
      </c>
      <c r="K229" s="474">
        <v>99.474999999999994</v>
      </c>
      <c r="M229" s="331">
        <v>83.3</v>
      </c>
      <c r="N229" s="328">
        <v>1717.5</v>
      </c>
      <c r="O229" s="327">
        <v>162.19999999999999</v>
      </c>
      <c r="P229" s="327">
        <v>86.8</v>
      </c>
      <c r="Q229" s="328">
        <v>25745</v>
      </c>
      <c r="R229" s="327">
        <v>87.396000000000001</v>
      </c>
      <c r="S229" s="328">
        <v>8639</v>
      </c>
      <c r="T229" s="330">
        <v>2.383</v>
      </c>
      <c r="U229" s="474">
        <v>99.474999999999994</v>
      </c>
    </row>
    <row r="230" spans="1:21">
      <c r="A230" s="39"/>
      <c r="B230" s="34" t="s">
        <v>116</v>
      </c>
      <c r="C230" s="331">
        <v>83</v>
      </c>
      <c r="D230" s="327">
        <v>1731</v>
      </c>
      <c r="E230" s="327">
        <v>186.7</v>
      </c>
      <c r="F230" s="327">
        <v>91.2</v>
      </c>
      <c r="G230" s="328">
        <v>28202</v>
      </c>
      <c r="H230" s="327">
        <v>96.698999999999998</v>
      </c>
      <c r="I230" s="328">
        <v>4367675</v>
      </c>
      <c r="J230" s="330">
        <v>2.41</v>
      </c>
      <c r="K230" s="474">
        <v>99.789000000000001</v>
      </c>
      <c r="M230" s="331">
        <v>83</v>
      </c>
      <c r="N230" s="328">
        <v>1697</v>
      </c>
      <c r="O230" s="327">
        <v>186.7</v>
      </c>
      <c r="P230" s="327">
        <v>87.1</v>
      </c>
      <c r="Q230" s="328">
        <v>25865</v>
      </c>
      <c r="R230" s="327">
        <v>96.698999999999998</v>
      </c>
      <c r="S230" s="328">
        <v>16741</v>
      </c>
      <c r="T230" s="330">
        <v>2.41</v>
      </c>
      <c r="U230" s="474">
        <v>99.789000000000001</v>
      </c>
    </row>
    <row r="231" spans="1:21">
      <c r="A231" s="33"/>
      <c r="B231" s="34" t="s">
        <v>117</v>
      </c>
      <c r="C231" s="331">
        <v>83.1</v>
      </c>
      <c r="D231" s="327">
        <v>1755</v>
      </c>
      <c r="E231" s="327">
        <v>171.9</v>
      </c>
      <c r="F231" s="327">
        <v>91.4</v>
      </c>
      <c r="G231" s="328">
        <v>29459</v>
      </c>
      <c r="H231" s="327">
        <v>92.97</v>
      </c>
      <c r="I231" s="328">
        <v>10489263</v>
      </c>
      <c r="J231" s="330">
        <v>2.4220000000000002</v>
      </c>
      <c r="K231" s="474">
        <v>99.686000000000007</v>
      </c>
      <c r="M231" s="331">
        <v>83.1</v>
      </c>
      <c r="N231" s="328">
        <v>1687.3</v>
      </c>
      <c r="O231" s="327">
        <v>171.9</v>
      </c>
      <c r="P231" s="327">
        <v>87.1</v>
      </c>
      <c r="Q231" s="328">
        <v>25970</v>
      </c>
      <c r="R231" s="327">
        <v>92.97</v>
      </c>
      <c r="S231" s="328">
        <v>14998</v>
      </c>
      <c r="T231" s="330">
        <v>2.4220000000000002</v>
      </c>
      <c r="U231" s="474">
        <v>99.686000000000007</v>
      </c>
    </row>
    <row r="232" spans="1:21">
      <c r="A232" s="33"/>
      <c r="B232" s="34" t="s">
        <v>118</v>
      </c>
      <c r="C232" s="331">
        <v>83.5</v>
      </c>
      <c r="D232" s="327">
        <v>1663</v>
      </c>
      <c r="E232" s="327">
        <v>164.1</v>
      </c>
      <c r="F232" s="327">
        <v>91.3</v>
      </c>
      <c r="G232" s="328">
        <v>27253</v>
      </c>
      <c r="H232" s="327">
        <v>79.102000000000004</v>
      </c>
      <c r="I232" s="328">
        <v>3654477</v>
      </c>
      <c r="J232" s="330">
        <v>2.4169999999999998</v>
      </c>
      <c r="K232" s="474">
        <v>99.686000000000007</v>
      </c>
      <c r="M232" s="331">
        <v>83.5</v>
      </c>
      <c r="N232" s="328">
        <v>1650.5</v>
      </c>
      <c r="O232" s="327">
        <v>164.1</v>
      </c>
      <c r="P232" s="327">
        <v>87.4</v>
      </c>
      <c r="Q232" s="328">
        <v>26057</v>
      </c>
      <c r="R232" s="327">
        <v>79.102000000000004</v>
      </c>
      <c r="S232" s="328">
        <v>17090</v>
      </c>
      <c r="T232" s="330">
        <v>2.4169999999999998</v>
      </c>
      <c r="U232" s="474">
        <v>99.686000000000007</v>
      </c>
    </row>
    <row r="233" spans="1:21">
      <c r="A233" s="33"/>
      <c r="B233" s="34" t="s">
        <v>119</v>
      </c>
      <c r="C233" s="331">
        <v>84.3</v>
      </c>
      <c r="D233" s="327">
        <v>1654</v>
      </c>
      <c r="E233" s="327">
        <v>161.80000000000001</v>
      </c>
      <c r="F233" s="327">
        <v>91.7</v>
      </c>
      <c r="G233" s="328">
        <v>27547</v>
      </c>
      <c r="H233" s="327">
        <v>91.033000000000001</v>
      </c>
      <c r="I233" s="328">
        <v>6602180</v>
      </c>
      <c r="J233" s="330">
        <v>2.411</v>
      </c>
      <c r="K233" s="474">
        <v>100.315</v>
      </c>
      <c r="M233" s="331">
        <v>84.3</v>
      </c>
      <c r="N233" s="328">
        <v>1633.6</v>
      </c>
      <c r="O233" s="327">
        <v>161.80000000000001</v>
      </c>
      <c r="P233" s="327">
        <v>87.8</v>
      </c>
      <c r="Q233" s="328">
        <v>26225</v>
      </c>
      <c r="R233" s="327">
        <v>91.033000000000001</v>
      </c>
      <c r="S233" s="328">
        <v>15797</v>
      </c>
      <c r="T233" s="330">
        <v>2.411</v>
      </c>
      <c r="U233" s="474">
        <v>100.315</v>
      </c>
    </row>
    <row r="234" spans="1:21">
      <c r="A234" s="33"/>
      <c r="B234" s="34" t="s">
        <v>120</v>
      </c>
      <c r="C234" s="331">
        <v>83.4</v>
      </c>
      <c r="D234" s="327">
        <v>1582</v>
      </c>
      <c r="E234" s="327">
        <v>162.80000000000001</v>
      </c>
      <c r="F234" s="327">
        <v>90.8</v>
      </c>
      <c r="G234" s="328">
        <v>26345</v>
      </c>
      <c r="H234" s="327">
        <v>113.803</v>
      </c>
      <c r="I234" s="328">
        <v>55549431</v>
      </c>
      <c r="J234" s="330">
        <v>2.41</v>
      </c>
      <c r="K234" s="474">
        <v>100.42100000000001</v>
      </c>
      <c r="M234" s="331">
        <v>83.4</v>
      </c>
      <c r="N234" s="328">
        <v>1615.3</v>
      </c>
      <c r="O234" s="327">
        <v>162.80000000000001</v>
      </c>
      <c r="P234" s="327">
        <v>87.1</v>
      </c>
      <c r="Q234" s="328">
        <v>26487</v>
      </c>
      <c r="R234" s="327">
        <v>113.803</v>
      </c>
      <c r="S234" s="328">
        <v>15854</v>
      </c>
      <c r="T234" s="330">
        <v>2.41</v>
      </c>
      <c r="U234" s="474">
        <v>100.42100000000001</v>
      </c>
    </row>
    <row r="235" spans="1:21">
      <c r="A235" s="49"/>
      <c r="B235" s="50" t="s">
        <v>121</v>
      </c>
      <c r="C235" s="354">
        <v>83.4</v>
      </c>
      <c r="D235" s="349">
        <v>1592</v>
      </c>
      <c r="E235" s="349">
        <v>158.19999999999999</v>
      </c>
      <c r="F235" s="349">
        <v>91.9</v>
      </c>
      <c r="G235" s="350">
        <v>25135</v>
      </c>
      <c r="H235" s="349">
        <v>104.039</v>
      </c>
      <c r="I235" s="350">
        <v>2679443</v>
      </c>
      <c r="J235" s="353">
        <v>2.399</v>
      </c>
      <c r="K235" s="475">
        <v>100.527</v>
      </c>
      <c r="M235" s="354">
        <v>83.4</v>
      </c>
      <c r="N235" s="350">
        <v>1637.3</v>
      </c>
      <c r="O235" s="349">
        <v>158.19999999999999</v>
      </c>
      <c r="P235" s="349">
        <v>88.2</v>
      </c>
      <c r="Q235" s="350">
        <v>26793</v>
      </c>
      <c r="R235" s="349">
        <v>104.039</v>
      </c>
      <c r="S235" s="350">
        <v>14372</v>
      </c>
      <c r="T235" s="353">
        <v>2.399</v>
      </c>
      <c r="U235" s="475">
        <v>100.527</v>
      </c>
    </row>
    <row r="236" spans="1:21">
      <c r="A236" s="209" t="s">
        <v>142</v>
      </c>
      <c r="B236" s="34" t="s">
        <v>110</v>
      </c>
      <c r="C236" s="331">
        <v>84</v>
      </c>
      <c r="D236" s="327">
        <v>1554</v>
      </c>
      <c r="E236" s="327">
        <v>153.9</v>
      </c>
      <c r="F236" s="327">
        <v>91.9</v>
      </c>
      <c r="G236" s="328">
        <v>25195</v>
      </c>
      <c r="H236" s="327">
        <v>116.182</v>
      </c>
      <c r="I236" s="328">
        <v>3594462</v>
      </c>
      <c r="J236" s="330">
        <v>2.399</v>
      </c>
      <c r="K236" s="474">
        <v>100.423</v>
      </c>
      <c r="M236" s="331">
        <v>84</v>
      </c>
      <c r="N236" s="328">
        <v>1625.1</v>
      </c>
      <c r="O236" s="327">
        <v>153.9</v>
      </c>
      <c r="P236" s="327">
        <v>88.3</v>
      </c>
      <c r="Q236" s="328">
        <v>26210</v>
      </c>
      <c r="R236" s="327">
        <v>116.182</v>
      </c>
      <c r="S236" s="328">
        <v>15014</v>
      </c>
      <c r="T236" s="330">
        <v>2.399</v>
      </c>
      <c r="U236" s="474">
        <v>100.423</v>
      </c>
    </row>
    <row r="237" spans="1:21">
      <c r="A237" s="33">
        <v>2008</v>
      </c>
      <c r="B237" s="34" t="s">
        <v>111</v>
      </c>
      <c r="C237" s="331">
        <v>81.2</v>
      </c>
      <c r="D237" s="327">
        <v>1593</v>
      </c>
      <c r="E237" s="327">
        <v>140</v>
      </c>
      <c r="F237" s="327">
        <v>91.7</v>
      </c>
      <c r="G237" s="328">
        <v>23873</v>
      </c>
      <c r="H237" s="327">
        <v>116.82</v>
      </c>
      <c r="I237" s="328">
        <v>10819360</v>
      </c>
      <c r="J237" s="330">
        <v>2.383</v>
      </c>
      <c r="K237" s="474">
        <v>100.53100000000001</v>
      </c>
      <c r="M237" s="331">
        <v>81.2</v>
      </c>
      <c r="N237" s="328">
        <v>1670.6</v>
      </c>
      <c r="O237" s="327">
        <v>140</v>
      </c>
      <c r="P237" s="327">
        <v>88.3</v>
      </c>
      <c r="Q237" s="328">
        <v>25867</v>
      </c>
      <c r="R237" s="327">
        <v>116.82</v>
      </c>
      <c r="S237" s="328">
        <v>14283</v>
      </c>
      <c r="T237" s="330">
        <v>2.383</v>
      </c>
      <c r="U237" s="474">
        <v>100.53100000000001</v>
      </c>
    </row>
    <row r="238" spans="1:21">
      <c r="A238" s="33"/>
      <c r="B238" s="34" t="s">
        <v>112</v>
      </c>
      <c r="C238" s="331">
        <v>85</v>
      </c>
      <c r="D238" s="327">
        <v>1626</v>
      </c>
      <c r="E238" s="327">
        <v>134.69999999999999</v>
      </c>
      <c r="F238" s="327">
        <v>91.9</v>
      </c>
      <c r="G238" s="328">
        <v>22594</v>
      </c>
      <c r="H238" s="327">
        <v>143.65100000000001</v>
      </c>
      <c r="I238" s="328">
        <v>4258058</v>
      </c>
      <c r="J238" s="330">
        <v>2.3559999999999999</v>
      </c>
      <c r="K238" s="474">
        <v>100.634</v>
      </c>
      <c r="M238" s="331">
        <v>85</v>
      </c>
      <c r="N238" s="328">
        <v>1704.9</v>
      </c>
      <c r="O238" s="327">
        <v>134.69999999999999</v>
      </c>
      <c r="P238" s="327">
        <v>88.9</v>
      </c>
      <c r="Q238" s="328">
        <v>25183</v>
      </c>
      <c r="R238" s="327">
        <v>143.65100000000001</v>
      </c>
      <c r="S238" s="328">
        <v>20942</v>
      </c>
      <c r="T238" s="330">
        <v>2.3559999999999999</v>
      </c>
      <c r="U238" s="474">
        <v>100.634</v>
      </c>
    </row>
    <row r="239" spans="1:21">
      <c r="A239" s="33"/>
      <c r="B239" s="34" t="s">
        <v>113</v>
      </c>
      <c r="C239" s="331">
        <v>85.3</v>
      </c>
      <c r="D239" s="327">
        <v>1735</v>
      </c>
      <c r="E239" s="327">
        <v>135.30000000000001</v>
      </c>
      <c r="F239" s="327">
        <v>93.7</v>
      </c>
      <c r="G239" s="328">
        <v>22397</v>
      </c>
      <c r="H239" s="327">
        <v>118.633</v>
      </c>
      <c r="I239" s="328">
        <v>7068209</v>
      </c>
      <c r="J239" s="330">
        <v>2.3519999999999999</v>
      </c>
      <c r="K239" s="474">
        <v>100.633</v>
      </c>
      <c r="M239" s="331">
        <v>85.3</v>
      </c>
      <c r="N239" s="328">
        <v>1722.1</v>
      </c>
      <c r="O239" s="327">
        <v>135.30000000000001</v>
      </c>
      <c r="P239" s="327">
        <v>89.5</v>
      </c>
      <c r="Q239" s="328">
        <v>24854</v>
      </c>
      <c r="R239" s="327">
        <v>118.633</v>
      </c>
      <c r="S239" s="328">
        <v>15539</v>
      </c>
      <c r="T239" s="330">
        <v>2.3519999999999999</v>
      </c>
      <c r="U239" s="474">
        <v>100.633</v>
      </c>
    </row>
    <row r="240" spans="1:21">
      <c r="A240" s="33"/>
      <c r="B240" s="34" t="s">
        <v>114</v>
      </c>
      <c r="C240" s="331">
        <v>84.4</v>
      </c>
      <c r="D240" s="327">
        <v>1733</v>
      </c>
      <c r="E240" s="327">
        <v>132.30000000000001</v>
      </c>
      <c r="F240" s="327">
        <v>94.1</v>
      </c>
      <c r="G240" s="328">
        <v>25685</v>
      </c>
      <c r="H240" s="327">
        <v>102.91200000000001</v>
      </c>
      <c r="I240" s="328">
        <v>72286946</v>
      </c>
      <c r="J240" s="330">
        <v>2.3580000000000001</v>
      </c>
      <c r="K240" s="474">
        <v>100.946</v>
      </c>
      <c r="M240" s="331">
        <v>84.4</v>
      </c>
      <c r="N240" s="328">
        <v>1673.6</v>
      </c>
      <c r="O240" s="327">
        <v>132.30000000000001</v>
      </c>
      <c r="P240" s="327">
        <v>89.6</v>
      </c>
      <c r="Q240" s="328">
        <v>25244</v>
      </c>
      <c r="R240" s="327">
        <v>102.91200000000001</v>
      </c>
      <c r="S240" s="328">
        <v>15666</v>
      </c>
      <c r="T240" s="330">
        <v>2.3580000000000001</v>
      </c>
      <c r="U240" s="474">
        <v>100.946</v>
      </c>
    </row>
    <row r="241" spans="1:21">
      <c r="A241" s="33"/>
      <c r="B241" s="34" t="s">
        <v>115</v>
      </c>
      <c r="C241" s="331">
        <v>82.8</v>
      </c>
      <c r="D241" s="327">
        <v>1819</v>
      </c>
      <c r="E241" s="327">
        <v>129.1</v>
      </c>
      <c r="F241" s="327">
        <v>94</v>
      </c>
      <c r="G241" s="328">
        <v>26307</v>
      </c>
      <c r="H241" s="327">
        <v>129.89599999999999</v>
      </c>
      <c r="I241" s="328">
        <v>4043462</v>
      </c>
      <c r="J241" s="330">
        <v>2.3559999999999999</v>
      </c>
      <c r="K241" s="474">
        <v>101.477</v>
      </c>
      <c r="M241" s="331">
        <v>82.8</v>
      </c>
      <c r="N241" s="328">
        <v>1734.1</v>
      </c>
      <c r="O241" s="327">
        <v>129.1</v>
      </c>
      <c r="P241" s="327">
        <v>89.5</v>
      </c>
      <c r="Q241" s="328">
        <v>25178</v>
      </c>
      <c r="R241" s="327">
        <v>129.89599999999999</v>
      </c>
      <c r="S241" s="328">
        <v>11148</v>
      </c>
      <c r="T241" s="330">
        <v>2.3559999999999999</v>
      </c>
      <c r="U241" s="474">
        <v>101.477</v>
      </c>
    </row>
    <row r="242" spans="1:21">
      <c r="A242" s="33"/>
      <c r="B242" s="34" t="s">
        <v>116</v>
      </c>
      <c r="C242" s="331">
        <v>83.2</v>
      </c>
      <c r="D242" s="327">
        <v>1769</v>
      </c>
      <c r="E242" s="327">
        <v>137.69999999999999</v>
      </c>
      <c r="F242" s="327">
        <v>94.2</v>
      </c>
      <c r="G242" s="328">
        <v>28634</v>
      </c>
      <c r="H242" s="327">
        <v>108.792</v>
      </c>
      <c r="I242" s="328">
        <v>3791435</v>
      </c>
      <c r="J242" s="330">
        <v>2.3580000000000001</v>
      </c>
      <c r="K242" s="474">
        <v>101.691</v>
      </c>
      <c r="M242" s="331">
        <v>83.2</v>
      </c>
      <c r="N242" s="328">
        <v>1724.6</v>
      </c>
      <c r="O242" s="327">
        <v>137.69999999999999</v>
      </c>
      <c r="P242" s="327">
        <v>89.9</v>
      </c>
      <c r="Q242" s="328">
        <v>25747</v>
      </c>
      <c r="R242" s="327">
        <v>108.792</v>
      </c>
      <c r="S242" s="328">
        <v>14236</v>
      </c>
      <c r="T242" s="330">
        <v>2.3580000000000001</v>
      </c>
      <c r="U242" s="474">
        <v>101.691</v>
      </c>
    </row>
    <row r="243" spans="1:21">
      <c r="A243" s="33"/>
      <c r="B243" s="34" t="s">
        <v>117</v>
      </c>
      <c r="C243" s="331">
        <v>83.6</v>
      </c>
      <c r="D243" s="327">
        <v>1825</v>
      </c>
      <c r="E243" s="327">
        <v>133.80000000000001</v>
      </c>
      <c r="F243" s="327">
        <v>94.6</v>
      </c>
      <c r="G243" s="328">
        <v>28030</v>
      </c>
      <c r="H243" s="327">
        <v>110.521</v>
      </c>
      <c r="I243" s="328">
        <v>9948689</v>
      </c>
      <c r="J243" s="330">
        <v>2.35</v>
      </c>
      <c r="K243" s="474">
        <v>101.259</v>
      </c>
      <c r="M243" s="331">
        <v>83.6</v>
      </c>
      <c r="N243" s="328">
        <v>1745.2</v>
      </c>
      <c r="O243" s="327">
        <v>133.80000000000001</v>
      </c>
      <c r="P243" s="327">
        <v>90.3</v>
      </c>
      <c r="Q243" s="328">
        <v>25547</v>
      </c>
      <c r="R243" s="327">
        <v>110.521</v>
      </c>
      <c r="S243" s="328">
        <v>13695</v>
      </c>
      <c r="T243" s="330">
        <v>2.35</v>
      </c>
      <c r="U243" s="474">
        <v>101.259</v>
      </c>
    </row>
    <row r="244" spans="1:21">
      <c r="A244" s="33"/>
      <c r="B244" s="34" t="s">
        <v>118</v>
      </c>
      <c r="C244" s="331">
        <v>84.4</v>
      </c>
      <c r="D244" s="327">
        <v>1752</v>
      </c>
      <c r="E244" s="327">
        <v>127.6</v>
      </c>
      <c r="F244" s="327">
        <v>94.6</v>
      </c>
      <c r="G244" s="328">
        <v>28204</v>
      </c>
      <c r="H244" s="327">
        <v>124.227</v>
      </c>
      <c r="I244" s="328">
        <v>3551178</v>
      </c>
      <c r="J244" s="330">
        <v>2.34</v>
      </c>
      <c r="K244" s="474">
        <v>101.57599999999999</v>
      </c>
      <c r="M244" s="331">
        <v>84.4</v>
      </c>
      <c r="N244" s="328">
        <v>1740.2</v>
      </c>
      <c r="O244" s="327">
        <v>127.6</v>
      </c>
      <c r="P244" s="327">
        <v>90.5</v>
      </c>
      <c r="Q244" s="328">
        <v>26215</v>
      </c>
      <c r="R244" s="327">
        <v>124.227</v>
      </c>
      <c r="S244" s="328">
        <v>16496</v>
      </c>
      <c r="T244" s="330">
        <v>2.34</v>
      </c>
      <c r="U244" s="474">
        <v>101.57599999999999</v>
      </c>
    </row>
    <row r="245" spans="1:21">
      <c r="A245" s="33"/>
      <c r="B245" s="34" t="s">
        <v>119</v>
      </c>
      <c r="C245" s="331">
        <v>84.5</v>
      </c>
      <c r="D245" s="327">
        <v>1743</v>
      </c>
      <c r="E245" s="327">
        <v>142.4</v>
      </c>
      <c r="F245" s="327">
        <v>93.9</v>
      </c>
      <c r="G245" s="328">
        <v>27227</v>
      </c>
      <c r="H245" s="327">
        <v>99.575000000000003</v>
      </c>
      <c r="I245" s="328">
        <v>6367037</v>
      </c>
      <c r="J245" s="330">
        <v>2.3420000000000001</v>
      </c>
      <c r="K245" s="474">
        <v>101.151</v>
      </c>
      <c r="M245" s="331">
        <v>84.5</v>
      </c>
      <c r="N245" s="328">
        <v>1720.9</v>
      </c>
      <c r="O245" s="327">
        <v>142.4</v>
      </c>
      <c r="P245" s="327">
        <v>89.9</v>
      </c>
      <c r="Q245" s="328">
        <v>26147</v>
      </c>
      <c r="R245" s="327">
        <v>99.575000000000003</v>
      </c>
      <c r="S245" s="328">
        <v>14864</v>
      </c>
      <c r="T245" s="330">
        <v>2.3420000000000001</v>
      </c>
      <c r="U245" s="474">
        <v>101.151</v>
      </c>
    </row>
    <row r="246" spans="1:21">
      <c r="A246" s="33"/>
      <c r="B246" s="34" t="s">
        <v>120</v>
      </c>
      <c r="C246" s="331">
        <v>87.3</v>
      </c>
      <c r="D246" s="327">
        <v>1692</v>
      </c>
      <c r="E246" s="327">
        <v>116.6</v>
      </c>
      <c r="F246" s="327">
        <v>93.9</v>
      </c>
      <c r="G246" s="328">
        <v>25390</v>
      </c>
      <c r="H246" s="327">
        <v>99.914000000000001</v>
      </c>
      <c r="I246" s="328">
        <v>56484967</v>
      </c>
      <c r="J246" s="330">
        <v>2.3370000000000002</v>
      </c>
      <c r="K246" s="474">
        <v>100.943</v>
      </c>
      <c r="M246" s="331">
        <v>87.3</v>
      </c>
      <c r="N246" s="328">
        <v>1733.4</v>
      </c>
      <c r="O246" s="327">
        <v>116.6</v>
      </c>
      <c r="P246" s="327">
        <v>90</v>
      </c>
      <c r="Q246" s="328">
        <v>26197</v>
      </c>
      <c r="R246" s="327">
        <v>99.914000000000001</v>
      </c>
      <c r="S246" s="328">
        <v>15844</v>
      </c>
      <c r="T246" s="330">
        <v>2.3370000000000002</v>
      </c>
      <c r="U246" s="474">
        <v>100.943</v>
      </c>
    </row>
    <row r="247" spans="1:21">
      <c r="A247" s="33"/>
      <c r="B247" s="34" t="s">
        <v>121</v>
      </c>
      <c r="C247" s="331">
        <v>88</v>
      </c>
      <c r="D247" s="327">
        <v>1703</v>
      </c>
      <c r="E247" s="327">
        <v>113.3</v>
      </c>
      <c r="F247" s="327">
        <v>94.4</v>
      </c>
      <c r="G247" s="328">
        <v>25988</v>
      </c>
      <c r="H247" s="327">
        <v>106.242</v>
      </c>
      <c r="I247" s="328">
        <v>2232431</v>
      </c>
      <c r="J247" s="330">
        <v>2.3050000000000002</v>
      </c>
      <c r="K247" s="474">
        <v>100.629</v>
      </c>
      <c r="M247" s="331">
        <v>88</v>
      </c>
      <c r="N247" s="328">
        <v>1756.3</v>
      </c>
      <c r="O247" s="327">
        <v>113.3</v>
      </c>
      <c r="P247" s="327">
        <v>90.5</v>
      </c>
      <c r="Q247" s="328">
        <v>26954</v>
      </c>
      <c r="R247" s="327">
        <v>106.242</v>
      </c>
      <c r="S247" s="328">
        <v>11773</v>
      </c>
      <c r="T247" s="330">
        <v>2.3050000000000002</v>
      </c>
      <c r="U247" s="474">
        <v>100.629</v>
      </c>
    </row>
    <row r="248" spans="1:21">
      <c r="A248" s="208" t="s">
        <v>148</v>
      </c>
      <c r="B248" s="62" t="s">
        <v>110</v>
      </c>
      <c r="C248" s="347">
        <v>85</v>
      </c>
      <c r="D248" s="340">
        <v>1603</v>
      </c>
      <c r="E248" s="340">
        <v>102.6</v>
      </c>
      <c r="F248" s="340">
        <v>94.6</v>
      </c>
      <c r="G248" s="341">
        <v>26428</v>
      </c>
      <c r="H248" s="340">
        <v>109.797</v>
      </c>
      <c r="I248" s="341">
        <v>3091571</v>
      </c>
      <c r="J248" s="345">
        <v>2.2829999999999999</v>
      </c>
      <c r="K248" s="476">
        <v>100.211</v>
      </c>
      <c r="M248" s="347">
        <v>85</v>
      </c>
      <c r="N248" s="341">
        <v>1664.8</v>
      </c>
      <c r="O248" s="340">
        <v>102.6</v>
      </c>
      <c r="P248" s="340">
        <v>90.9</v>
      </c>
      <c r="Q248" s="341">
        <v>27994</v>
      </c>
      <c r="R248" s="340">
        <v>109.797</v>
      </c>
      <c r="S248" s="341">
        <v>12357</v>
      </c>
      <c r="T248" s="345">
        <v>2.2829999999999999</v>
      </c>
      <c r="U248" s="476">
        <v>100.211</v>
      </c>
    </row>
    <row r="249" spans="1:21">
      <c r="A249" s="33">
        <v>2009</v>
      </c>
      <c r="B249" s="34" t="s">
        <v>111</v>
      </c>
      <c r="C249" s="331">
        <v>85.2</v>
      </c>
      <c r="D249" s="327">
        <v>1610</v>
      </c>
      <c r="E249" s="327">
        <v>104.3</v>
      </c>
      <c r="F249" s="327">
        <v>94.7</v>
      </c>
      <c r="G249" s="328">
        <v>28041</v>
      </c>
      <c r="H249" s="327">
        <v>123.048</v>
      </c>
      <c r="I249" s="328">
        <v>8778809</v>
      </c>
      <c r="J249" s="330">
        <v>2.2440000000000002</v>
      </c>
      <c r="K249" s="474">
        <v>100.10599999999999</v>
      </c>
      <c r="M249" s="331">
        <v>85.2</v>
      </c>
      <c r="N249" s="328">
        <v>1677.5</v>
      </c>
      <c r="O249" s="327">
        <v>104.3</v>
      </c>
      <c r="P249" s="327">
        <v>91.2</v>
      </c>
      <c r="Q249" s="328">
        <v>30321</v>
      </c>
      <c r="R249" s="327">
        <v>123.048</v>
      </c>
      <c r="S249" s="328">
        <v>11033</v>
      </c>
      <c r="T249" s="330">
        <v>2.2440000000000002</v>
      </c>
      <c r="U249" s="474">
        <v>100.10599999999999</v>
      </c>
    </row>
    <row r="250" spans="1:21">
      <c r="A250" s="39"/>
      <c r="B250" s="34" t="s">
        <v>112</v>
      </c>
      <c r="C250" s="331">
        <v>81</v>
      </c>
      <c r="D250" s="327">
        <v>1623</v>
      </c>
      <c r="E250" s="327">
        <v>108.3</v>
      </c>
      <c r="F250" s="327">
        <v>94.2</v>
      </c>
      <c r="G250" s="328">
        <v>30878</v>
      </c>
      <c r="H250" s="327">
        <v>77.516000000000005</v>
      </c>
      <c r="I250" s="328">
        <v>2287224</v>
      </c>
      <c r="J250" s="330">
        <v>2.2069999999999999</v>
      </c>
      <c r="K250" s="474">
        <v>99.894999999999996</v>
      </c>
      <c r="M250" s="331">
        <v>81</v>
      </c>
      <c r="N250" s="328">
        <v>1703.7</v>
      </c>
      <c r="O250" s="327">
        <v>108.3</v>
      </c>
      <c r="P250" s="327">
        <v>91.1</v>
      </c>
      <c r="Q250" s="328">
        <v>33843</v>
      </c>
      <c r="R250" s="327">
        <v>77.516000000000005</v>
      </c>
      <c r="S250" s="328">
        <v>11457</v>
      </c>
      <c r="T250" s="330">
        <v>2.2069999999999999</v>
      </c>
      <c r="U250" s="474">
        <v>99.894999999999996</v>
      </c>
    </row>
    <row r="251" spans="1:21">
      <c r="A251" s="33"/>
      <c r="B251" s="34" t="s">
        <v>113</v>
      </c>
      <c r="C251" s="331">
        <v>79.599999999999994</v>
      </c>
      <c r="D251" s="327">
        <v>1724</v>
      </c>
      <c r="E251" s="327">
        <v>107.3</v>
      </c>
      <c r="F251" s="327">
        <v>95.5</v>
      </c>
      <c r="G251" s="328">
        <v>33398</v>
      </c>
      <c r="H251" s="327">
        <v>91.936000000000007</v>
      </c>
      <c r="I251" s="328">
        <v>4885048</v>
      </c>
      <c r="J251" s="330">
        <v>2.19</v>
      </c>
      <c r="K251" s="474">
        <v>100.21</v>
      </c>
      <c r="M251" s="331">
        <v>79.599999999999994</v>
      </c>
      <c r="N251" s="328">
        <v>1718.5</v>
      </c>
      <c r="O251" s="327">
        <v>107.3</v>
      </c>
      <c r="P251" s="327">
        <v>91.3</v>
      </c>
      <c r="Q251" s="328">
        <v>36915</v>
      </c>
      <c r="R251" s="327">
        <v>91.936000000000007</v>
      </c>
      <c r="S251" s="328">
        <v>10973</v>
      </c>
      <c r="T251" s="330">
        <v>2.19</v>
      </c>
      <c r="U251" s="474">
        <v>100.21</v>
      </c>
    </row>
    <row r="252" spans="1:21">
      <c r="A252" s="33"/>
      <c r="B252" s="34" t="s">
        <v>114</v>
      </c>
      <c r="C252" s="331">
        <v>77.3</v>
      </c>
      <c r="D252" s="327">
        <v>1784</v>
      </c>
      <c r="E252" s="327">
        <v>104</v>
      </c>
      <c r="F252" s="327">
        <v>96.1</v>
      </c>
      <c r="G252" s="328">
        <v>36856</v>
      </c>
      <c r="H252" s="327">
        <v>103.652</v>
      </c>
      <c r="I252" s="328">
        <v>43963193</v>
      </c>
      <c r="J252" s="330">
        <v>2.1739999999999999</v>
      </c>
      <c r="K252" s="474">
        <v>99.375</v>
      </c>
      <c r="M252" s="331">
        <v>77.3</v>
      </c>
      <c r="N252" s="328">
        <v>1726.7</v>
      </c>
      <c r="O252" s="327">
        <v>104</v>
      </c>
      <c r="P252" s="327">
        <v>91.5</v>
      </c>
      <c r="Q252" s="328">
        <v>36874</v>
      </c>
      <c r="R252" s="327">
        <v>103.652</v>
      </c>
      <c r="S252" s="328">
        <v>9717</v>
      </c>
      <c r="T252" s="330">
        <v>2.1739999999999999</v>
      </c>
      <c r="U252" s="474">
        <v>99.375</v>
      </c>
    </row>
    <row r="253" spans="1:21">
      <c r="A253" s="33"/>
      <c r="B253" s="34" t="s">
        <v>115</v>
      </c>
      <c r="C253" s="331">
        <v>77.3</v>
      </c>
      <c r="D253" s="327">
        <v>1805</v>
      </c>
      <c r="E253" s="327">
        <v>108.4</v>
      </c>
      <c r="F253" s="327">
        <v>96</v>
      </c>
      <c r="G253" s="328">
        <v>39749</v>
      </c>
      <c r="H253" s="327">
        <v>99.266000000000005</v>
      </c>
      <c r="I253" s="328">
        <v>3383378</v>
      </c>
      <c r="J253" s="330">
        <v>2.1339999999999999</v>
      </c>
      <c r="K253" s="474">
        <v>98.649000000000001</v>
      </c>
      <c r="M253" s="331">
        <v>77.3</v>
      </c>
      <c r="N253" s="328">
        <v>1727.1</v>
      </c>
      <c r="O253" s="327">
        <v>108.4</v>
      </c>
      <c r="P253" s="327">
        <v>91.6</v>
      </c>
      <c r="Q253" s="328">
        <v>37296</v>
      </c>
      <c r="R253" s="327">
        <v>99.266000000000005</v>
      </c>
      <c r="S253" s="328">
        <v>10559</v>
      </c>
      <c r="T253" s="330">
        <v>2.1339999999999999</v>
      </c>
      <c r="U253" s="474">
        <v>98.649000000000001</v>
      </c>
    </row>
    <row r="254" spans="1:21">
      <c r="A254" s="33"/>
      <c r="B254" s="34" t="s">
        <v>116</v>
      </c>
      <c r="C254" s="331">
        <v>76.2</v>
      </c>
      <c r="D254" s="327">
        <v>1576</v>
      </c>
      <c r="E254" s="327">
        <v>85.5</v>
      </c>
      <c r="F254" s="327">
        <v>95.7</v>
      </c>
      <c r="G254" s="328">
        <v>40319</v>
      </c>
      <c r="H254" s="327">
        <v>97.509</v>
      </c>
      <c r="I254" s="328">
        <v>4329446</v>
      </c>
      <c r="J254" s="330">
        <v>2.0979999999999999</v>
      </c>
      <c r="K254" s="474">
        <v>98.337000000000003</v>
      </c>
      <c r="M254" s="331">
        <v>76.2</v>
      </c>
      <c r="N254" s="328">
        <v>1532.1</v>
      </c>
      <c r="O254" s="327">
        <v>85.5</v>
      </c>
      <c r="P254" s="327">
        <v>91.3</v>
      </c>
      <c r="Q254" s="328">
        <v>36557</v>
      </c>
      <c r="R254" s="327">
        <v>97.509</v>
      </c>
      <c r="S254" s="328">
        <v>15712</v>
      </c>
      <c r="T254" s="330">
        <v>2.0979999999999999</v>
      </c>
      <c r="U254" s="474">
        <v>98.337000000000003</v>
      </c>
    </row>
    <row r="255" spans="1:21">
      <c r="A255" s="33"/>
      <c r="B255" s="34" t="s">
        <v>117</v>
      </c>
      <c r="C255" s="331">
        <v>75.3</v>
      </c>
      <c r="D255" s="327">
        <v>1539</v>
      </c>
      <c r="E255" s="327">
        <v>96.2</v>
      </c>
      <c r="F255" s="327">
        <v>95.6</v>
      </c>
      <c r="G255" s="328">
        <v>39419</v>
      </c>
      <c r="H255" s="327">
        <v>97.382999999999996</v>
      </c>
      <c r="I255" s="328">
        <v>9181826</v>
      </c>
      <c r="J255" s="330">
        <v>2.101</v>
      </c>
      <c r="K255" s="474">
        <v>98.135000000000005</v>
      </c>
      <c r="M255" s="331">
        <v>75.3</v>
      </c>
      <c r="N255" s="328">
        <v>1466.1</v>
      </c>
      <c r="O255" s="327">
        <v>96.2</v>
      </c>
      <c r="P255" s="327">
        <v>91.3</v>
      </c>
      <c r="Q255" s="328">
        <v>35821</v>
      </c>
      <c r="R255" s="327">
        <v>97.382999999999996</v>
      </c>
      <c r="S255" s="328">
        <v>11754</v>
      </c>
      <c r="T255" s="330">
        <v>2.101</v>
      </c>
      <c r="U255" s="474">
        <v>98.135000000000005</v>
      </c>
    </row>
    <row r="256" spans="1:21">
      <c r="A256" s="33"/>
      <c r="B256" s="34" t="s">
        <v>118</v>
      </c>
      <c r="C256" s="331">
        <v>74</v>
      </c>
      <c r="D256" s="327">
        <v>1494</v>
      </c>
      <c r="E256" s="327">
        <v>98.2</v>
      </c>
      <c r="F256" s="327">
        <v>95.7</v>
      </c>
      <c r="G256" s="328">
        <v>37919</v>
      </c>
      <c r="H256" s="327">
        <v>90.778999999999996</v>
      </c>
      <c r="I256" s="328">
        <v>2173138</v>
      </c>
      <c r="J256" s="330">
        <v>2.0840000000000001</v>
      </c>
      <c r="K256" s="474">
        <v>98.242000000000004</v>
      </c>
      <c r="M256" s="331">
        <v>74</v>
      </c>
      <c r="N256" s="328">
        <v>1484.3</v>
      </c>
      <c r="O256" s="327">
        <v>98.2</v>
      </c>
      <c r="P256" s="327">
        <v>91.6</v>
      </c>
      <c r="Q256" s="328">
        <v>35274</v>
      </c>
      <c r="R256" s="327">
        <v>90.778999999999996</v>
      </c>
      <c r="S256" s="328">
        <v>10149</v>
      </c>
      <c r="T256" s="330">
        <v>2.0840000000000001</v>
      </c>
      <c r="U256" s="474">
        <v>98.242000000000004</v>
      </c>
    </row>
    <row r="257" spans="1:21">
      <c r="A257" s="33"/>
      <c r="B257" s="34" t="s">
        <v>119</v>
      </c>
      <c r="C257" s="331">
        <v>73.900000000000006</v>
      </c>
      <c r="D257" s="327">
        <v>1696</v>
      </c>
      <c r="E257" s="327">
        <v>94.1</v>
      </c>
      <c r="F257" s="327">
        <v>95.4</v>
      </c>
      <c r="G257" s="328">
        <v>35403</v>
      </c>
      <c r="H257" s="327">
        <v>97.73</v>
      </c>
      <c r="I257" s="328">
        <v>5000837</v>
      </c>
      <c r="J257" s="330">
        <v>2.077</v>
      </c>
      <c r="K257" s="474">
        <v>97.828000000000003</v>
      </c>
      <c r="M257" s="331">
        <v>73.900000000000006</v>
      </c>
      <c r="N257" s="328">
        <v>1667.1</v>
      </c>
      <c r="O257" s="327">
        <v>94.1</v>
      </c>
      <c r="P257" s="327">
        <v>91.5</v>
      </c>
      <c r="Q257" s="328">
        <v>34493</v>
      </c>
      <c r="R257" s="327">
        <v>97.73</v>
      </c>
      <c r="S257" s="328">
        <v>11423</v>
      </c>
      <c r="T257" s="330">
        <v>2.077</v>
      </c>
      <c r="U257" s="474">
        <v>97.828000000000003</v>
      </c>
    </row>
    <row r="258" spans="1:21">
      <c r="A258" s="33"/>
      <c r="B258" s="34" t="s">
        <v>120</v>
      </c>
      <c r="C258" s="331">
        <v>72.8</v>
      </c>
      <c r="D258" s="327">
        <v>1599</v>
      </c>
      <c r="E258" s="327">
        <v>98.8</v>
      </c>
      <c r="F258" s="327">
        <v>95.4</v>
      </c>
      <c r="G258" s="328">
        <v>33598</v>
      </c>
      <c r="H258" s="327">
        <v>99.234999999999999</v>
      </c>
      <c r="I258" s="328">
        <v>38652341</v>
      </c>
      <c r="J258" s="330">
        <v>2.0870000000000002</v>
      </c>
      <c r="K258" s="474">
        <v>97.819000000000003</v>
      </c>
      <c r="M258" s="331">
        <v>72.8</v>
      </c>
      <c r="N258" s="328">
        <v>1637.3</v>
      </c>
      <c r="O258" s="327">
        <v>98.8</v>
      </c>
      <c r="P258" s="327">
        <v>91.4</v>
      </c>
      <c r="Q258" s="328">
        <v>34267</v>
      </c>
      <c r="R258" s="327">
        <v>99.234999999999999</v>
      </c>
      <c r="S258" s="328">
        <v>10901</v>
      </c>
      <c r="T258" s="330">
        <v>2.0870000000000002</v>
      </c>
      <c r="U258" s="474">
        <v>97.819000000000003</v>
      </c>
    </row>
    <row r="259" spans="1:21">
      <c r="A259" s="49"/>
      <c r="B259" s="50" t="s">
        <v>121</v>
      </c>
      <c r="C259" s="354">
        <v>73</v>
      </c>
      <c r="D259" s="349">
        <v>1579</v>
      </c>
      <c r="E259" s="349">
        <v>107.1</v>
      </c>
      <c r="F259" s="349">
        <v>95.6</v>
      </c>
      <c r="G259" s="350">
        <v>32378</v>
      </c>
      <c r="H259" s="349">
        <v>94.197000000000003</v>
      </c>
      <c r="I259" s="350">
        <v>1844414</v>
      </c>
      <c r="J259" s="353">
        <v>2.0640000000000001</v>
      </c>
      <c r="K259" s="475">
        <v>98.021000000000001</v>
      </c>
      <c r="M259" s="354">
        <v>73</v>
      </c>
      <c r="N259" s="350">
        <v>1633.5</v>
      </c>
      <c r="O259" s="349">
        <v>107.1</v>
      </c>
      <c r="P259" s="349">
        <v>91.7</v>
      </c>
      <c r="Q259" s="350">
        <v>33573</v>
      </c>
      <c r="R259" s="349">
        <v>94.197000000000003</v>
      </c>
      <c r="S259" s="350">
        <v>9477</v>
      </c>
      <c r="T259" s="353">
        <v>2.0640000000000001</v>
      </c>
      <c r="U259" s="475">
        <v>98.021000000000001</v>
      </c>
    </row>
    <row r="260" spans="1:21">
      <c r="A260" s="209" t="s">
        <v>155</v>
      </c>
      <c r="B260" s="34" t="s">
        <v>110</v>
      </c>
      <c r="C260" s="331">
        <v>73.2</v>
      </c>
      <c r="D260" s="327">
        <v>1593</v>
      </c>
      <c r="E260" s="327">
        <v>108.3</v>
      </c>
      <c r="F260" s="327">
        <v>95.2</v>
      </c>
      <c r="G260" s="328">
        <v>30817</v>
      </c>
      <c r="H260" s="327">
        <v>88.191999999999993</v>
      </c>
      <c r="I260" s="328">
        <v>2724877</v>
      </c>
      <c r="J260" s="330">
        <v>2.044</v>
      </c>
      <c r="K260" s="474">
        <v>98.844999999999999</v>
      </c>
      <c r="M260" s="331">
        <v>73.2</v>
      </c>
      <c r="N260" s="328">
        <v>1641.2</v>
      </c>
      <c r="O260" s="327">
        <v>108.3</v>
      </c>
      <c r="P260" s="327">
        <v>91.5</v>
      </c>
      <c r="Q260" s="328">
        <v>33151</v>
      </c>
      <c r="R260" s="327">
        <v>88.191999999999993</v>
      </c>
      <c r="S260" s="328">
        <v>10796</v>
      </c>
      <c r="T260" s="330">
        <v>2.044</v>
      </c>
      <c r="U260" s="474">
        <v>98.844999999999999</v>
      </c>
    </row>
    <row r="261" spans="1:21">
      <c r="A261" s="33">
        <v>2010</v>
      </c>
      <c r="B261" s="34" t="s">
        <v>111</v>
      </c>
      <c r="C261" s="331">
        <v>74.8</v>
      </c>
      <c r="D261" s="327">
        <v>1552</v>
      </c>
      <c r="E261" s="327">
        <v>104.6</v>
      </c>
      <c r="F261" s="327">
        <v>95.1</v>
      </c>
      <c r="G261" s="328">
        <v>29864</v>
      </c>
      <c r="H261" s="327">
        <v>70.864000000000004</v>
      </c>
      <c r="I261" s="328">
        <v>9773218</v>
      </c>
      <c r="J261" s="330">
        <v>2.0299999999999998</v>
      </c>
      <c r="K261" s="474">
        <v>99.366</v>
      </c>
      <c r="M261" s="331">
        <v>74.8</v>
      </c>
      <c r="N261" s="328">
        <v>1617.7</v>
      </c>
      <c r="O261" s="327">
        <v>104.6</v>
      </c>
      <c r="P261" s="327">
        <v>91.6</v>
      </c>
      <c r="Q261" s="328">
        <v>32307</v>
      </c>
      <c r="R261" s="327">
        <v>70.864000000000004</v>
      </c>
      <c r="S261" s="328">
        <v>11577</v>
      </c>
      <c r="T261" s="330">
        <v>2.0299999999999998</v>
      </c>
      <c r="U261" s="474">
        <v>99.366</v>
      </c>
    </row>
    <row r="262" spans="1:21">
      <c r="A262" s="33"/>
      <c r="B262" s="34" t="s">
        <v>112</v>
      </c>
      <c r="C262" s="331">
        <v>74.5</v>
      </c>
      <c r="D262" s="327">
        <v>1551</v>
      </c>
      <c r="E262" s="327">
        <v>97.9</v>
      </c>
      <c r="F262" s="327">
        <v>94.5</v>
      </c>
      <c r="G262" s="328">
        <v>29593</v>
      </c>
      <c r="H262" s="327">
        <v>102.53100000000001</v>
      </c>
      <c r="I262" s="328">
        <v>2015453</v>
      </c>
      <c r="J262" s="330">
        <v>2.024</v>
      </c>
      <c r="K262" s="474">
        <v>99.263999999999996</v>
      </c>
      <c r="M262" s="331">
        <v>74.5</v>
      </c>
      <c r="N262" s="328">
        <v>1629.7</v>
      </c>
      <c r="O262" s="327">
        <v>97.9</v>
      </c>
      <c r="P262" s="327">
        <v>91.4</v>
      </c>
      <c r="Q262" s="328">
        <v>31868</v>
      </c>
      <c r="R262" s="327">
        <v>102.53100000000001</v>
      </c>
      <c r="S262" s="328">
        <v>10103</v>
      </c>
      <c r="T262" s="330">
        <v>2.024</v>
      </c>
      <c r="U262" s="474">
        <v>99.263999999999996</v>
      </c>
    </row>
    <row r="263" spans="1:21">
      <c r="A263" s="33"/>
      <c r="B263" s="34" t="s">
        <v>113</v>
      </c>
      <c r="C263" s="331">
        <v>73</v>
      </c>
      <c r="D263" s="327">
        <v>1530</v>
      </c>
      <c r="E263" s="327">
        <v>97.3</v>
      </c>
      <c r="F263" s="327">
        <v>95.4</v>
      </c>
      <c r="G263" s="328">
        <v>28667</v>
      </c>
      <c r="H263" s="327">
        <v>99.9</v>
      </c>
      <c r="I263" s="328">
        <v>4827464</v>
      </c>
      <c r="J263" s="330">
        <v>2.0099999999999998</v>
      </c>
      <c r="K263" s="474">
        <v>99.162999999999997</v>
      </c>
      <c r="M263" s="331">
        <v>73</v>
      </c>
      <c r="N263" s="328">
        <v>1533.2</v>
      </c>
      <c r="O263" s="327">
        <v>97.3</v>
      </c>
      <c r="P263" s="327">
        <v>91.3</v>
      </c>
      <c r="Q263" s="328">
        <v>31739</v>
      </c>
      <c r="R263" s="327">
        <v>99.9</v>
      </c>
      <c r="S263" s="328">
        <v>10979</v>
      </c>
      <c r="T263" s="330">
        <v>2.0099999999999998</v>
      </c>
      <c r="U263" s="474">
        <v>99.162999999999997</v>
      </c>
    </row>
    <row r="264" spans="1:21">
      <c r="A264" s="33"/>
      <c r="B264" s="34" t="s">
        <v>114</v>
      </c>
      <c r="C264" s="331">
        <v>73.3</v>
      </c>
      <c r="D264" s="327">
        <v>1620</v>
      </c>
      <c r="E264" s="327">
        <v>97.6</v>
      </c>
      <c r="F264" s="327">
        <v>95.7</v>
      </c>
      <c r="G264" s="328">
        <v>29936</v>
      </c>
      <c r="H264" s="327">
        <v>100.729</v>
      </c>
      <c r="I264" s="328">
        <v>47594155</v>
      </c>
      <c r="J264" s="330">
        <v>1.998</v>
      </c>
      <c r="K264" s="474">
        <v>99.161000000000001</v>
      </c>
      <c r="M264" s="331">
        <v>73.3</v>
      </c>
      <c r="N264" s="328">
        <v>1570.7</v>
      </c>
      <c r="O264" s="327">
        <v>97.6</v>
      </c>
      <c r="P264" s="327">
        <v>91.3</v>
      </c>
      <c r="Q264" s="328">
        <v>29803</v>
      </c>
      <c r="R264" s="327">
        <v>100.729</v>
      </c>
      <c r="S264" s="328">
        <v>10584</v>
      </c>
      <c r="T264" s="330">
        <v>1.998</v>
      </c>
      <c r="U264" s="474">
        <v>99.161000000000001</v>
      </c>
    </row>
    <row r="265" spans="1:21">
      <c r="A265" s="33"/>
      <c r="B265" s="34" t="s">
        <v>115</v>
      </c>
      <c r="C265" s="331">
        <v>73.2</v>
      </c>
      <c r="D265" s="327">
        <v>1636</v>
      </c>
      <c r="E265" s="327">
        <v>105.6</v>
      </c>
      <c r="F265" s="327">
        <v>95.6</v>
      </c>
      <c r="G265" s="328">
        <v>31379</v>
      </c>
      <c r="H265" s="327">
        <v>93.183999999999997</v>
      </c>
      <c r="I265" s="328">
        <v>2973709</v>
      </c>
      <c r="J265" s="330">
        <v>2.0219999999999998</v>
      </c>
      <c r="K265" s="474">
        <v>99.578999999999994</v>
      </c>
      <c r="M265" s="331">
        <v>73.2</v>
      </c>
      <c r="N265" s="328">
        <v>1578.1</v>
      </c>
      <c r="O265" s="327">
        <v>105.6</v>
      </c>
      <c r="P265" s="327">
        <v>91.2</v>
      </c>
      <c r="Q265" s="328">
        <v>29410</v>
      </c>
      <c r="R265" s="327">
        <v>93.183999999999997</v>
      </c>
      <c r="S265" s="328">
        <v>10024</v>
      </c>
      <c r="T265" s="330">
        <v>2.0219999999999998</v>
      </c>
      <c r="U265" s="474">
        <v>99.578999999999994</v>
      </c>
    </row>
    <row r="266" spans="1:21">
      <c r="A266" s="33"/>
      <c r="B266" s="34" t="s">
        <v>116</v>
      </c>
      <c r="C266" s="331">
        <v>73.900000000000006</v>
      </c>
      <c r="D266" s="327">
        <v>1592</v>
      </c>
      <c r="E266" s="327">
        <v>93.4</v>
      </c>
      <c r="F266" s="327">
        <v>95.8</v>
      </c>
      <c r="G266" s="328">
        <v>31463</v>
      </c>
      <c r="H266" s="327">
        <v>100.119</v>
      </c>
      <c r="I266" s="328">
        <v>3197776</v>
      </c>
      <c r="J266" s="330">
        <v>2.0150000000000001</v>
      </c>
      <c r="K266" s="474">
        <v>99.366</v>
      </c>
      <c r="M266" s="331">
        <v>73.900000000000006</v>
      </c>
      <c r="N266" s="328">
        <v>1545.2</v>
      </c>
      <c r="O266" s="327">
        <v>93.4</v>
      </c>
      <c r="P266" s="327">
        <v>91.4</v>
      </c>
      <c r="Q266" s="328">
        <v>28914</v>
      </c>
      <c r="R266" s="327">
        <v>100.119</v>
      </c>
      <c r="S266" s="328">
        <v>11320</v>
      </c>
      <c r="T266" s="330">
        <v>2.0150000000000001</v>
      </c>
      <c r="U266" s="474">
        <v>99.366</v>
      </c>
    </row>
    <row r="267" spans="1:21">
      <c r="A267" s="33"/>
      <c r="B267" s="34" t="s">
        <v>117</v>
      </c>
      <c r="C267" s="331">
        <v>73</v>
      </c>
      <c r="D267" s="327">
        <v>1657</v>
      </c>
      <c r="E267" s="327">
        <v>126.4</v>
      </c>
      <c r="F267" s="327">
        <v>95.7</v>
      </c>
      <c r="G267" s="328">
        <v>32269</v>
      </c>
      <c r="H267" s="327">
        <v>97.347999999999999</v>
      </c>
      <c r="I267" s="328">
        <v>9428640</v>
      </c>
      <c r="J267" s="330">
        <v>2.0169999999999999</v>
      </c>
      <c r="K267" s="474">
        <v>99.683000000000007</v>
      </c>
      <c r="M267" s="331">
        <v>73</v>
      </c>
      <c r="N267" s="328">
        <v>1579.7</v>
      </c>
      <c r="O267" s="327">
        <v>126.4</v>
      </c>
      <c r="P267" s="327">
        <v>91.4</v>
      </c>
      <c r="Q267" s="328">
        <v>28953</v>
      </c>
      <c r="R267" s="327">
        <v>97.347999999999999</v>
      </c>
      <c r="S267" s="328">
        <v>11572</v>
      </c>
      <c r="T267" s="330">
        <v>2.0169999999999999</v>
      </c>
      <c r="U267" s="474">
        <v>99.683000000000007</v>
      </c>
    </row>
    <row r="268" spans="1:21">
      <c r="A268" s="33"/>
      <c r="B268" s="34" t="s">
        <v>118</v>
      </c>
      <c r="C268" s="331">
        <v>74</v>
      </c>
      <c r="D268" s="327">
        <v>1538</v>
      </c>
      <c r="E268" s="327">
        <v>112.9</v>
      </c>
      <c r="F268" s="327">
        <v>95.7</v>
      </c>
      <c r="G268" s="328">
        <v>30668</v>
      </c>
      <c r="H268" s="327">
        <v>114.38800000000001</v>
      </c>
      <c r="I268" s="328">
        <v>2465036</v>
      </c>
      <c r="J268" s="330">
        <v>1.996</v>
      </c>
      <c r="K268" s="474">
        <v>99.578999999999994</v>
      </c>
      <c r="M268" s="331">
        <v>74</v>
      </c>
      <c r="N268" s="328">
        <v>1526.2</v>
      </c>
      <c r="O268" s="327">
        <v>112.9</v>
      </c>
      <c r="P268" s="327">
        <v>91.6</v>
      </c>
      <c r="Q268" s="328">
        <v>28576</v>
      </c>
      <c r="R268" s="327">
        <v>114.38800000000001</v>
      </c>
      <c r="S268" s="328">
        <v>11565</v>
      </c>
      <c r="T268" s="330">
        <v>1.996</v>
      </c>
      <c r="U268" s="474">
        <v>99.578999999999994</v>
      </c>
    </row>
    <row r="269" spans="1:21">
      <c r="A269" s="33"/>
      <c r="B269" s="34" t="s">
        <v>119</v>
      </c>
      <c r="C269" s="331">
        <v>74.7</v>
      </c>
      <c r="D269" s="327">
        <v>1570</v>
      </c>
      <c r="E269" s="327">
        <v>130.6</v>
      </c>
      <c r="F269" s="327">
        <v>95.9</v>
      </c>
      <c r="G269" s="328">
        <v>28739</v>
      </c>
      <c r="H269" s="327">
        <v>108.85</v>
      </c>
      <c r="I269" s="328">
        <v>9375099</v>
      </c>
      <c r="J269" s="330">
        <v>1.9830000000000001</v>
      </c>
      <c r="K269" s="474">
        <v>100.423</v>
      </c>
      <c r="M269" s="331">
        <v>74.7</v>
      </c>
      <c r="N269" s="328">
        <v>1535.2</v>
      </c>
      <c r="O269" s="327">
        <v>130.6</v>
      </c>
      <c r="P269" s="327">
        <v>91.9</v>
      </c>
      <c r="Q269" s="328">
        <v>28516</v>
      </c>
      <c r="R269" s="327">
        <v>108.85</v>
      </c>
      <c r="S269" s="328">
        <v>21378</v>
      </c>
      <c r="T269" s="330">
        <v>1.9830000000000001</v>
      </c>
      <c r="U269" s="474">
        <v>100.423</v>
      </c>
    </row>
    <row r="270" spans="1:21">
      <c r="A270" s="33"/>
      <c r="B270" s="34" t="s">
        <v>120</v>
      </c>
      <c r="C270" s="331">
        <v>75.5</v>
      </c>
      <c r="D270" s="327">
        <v>1447</v>
      </c>
      <c r="E270" s="327">
        <v>119.5</v>
      </c>
      <c r="F270" s="327">
        <v>96.1</v>
      </c>
      <c r="G270" s="328">
        <v>28271</v>
      </c>
      <c r="H270" s="327">
        <v>98.85</v>
      </c>
      <c r="I270" s="328">
        <v>37038962</v>
      </c>
      <c r="J270" s="330">
        <v>1.9870000000000001</v>
      </c>
      <c r="K270" s="474">
        <v>100.425</v>
      </c>
      <c r="M270" s="331">
        <v>75.5</v>
      </c>
      <c r="N270" s="328">
        <v>1475.5</v>
      </c>
      <c r="O270" s="327">
        <v>119.5</v>
      </c>
      <c r="P270" s="327">
        <v>91.9</v>
      </c>
      <c r="Q270" s="328">
        <v>28312</v>
      </c>
      <c r="R270" s="327">
        <v>98.85</v>
      </c>
      <c r="S270" s="328">
        <v>10611</v>
      </c>
      <c r="T270" s="330">
        <v>1.9870000000000001</v>
      </c>
      <c r="U270" s="474">
        <v>100.425</v>
      </c>
    </row>
    <row r="271" spans="1:21">
      <c r="A271" s="49"/>
      <c r="B271" s="34" t="s">
        <v>121</v>
      </c>
      <c r="C271" s="331">
        <v>75.3</v>
      </c>
      <c r="D271" s="327">
        <v>1393</v>
      </c>
      <c r="E271" s="327">
        <v>109.6</v>
      </c>
      <c r="F271" s="327">
        <v>95.9</v>
      </c>
      <c r="G271" s="328">
        <v>26575</v>
      </c>
      <c r="H271" s="327">
        <v>96.614999999999995</v>
      </c>
      <c r="I271" s="328">
        <v>2452836</v>
      </c>
      <c r="J271" s="330">
        <v>1.968</v>
      </c>
      <c r="K271" s="474">
        <v>100.21299999999999</v>
      </c>
      <c r="M271" s="331">
        <v>75.3</v>
      </c>
      <c r="N271" s="328">
        <v>1446.1</v>
      </c>
      <c r="O271" s="327">
        <v>109.6</v>
      </c>
      <c r="P271" s="327">
        <v>91.9</v>
      </c>
      <c r="Q271" s="328">
        <v>27818</v>
      </c>
      <c r="R271" s="327">
        <v>96.614999999999995</v>
      </c>
      <c r="S271" s="328">
        <v>11876</v>
      </c>
      <c r="T271" s="330">
        <v>1.968</v>
      </c>
      <c r="U271" s="474">
        <v>100.21299999999999</v>
      </c>
    </row>
    <row r="272" spans="1:21">
      <c r="A272" s="33" t="s">
        <v>158</v>
      </c>
      <c r="B272" s="62" t="s">
        <v>110</v>
      </c>
      <c r="C272" s="347">
        <v>75</v>
      </c>
      <c r="D272" s="340">
        <v>1476</v>
      </c>
      <c r="E272" s="340">
        <v>110.6</v>
      </c>
      <c r="F272" s="340">
        <v>95.8</v>
      </c>
      <c r="G272" s="341">
        <v>25954</v>
      </c>
      <c r="H272" s="340">
        <v>101.429</v>
      </c>
      <c r="I272" s="341">
        <v>2817109</v>
      </c>
      <c r="J272" s="345">
        <v>1.958</v>
      </c>
      <c r="K272" s="476">
        <v>99.787000000000006</v>
      </c>
      <c r="M272" s="347">
        <v>75</v>
      </c>
      <c r="N272" s="341">
        <v>1508.5</v>
      </c>
      <c r="O272" s="340">
        <v>110.6</v>
      </c>
      <c r="P272" s="340">
        <v>92.1</v>
      </c>
      <c r="Q272" s="341">
        <v>27652</v>
      </c>
      <c r="R272" s="340">
        <v>101.429</v>
      </c>
      <c r="S272" s="341">
        <v>11357</v>
      </c>
      <c r="T272" s="345">
        <v>1.958</v>
      </c>
      <c r="U272" s="476">
        <v>99.787000000000006</v>
      </c>
    </row>
    <row r="273" spans="1:21">
      <c r="A273" s="39">
        <v>2011</v>
      </c>
      <c r="B273" s="34" t="s">
        <v>111</v>
      </c>
      <c r="C273" s="331">
        <v>76</v>
      </c>
      <c r="D273" s="327">
        <v>1411</v>
      </c>
      <c r="E273" s="327">
        <v>153.30000000000001</v>
      </c>
      <c r="F273" s="327">
        <v>95.4</v>
      </c>
      <c r="G273" s="328">
        <v>24841</v>
      </c>
      <c r="H273" s="327">
        <v>114.771</v>
      </c>
      <c r="I273" s="328">
        <v>11935110</v>
      </c>
      <c r="J273" s="330">
        <v>1.9550000000000001</v>
      </c>
      <c r="K273" s="474">
        <v>99.787000000000006</v>
      </c>
      <c r="M273" s="331">
        <v>76</v>
      </c>
      <c r="N273" s="328">
        <v>1465.6</v>
      </c>
      <c r="O273" s="327">
        <v>153.30000000000001</v>
      </c>
      <c r="P273" s="327">
        <v>91.9</v>
      </c>
      <c r="Q273" s="328">
        <v>26878</v>
      </c>
      <c r="R273" s="327">
        <v>114.771</v>
      </c>
      <c r="S273" s="328">
        <v>13774</v>
      </c>
      <c r="T273" s="330">
        <v>1.9550000000000001</v>
      </c>
      <c r="U273" s="474">
        <v>99.787000000000006</v>
      </c>
    </row>
    <row r="274" spans="1:21">
      <c r="A274" s="33"/>
      <c r="B274" s="34" t="s">
        <v>112</v>
      </c>
      <c r="C274" s="331">
        <v>75.7</v>
      </c>
      <c r="D274" s="327">
        <v>1398</v>
      </c>
      <c r="E274" s="327">
        <v>121.4</v>
      </c>
      <c r="F274" s="327">
        <v>95.2</v>
      </c>
      <c r="G274" s="328">
        <v>24857</v>
      </c>
      <c r="H274" s="327">
        <v>96.757000000000005</v>
      </c>
      <c r="I274" s="328">
        <v>2278437</v>
      </c>
      <c r="J274" s="330">
        <v>1.9419999999999999</v>
      </c>
      <c r="K274" s="474">
        <v>99.787999999999997</v>
      </c>
      <c r="M274" s="331">
        <v>75.7</v>
      </c>
      <c r="N274" s="328">
        <v>1469.7</v>
      </c>
      <c r="O274" s="327">
        <v>121.4</v>
      </c>
      <c r="P274" s="327">
        <v>92.1</v>
      </c>
      <c r="Q274" s="328">
        <v>26633</v>
      </c>
      <c r="R274" s="327">
        <v>96.757000000000005</v>
      </c>
      <c r="S274" s="328">
        <v>11187</v>
      </c>
      <c r="T274" s="330">
        <v>1.9419999999999999</v>
      </c>
      <c r="U274" s="474">
        <v>99.787999999999997</v>
      </c>
    </row>
    <row r="275" spans="1:21">
      <c r="A275" s="33"/>
      <c r="B275" s="34" t="s">
        <v>113</v>
      </c>
      <c r="C275" s="331">
        <v>77.599999999999994</v>
      </c>
      <c r="D275" s="327">
        <v>1515</v>
      </c>
      <c r="E275" s="327">
        <v>118.3</v>
      </c>
      <c r="F275" s="327">
        <v>96.5</v>
      </c>
      <c r="G275" s="328">
        <v>23656</v>
      </c>
      <c r="H275" s="327">
        <v>108.621</v>
      </c>
      <c r="I275" s="328">
        <v>4723413</v>
      </c>
      <c r="J275" s="330">
        <v>1.952</v>
      </c>
      <c r="K275" s="474">
        <v>99.367000000000004</v>
      </c>
      <c r="M275" s="331">
        <v>77.599999999999994</v>
      </c>
      <c r="N275" s="328">
        <v>1526.4</v>
      </c>
      <c r="O275" s="327">
        <v>118.3</v>
      </c>
      <c r="P275" s="327">
        <v>92.3</v>
      </c>
      <c r="Q275" s="328">
        <v>26566</v>
      </c>
      <c r="R275" s="327">
        <v>108.621</v>
      </c>
      <c r="S275" s="328">
        <v>10999</v>
      </c>
      <c r="T275" s="330">
        <v>1.952</v>
      </c>
      <c r="U275" s="474">
        <v>99.367000000000004</v>
      </c>
    </row>
    <row r="276" spans="1:21">
      <c r="A276" s="33"/>
      <c r="B276" s="34" t="s">
        <v>114</v>
      </c>
      <c r="C276" s="331">
        <v>81.900000000000006</v>
      </c>
      <c r="D276" s="327">
        <v>1627</v>
      </c>
      <c r="E276" s="327">
        <v>132.69999999999999</v>
      </c>
      <c r="F276" s="327">
        <v>96.8</v>
      </c>
      <c r="G276" s="328">
        <v>26471</v>
      </c>
      <c r="H276" s="327">
        <v>92.605000000000004</v>
      </c>
      <c r="I276" s="328">
        <v>51704756</v>
      </c>
      <c r="J276" s="330">
        <v>1.9430000000000001</v>
      </c>
      <c r="K276" s="474">
        <v>99.683000000000007</v>
      </c>
      <c r="M276" s="331">
        <v>81.900000000000006</v>
      </c>
      <c r="N276" s="328">
        <v>1579.5</v>
      </c>
      <c r="O276" s="327">
        <v>132.69999999999999</v>
      </c>
      <c r="P276" s="327">
        <v>92.3</v>
      </c>
      <c r="Q276" s="328">
        <v>25984</v>
      </c>
      <c r="R276" s="327">
        <v>92.605000000000004</v>
      </c>
      <c r="S276" s="328">
        <v>11413</v>
      </c>
      <c r="T276" s="330">
        <v>1.9430000000000001</v>
      </c>
      <c r="U276" s="474">
        <v>99.683000000000007</v>
      </c>
    </row>
    <row r="277" spans="1:21">
      <c r="A277" s="33"/>
      <c r="B277" s="34" t="s">
        <v>115</v>
      </c>
      <c r="C277" s="331">
        <v>82.5</v>
      </c>
      <c r="D277" s="327">
        <v>1654</v>
      </c>
      <c r="E277" s="327">
        <v>123.2</v>
      </c>
      <c r="F277" s="327">
        <v>97</v>
      </c>
      <c r="G277" s="328">
        <v>28041</v>
      </c>
      <c r="H277" s="327">
        <v>105.583</v>
      </c>
      <c r="I277" s="328">
        <v>3210090</v>
      </c>
      <c r="J277" s="330">
        <v>1.9370000000000001</v>
      </c>
      <c r="K277" s="474">
        <v>99.683000000000007</v>
      </c>
      <c r="M277" s="331">
        <v>82.5</v>
      </c>
      <c r="N277" s="328">
        <v>1607.7</v>
      </c>
      <c r="O277" s="327">
        <v>123.2</v>
      </c>
      <c r="P277" s="327">
        <v>92.5</v>
      </c>
      <c r="Q277" s="328">
        <v>26343</v>
      </c>
      <c r="R277" s="327">
        <v>105.583</v>
      </c>
      <c r="S277" s="328">
        <v>11325</v>
      </c>
      <c r="T277" s="330">
        <v>1.9370000000000001</v>
      </c>
      <c r="U277" s="474">
        <v>99.683000000000007</v>
      </c>
    </row>
    <row r="278" spans="1:21">
      <c r="A278" s="33"/>
      <c r="B278" s="34" t="s">
        <v>116</v>
      </c>
      <c r="C278" s="331">
        <v>83</v>
      </c>
      <c r="D278" s="327">
        <v>1745</v>
      </c>
      <c r="E278" s="327">
        <v>120.8</v>
      </c>
      <c r="F278" s="327">
        <v>97.3</v>
      </c>
      <c r="G278" s="328">
        <v>27327</v>
      </c>
      <c r="H278" s="327">
        <v>99.712999999999994</v>
      </c>
      <c r="I278" s="328">
        <v>3036264</v>
      </c>
      <c r="J278" s="330">
        <v>1.931</v>
      </c>
      <c r="K278" s="474">
        <v>100.10599999999999</v>
      </c>
      <c r="M278" s="331">
        <v>83</v>
      </c>
      <c r="N278" s="328">
        <v>1700.2</v>
      </c>
      <c r="O278" s="327">
        <v>120.8</v>
      </c>
      <c r="P278" s="327">
        <v>92.7</v>
      </c>
      <c r="Q278" s="328">
        <v>25618</v>
      </c>
      <c r="R278" s="327">
        <v>99.712999999999994</v>
      </c>
      <c r="S278" s="328">
        <v>10633</v>
      </c>
      <c r="T278" s="330">
        <v>1.931</v>
      </c>
      <c r="U278" s="474">
        <v>100.10599999999999</v>
      </c>
    </row>
    <row r="279" spans="1:21">
      <c r="A279" s="33"/>
      <c r="B279" s="34" t="s">
        <v>117</v>
      </c>
      <c r="C279" s="331">
        <v>85.8</v>
      </c>
      <c r="D279" s="327">
        <v>1826</v>
      </c>
      <c r="E279" s="327">
        <v>118.3</v>
      </c>
      <c r="F279" s="327">
        <v>96.9</v>
      </c>
      <c r="G279" s="328">
        <v>29864</v>
      </c>
      <c r="H279" s="327">
        <v>103.30800000000001</v>
      </c>
      <c r="I279" s="328">
        <v>10721062</v>
      </c>
      <c r="J279" s="330">
        <v>1.9239999999999999</v>
      </c>
      <c r="K279" s="474">
        <v>100</v>
      </c>
      <c r="M279" s="331">
        <v>85.8</v>
      </c>
      <c r="N279" s="328">
        <v>1747</v>
      </c>
      <c r="O279" s="327">
        <v>118.3</v>
      </c>
      <c r="P279" s="327">
        <v>92.6</v>
      </c>
      <c r="Q279" s="328">
        <v>26429</v>
      </c>
      <c r="R279" s="327">
        <v>103.30800000000001</v>
      </c>
      <c r="S279" s="328">
        <v>13026</v>
      </c>
      <c r="T279" s="330">
        <v>1.9239999999999999</v>
      </c>
      <c r="U279" s="474">
        <v>100</v>
      </c>
    </row>
    <row r="280" spans="1:21">
      <c r="A280" s="33"/>
      <c r="B280" s="34" t="s">
        <v>118</v>
      </c>
      <c r="C280" s="331">
        <v>84.4</v>
      </c>
      <c r="D280" s="327">
        <v>1785</v>
      </c>
      <c r="E280" s="327">
        <v>116.8</v>
      </c>
      <c r="F280" s="327">
        <v>96.6</v>
      </c>
      <c r="G280" s="328">
        <v>28126</v>
      </c>
      <c r="H280" s="327">
        <v>80.292000000000002</v>
      </c>
      <c r="I280" s="328">
        <v>2314643</v>
      </c>
      <c r="J280" s="330">
        <v>1.913</v>
      </c>
      <c r="K280" s="474">
        <v>100</v>
      </c>
      <c r="M280" s="331">
        <v>84.4</v>
      </c>
      <c r="N280" s="328">
        <v>1768.5</v>
      </c>
      <c r="O280" s="327">
        <v>116.8</v>
      </c>
      <c r="P280" s="327">
        <v>92.4</v>
      </c>
      <c r="Q280" s="328">
        <v>26391</v>
      </c>
      <c r="R280" s="327">
        <v>80.292000000000002</v>
      </c>
      <c r="S280" s="328">
        <v>10979</v>
      </c>
      <c r="T280" s="330">
        <v>1.913</v>
      </c>
      <c r="U280" s="474">
        <v>100</v>
      </c>
    </row>
    <row r="281" spans="1:21">
      <c r="A281" s="33"/>
      <c r="B281" s="34" t="s">
        <v>119</v>
      </c>
      <c r="C281" s="331">
        <v>85.1</v>
      </c>
      <c r="D281" s="327">
        <v>1795</v>
      </c>
      <c r="E281" s="327">
        <v>129.1</v>
      </c>
      <c r="F281" s="327">
        <v>96.3</v>
      </c>
      <c r="G281" s="328">
        <v>26774</v>
      </c>
      <c r="H281" s="327">
        <v>91.358000000000004</v>
      </c>
      <c r="I281" s="328">
        <v>4868304</v>
      </c>
      <c r="J281" s="330">
        <v>1.911</v>
      </c>
      <c r="K281" s="474">
        <v>99.894999999999996</v>
      </c>
      <c r="M281" s="331">
        <v>85.1</v>
      </c>
      <c r="N281" s="328">
        <v>1742.7</v>
      </c>
      <c r="O281" s="327">
        <v>129.1</v>
      </c>
      <c r="P281" s="327">
        <v>92.2</v>
      </c>
      <c r="Q281" s="328">
        <v>26356</v>
      </c>
      <c r="R281" s="327">
        <v>91.358000000000004</v>
      </c>
      <c r="S281" s="328">
        <v>11265</v>
      </c>
      <c r="T281" s="330">
        <v>1.911</v>
      </c>
      <c r="U281" s="474">
        <v>99.894999999999996</v>
      </c>
    </row>
    <row r="282" spans="1:21">
      <c r="A282" s="33"/>
      <c r="B282" s="34" t="s">
        <v>120</v>
      </c>
      <c r="C282" s="331">
        <v>85.5</v>
      </c>
      <c r="D282" s="327">
        <v>1769</v>
      </c>
      <c r="E282" s="327">
        <v>128.5</v>
      </c>
      <c r="F282" s="327">
        <v>96.6</v>
      </c>
      <c r="G282" s="328">
        <v>26566</v>
      </c>
      <c r="H282" s="327">
        <v>91.594999999999999</v>
      </c>
      <c r="I282" s="328">
        <v>40448136</v>
      </c>
      <c r="J282" s="330">
        <v>1.903</v>
      </c>
      <c r="K282" s="474">
        <v>99.366</v>
      </c>
      <c r="M282" s="331">
        <v>85.5</v>
      </c>
      <c r="N282" s="328">
        <v>1792.2</v>
      </c>
      <c r="O282" s="327">
        <v>128.5</v>
      </c>
      <c r="P282" s="327">
        <v>92.4</v>
      </c>
      <c r="Q282" s="328">
        <v>26546</v>
      </c>
      <c r="R282" s="327">
        <v>91.594999999999999</v>
      </c>
      <c r="S282" s="328">
        <v>11688</v>
      </c>
      <c r="T282" s="330">
        <v>1.903</v>
      </c>
      <c r="U282" s="474">
        <v>99.366</v>
      </c>
    </row>
    <row r="283" spans="1:21">
      <c r="A283" s="33"/>
      <c r="B283" s="50" t="s">
        <v>121</v>
      </c>
      <c r="C283" s="354">
        <v>86.1</v>
      </c>
      <c r="D283" s="349">
        <v>1634</v>
      </c>
      <c r="E283" s="349">
        <v>125.5</v>
      </c>
      <c r="F283" s="349">
        <v>96.6</v>
      </c>
      <c r="G283" s="350">
        <v>24913</v>
      </c>
      <c r="H283" s="349">
        <v>105.61</v>
      </c>
      <c r="I283" s="350">
        <v>2508138</v>
      </c>
      <c r="J283" s="353">
        <v>1.89</v>
      </c>
      <c r="K283" s="475">
        <v>99.682000000000002</v>
      </c>
      <c r="M283" s="354">
        <v>86.1</v>
      </c>
      <c r="N283" s="350">
        <v>1701.1</v>
      </c>
      <c r="O283" s="349">
        <v>125.5</v>
      </c>
      <c r="P283" s="349">
        <v>92.4</v>
      </c>
      <c r="Q283" s="350">
        <v>26368</v>
      </c>
      <c r="R283" s="349">
        <v>105.61</v>
      </c>
      <c r="S283" s="350">
        <v>11914</v>
      </c>
      <c r="T283" s="353">
        <v>1.89</v>
      </c>
      <c r="U283" s="475">
        <v>99.682000000000002</v>
      </c>
    </row>
    <row r="284" spans="1:21">
      <c r="A284" s="61" t="s">
        <v>161</v>
      </c>
      <c r="B284" s="34" t="s">
        <v>110</v>
      </c>
      <c r="C284" s="331">
        <v>87.5</v>
      </c>
      <c r="D284" s="327">
        <v>1789</v>
      </c>
      <c r="E284" s="327">
        <v>132.80000000000001</v>
      </c>
      <c r="F284" s="327">
        <v>96</v>
      </c>
      <c r="G284" s="328">
        <v>24700</v>
      </c>
      <c r="H284" s="327">
        <v>122.773</v>
      </c>
      <c r="I284" s="328">
        <v>2750199</v>
      </c>
      <c r="J284" s="330">
        <v>1.8859999999999999</v>
      </c>
      <c r="K284" s="474">
        <v>100.319</v>
      </c>
      <c r="M284" s="331">
        <v>87.5</v>
      </c>
      <c r="N284" s="328">
        <v>1821.5</v>
      </c>
      <c r="O284" s="327">
        <v>132.80000000000001</v>
      </c>
      <c r="P284" s="327">
        <v>92.3</v>
      </c>
      <c r="Q284" s="328">
        <v>25847</v>
      </c>
      <c r="R284" s="327">
        <v>122.773</v>
      </c>
      <c r="S284" s="328">
        <v>11650</v>
      </c>
      <c r="T284" s="330">
        <v>1.8859999999999999</v>
      </c>
      <c r="U284" s="474">
        <v>100.319</v>
      </c>
    </row>
    <row r="285" spans="1:21">
      <c r="A285" s="33">
        <v>2012</v>
      </c>
      <c r="B285" s="34" t="s">
        <v>111</v>
      </c>
      <c r="C285" s="331">
        <v>84.7</v>
      </c>
      <c r="D285" s="327">
        <v>1801</v>
      </c>
      <c r="E285" s="327">
        <v>129.19999999999999</v>
      </c>
      <c r="F285" s="327">
        <v>95.8</v>
      </c>
      <c r="G285" s="328">
        <v>24730</v>
      </c>
      <c r="H285" s="327">
        <v>109.82</v>
      </c>
      <c r="I285" s="328">
        <v>10305133</v>
      </c>
      <c r="J285" s="330">
        <v>1.881</v>
      </c>
      <c r="K285" s="474">
        <v>100.639</v>
      </c>
      <c r="M285" s="331">
        <v>84.7</v>
      </c>
      <c r="N285" s="328">
        <v>1876.2</v>
      </c>
      <c r="O285" s="327">
        <v>129.19999999999999</v>
      </c>
      <c r="P285" s="327">
        <v>92.4</v>
      </c>
      <c r="Q285" s="328">
        <v>26671</v>
      </c>
      <c r="R285" s="327">
        <v>109.82</v>
      </c>
      <c r="S285" s="328">
        <v>11888</v>
      </c>
      <c r="T285" s="330">
        <v>1.881</v>
      </c>
      <c r="U285" s="474">
        <v>100.639</v>
      </c>
    </row>
    <row r="286" spans="1:21">
      <c r="A286" s="33"/>
      <c r="B286" s="34" t="s">
        <v>112</v>
      </c>
      <c r="C286" s="331">
        <v>89.8</v>
      </c>
      <c r="D286" s="327">
        <v>1692</v>
      </c>
      <c r="E286" s="327">
        <v>130.1</v>
      </c>
      <c r="F286" s="327">
        <v>95.3</v>
      </c>
      <c r="G286" s="328">
        <v>24052</v>
      </c>
      <c r="H286" s="327">
        <v>96.841999999999999</v>
      </c>
      <c r="I286" s="328">
        <v>1425849</v>
      </c>
      <c r="J286" s="330">
        <v>1.8680000000000001</v>
      </c>
      <c r="K286" s="474">
        <v>100.74299999999999</v>
      </c>
      <c r="M286" s="331">
        <v>89.8</v>
      </c>
      <c r="N286" s="328">
        <v>1780.9</v>
      </c>
      <c r="O286" s="327">
        <v>130.1</v>
      </c>
      <c r="P286" s="327">
        <v>92.2</v>
      </c>
      <c r="Q286" s="328">
        <v>26262</v>
      </c>
      <c r="R286" s="327">
        <v>96.841999999999999</v>
      </c>
      <c r="S286" s="328">
        <v>6858</v>
      </c>
      <c r="T286" s="330">
        <v>1.8680000000000001</v>
      </c>
      <c r="U286" s="474">
        <v>100.74299999999999</v>
      </c>
    </row>
    <row r="287" spans="1:21">
      <c r="A287" s="33"/>
      <c r="B287" s="34" t="s">
        <v>113</v>
      </c>
      <c r="C287" s="331">
        <v>91.4</v>
      </c>
      <c r="D287" s="327">
        <v>1723</v>
      </c>
      <c r="E287" s="327">
        <v>133.1</v>
      </c>
      <c r="F287" s="327">
        <v>96.1</v>
      </c>
      <c r="G287" s="328">
        <v>23807</v>
      </c>
      <c r="H287" s="327">
        <v>82.236999999999995</v>
      </c>
      <c r="I287" s="328">
        <v>4996210</v>
      </c>
      <c r="J287" s="330">
        <v>1.859</v>
      </c>
      <c r="K287" s="474">
        <v>100.637</v>
      </c>
      <c r="M287" s="331">
        <v>91.4</v>
      </c>
      <c r="N287" s="328">
        <v>1743.8</v>
      </c>
      <c r="O287" s="327">
        <v>133.1</v>
      </c>
      <c r="P287" s="327">
        <v>91.9</v>
      </c>
      <c r="Q287" s="328">
        <v>26694</v>
      </c>
      <c r="R287" s="327">
        <v>82.236999999999995</v>
      </c>
      <c r="S287" s="328">
        <v>12036</v>
      </c>
      <c r="T287" s="330">
        <v>1.859</v>
      </c>
      <c r="U287" s="474">
        <v>100.637</v>
      </c>
    </row>
    <row r="288" spans="1:21">
      <c r="A288" s="33"/>
      <c r="B288" s="34" t="s">
        <v>114</v>
      </c>
      <c r="C288" s="331">
        <v>89.3</v>
      </c>
      <c r="D288" s="327">
        <v>1813</v>
      </c>
      <c r="E288" s="327">
        <v>132.1</v>
      </c>
      <c r="F288" s="327">
        <v>96.2</v>
      </c>
      <c r="G288" s="328">
        <v>28885</v>
      </c>
      <c r="H288" s="327">
        <v>90.861999999999995</v>
      </c>
      <c r="I288" s="328">
        <v>52970877</v>
      </c>
      <c r="J288" s="330">
        <v>1.857</v>
      </c>
      <c r="K288" s="474">
        <v>100.318</v>
      </c>
      <c r="M288" s="331">
        <v>89.3</v>
      </c>
      <c r="N288" s="328">
        <v>1760</v>
      </c>
      <c r="O288" s="327">
        <v>132.1</v>
      </c>
      <c r="P288" s="327">
        <v>91.8</v>
      </c>
      <c r="Q288" s="328">
        <v>27882</v>
      </c>
      <c r="R288" s="327">
        <v>90.861999999999995</v>
      </c>
      <c r="S288" s="328">
        <v>11496</v>
      </c>
      <c r="T288" s="330">
        <v>1.857</v>
      </c>
      <c r="U288" s="474">
        <v>100.318</v>
      </c>
    </row>
    <row r="289" spans="1:21">
      <c r="A289" s="33"/>
      <c r="B289" s="34" t="s">
        <v>115</v>
      </c>
      <c r="C289" s="331">
        <v>88.3</v>
      </c>
      <c r="D289" s="327">
        <v>1765</v>
      </c>
      <c r="E289" s="327">
        <v>125.1</v>
      </c>
      <c r="F289" s="327">
        <v>96</v>
      </c>
      <c r="G289" s="328">
        <v>27950</v>
      </c>
      <c r="H289" s="327">
        <v>109.173</v>
      </c>
      <c r="I289" s="328">
        <v>3261982</v>
      </c>
      <c r="J289" s="330">
        <v>1.8420000000000001</v>
      </c>
      <c r="K289" s="474">
        <v>100.10599999999999</v>
      </c>
      <c r="M289" s="331">
        <v>88.3</v>
      </c>
      <c r="N289" s="328">
        <v>1723.2</v>
      </c>
      <c r="O289" s="327">
        <v>125.1</v>
      </c>
      <c r="P289" s="327">
        <v>91.6</v>
      </c>
      <c r="Q289" s="328">
        <v>26931</v>
      </c>
      <c r="R289" s="327">
        <v>109.173</v>
      </c>
      <c r="S289" s="328">
        <v>11540</v>
      </c>
      <c r="T289" s="330">
        <v>1.8420000000000001</v>
      </c>
      <c r="U289" s="474">
        <v>100.10599999999999</v>
      </c>
    </row>
    <row r="290" spans="1:21">
      <c r="A290" s="33"/>
      <c r="B290" s="34" t="s">
        <v>116</v>
      </c>
      <c r="C290" s="331">
        <v>87.6</v>
      </c>
      <c r="D290" s="327">
        <v>1799</v>
      </c>
      <c r="E290" s="327">
        <v>129.19999999999999</v>
      </c>
      <c r="F290" s="327">
        <v>96.5</v>
      </c>
      <c r="G290" s="328">
        <v>29389</v>
      </c>
      <c r="H290" s="327">
        <v>98.626000000000005</v>
      </c>
      <c r="I290" s="328">
        <v>3562553</v>
      </c>
      <c r="J290" s="330">
        <v>1.837</v>
      </c>
      <c r="K290" s="474">
        <v>100</v>
      </c>
      <c r="M290" s="331">
        <v>87.6</v>
      </c>
      <c r="N290" s="328">
        <v>1761.7</v>
      </c>
      <c r="O290" s="327">
        <v>129.19999999999999</v>
      </c>
      <c r="P290" s="327">
        <v>91.9</v>
      </c>
      <c r="Q290" s="328">
        <v>27051</v>
      </c>
      <c r="R290" s="327">
        <v>98.626000000000005</v>
      </c>
      <c r="S290" s="328">
        <v>12611</v>
      </c>
      <c r="T290" s="330">
        <v>1.837</v>
      </c>
      <c r="U290" s="474">
        <v>100</v>
      </c>
    </row>
    <row r="291" spans="1:21">
      <c r="A291" s="33"/>
      <c r="B291" s="34" t="s">
        <v>117</v>
      </c>
      <c r="C291" s="331">
        <v>88.5</v>
      </c>
      <c r="D291" s="327">
        <v>1819</v>
      </c>
      <c r="E291" s="327">
        <v>128.80000000000001</v>
      </c>
      <c r="F291" s="327">
        <v>96.2</v>
      </c>
      <c r="G291" s="328">
        <v>30076</v>
      </c>
      <c r="H291" s="327">
        <v>95.876000000000005</v>
      </c>
      <c r="I291" s="328">
        <v>9295170</v>
      </c>
      <c r="J291" s="330">
        <v>1.829</v>
      </c>
      <c r="K291" s="474">
        <v>99.894000000000005</v>
      </c>
      <c r="M291" s="331">
        <v>88.5</v>
      </c>
      <c r="N291" s="328">
        <v>1748.7</v>
      </c>
      <c r="O291" s="327">
        <v>128.80000000000001</v>
      </c>
      <c r="P291" s="327">
        <v>91.9</v>
      </c>
      <c r="Q291" s="328">
        <v>26797</v>
      </c>
      <c r="R291" s="327">
        <v>95.876000000000005</v>
      </c>
      <c r="S291" s="328">
        <v>11660</v>
      </c>
      <c r="T291" s="330">
        <v>1.829</v>
      </c>
      <c r="U291" s="474">
        <v>99.894000000000005</v>
      </c>
    </row>
    <row r="292" spans="1:21">
      <c r="A292" s="33"/>
      <c r="B292" s="34" t="s">
        <v>118</v>
      </c>
      <c r="C292" s="331">
        <v>89</v>
      </c>
      <c r="D292" s="327">
        <v>1775</v>
      </c>
      <c r="E292" s="327">
        <v>129</v>
      </c>
      <c r="F292" s="327">
        <v>96.2</v>
      </c>
      <c r="G292" s="328">
        <v>27616</v>
      </c>
      <c r="H292" s="327">
        <v>102.752</v>
      </c>
      <c r="I292" s="328">
        <v>2509796</v>
      </c>
      <c r="J292" s="330">
        <v>1.82</v>
      </c>
      <c r="K292" s="474">
        <v>99.576999999999998</v>
      </c>
      <c r="M292" s="331">
        <v>89</v>
      </c>
      <c r="N292" s="328">
        <v>1755.6</v>
      </c>
      <c r="O292" s="327">
        <v>129</v>
      </c>
      <c r="P292" s="327">
        <v>92</v>
      </c>
      <c r="Q292" s="328">
        <v>26572</v>
      </c>
      <c r="R292" s="327">
        <v>102.752</v>
      </c>
      <c r="S292" s="328">
        <v>11912</v>
      </c>
      <c r="T292" s="330">
        <v>1.82</v>
      </c>
      <c r="U292" s="474">
        <v>99.576999999999998</v>
      </c>
    </row>
    <row r="293" spans="1:21">
      <c r="A293" s="33"/>
      <c r="B293" s="34" t="s">
        <v>119</v>
      </c>
      <c r="C293" s="331">
        <v>87.4</v>
      </c>
      <c r="D293" s="327">
        <v>1868</v>
      </c>
      <c r="E293" s="327">
        <v>108.5</v>
      </c>
      <c r="F293" s="327">
        <v>95.9</v>
      </c>
      <c r="G293" s="328">
        <v>27993</v>
      </c>
      <c r="H293" s="327">
        <v>93.361000000000004</v>
      </c>
      <c r="I293" s="328">
        <v>5076211</v>
      </c>
      <c r="J293" s="330">
        <v>1.82</v>
      </c>
      <c r="K293" s="474">
        <v>99.052000000000007</v>
      </c>
      <c r="M293" s="331">
        <v>87.4</v>
      </c>
      <c r="N293" s="328">
        <v>1806.8</v>
      </c>
      <c r="O293" s="327">
        <v>108.5</v>
      </c>
      <c r="P293" s="327">
        <v>91.9</v>
      </c>
      <c r="Q293" s="328">
        <v>26623</v>
      </c>
      <c r="R293" s="327">
        <v>93.361000000000004</v>
      </c>
      <c r="S293" s="328">
        <v>12152</v>
      </c>
      <c r="T293" s="330">
        <v>1.82</v>
      </c>
      <c r="U293" s="474">
        <v>99.052000000000007</v>
      </c>
    </row>
    <row r="294" spans="1:21">
      <c r="A294" s="33"/>
      <c r="B294" s="34" t="s">
        <v>120</v>
      </c>
      <c r="C294" s="331">
        <v>87.7</v>
      </c>
      <c r="D294" s="327">
        <v>1773</v>
      </c>
      <c r="E294" s="327">
        <v>108.5</v>
      </c>
      <c r="F294" s="327">
        <v>96</v>
      </c>
      <c r="G294" s="328">
        <v>26317</v>
      </c>
      <c r="H294" s="327">
        <v>96.798000000000002</v>
      </c>
      <c r="I294" s="328">
        <v>41703152</v>
      </c>
      <c r="J294" s="330">
        <v>1.8180000000000001</v>
      </c>
      <c r="K294" s="474">
        <v>99.361999999999995</v>
      </c>
      <c r="M294" s="331">
        <v>87.7</v>
      </c>
      <c r="N294" s="328">
        <v>1785.1</v>
      </c>
      <c r="O294" s="327">
        <v>108.5</v>
      </c>
      <c r="P294" s="327">
        <v>91.8</v>
      </c>
      <c r="Q294" s="328">
        <v>26353</v>
      </c>
      <c r="R294" s="327">
        <v>96.798000000000002</v>
      </c>
      <c r="S294" s="328">
        <v>12024</v>
      </c>
      <c r="T294" s="330">
        <v>1.8180000000000001</v>
      </c>
      <c r="U294" s="474">
        <v>99.361999999999995</v>
      </c>
    </row>
    <row r="295" spans="1:21">
      <c r="A295" s="49"/>
      <c r="B295" s="34" t="s">
        <v>121</v>
      </c>
      <c r="C295" s="331">
        <v>83.8</v>
      </c>
      <c r="D295" s="327">
        <v>1742</v>
      </c>
      <c r="E295" s="327">
        <v>120.9</v>
      </c>
      <c r="F295" s="327">
        <v>96</v>
      </c>
      <c r="G295" s="328">
        <v>24719</v>
      </c>
      <c r="H295" s="327">
        <v>92.637</v>
      </c>
      <c r="I295" s="328">
        <v>2631115</v>
      </c>
      <c r="J295" s="330">
        <v>1.806</v>
      </c>
      <c r="K295" s="474">
        <v>99.361999999999995</v>
      </c>
      <c r="M295" s="331">
        <v>83.8</v>
      </c>
      <c r="N295" s="328">
        <v>1813.4</v>
      </c>
      <c r="O295" s="327">
        <v>120.9</v>
      </c>
      <c r="P295" s="327">
        <v>91.9</v>
      </c>
      <c r="Q295" s="328">
        <v>26415</v>
      </c>
      <c r="R295" s="327">
        <v>92.637</v>
      </c>
      <c r="S295" s="328">
        <v>12450</v>
      </c>
      <c r="T295" s="330">
        <v>1.806</v>
      </c>
      <c r="U295" s="474">
        <v>99.361999999999995</v>
      </c>
    </row>
    <row r="296" spans="1:21">
      <c r="A296" s="33" t="s">
        <v>165</v>
      </c>
      <c r="B296" s="62" t="s">
        <v>110</v>
      </c>
      <c r="C296" s="347">
        <v>87.9</v>
      </c>
      <c r="D296" s="340">
        <v>1764</v>
      </c>
      <c r="E296" s="340">
        <v>124.9</v>
      </c>
      <c r="F296" s="340">
        <v>95.4</v>
      </c>
      <c r="G296" s="341">
        <v>25801</v>
      </c>
      <c r="H296" s="340">
        <v>78.183999999999997</v>
      </c>
      <c r="I296" s="341">
        <v>2797899</v>
      </c>
      <c r="J296" s="345">
        <v>1.804</v>
      </c>
      <c r="K296" s="476">
        <v>99.045000000000002</v>
      </c>
      <c r="M296" s="347">
        <v>87.9</v>
      </c>
      <c r="N296" s="341">
        <v>1799.3</v>
      </c>
      <c r="O296" s="340">
        <v>124.9</v>
      </c>
      <c r="P296" s="340">
        <v>91.7</v>
      </c>
      <c r="Q296" s="341">
        <v>26431</v>
      </c>
      <c r="R296" s="340">
        <v>78.183999999999997</v>
      </c>
      <c r="S296" s="341">
        <v>12522</v>
      </c>
      <c r="T296" s="345">
        <v>1.804</v>
      </c>
      <c r="U296" s="476">
        <v>99.045000000000002</v>
      </c>
    </row>
    <row r="297" spans="1:21">
      <c r="A297" s="39">
        <v>2013</v>
      </c>
      <c r="B297" s="34" t="s">
        <v>111</v>
      </c>
      <c r="C297" s="331">
        <v>88.6</v>
      </c>
      <c r="D297" s="327">
        <v>1767</v>
      </c>
      <c r="E297" s="327">
        <v>102.9</v>
      </c>
      <c r="F297" s="327">
        <v>95</v>
      </c>
      <c r="G297" s="328">
        <v>24292</v>
      </c>
      <c r="H297" s="327">
        <v>113.252</v>
      </c>
      <c r="I297" s="328">
        <v>10332659</v>
      </c>
      <c r="J297" s="330">
        <v>1.8029999999999999</v>
      </c>
      <c r="K297" s="474">
        <v>98.623999999999995</v>
      </c>
      <c r="M297" s="331">
        <v>88.6</v>
      </c>
      <c r="N297" s="328">
        <v>1813.5</v>
      </c>
      <c r="O297" s="327">
        <v>102.9</v>
      </c>
      <c r="P297" s="327">
        <v>91.6</v>
      </c>
      <c r="Q297" s="328">
        <v>26308</v>
      </c>
      <c r="R297" s="327">
        <v>113.252</v>
      </c>
      <c r="S297" s="328">
        <v>12341</v>
      </c>
      <c r="T297" s="330">
        <v>1.8029999999999999</v>
      </c>
      <c r="U297" s="474">
        <v>98.623999999999995</v>
      </c>
    </row>
    <row r="298" spans="1:21">
      <c r="A298" s="33"/>
      <c r="B298" s="34" t="s">
        <v>112</v>
      </c>
      <c r="C298" s="331">
        <v>86.9</v>
      </c>
      <c r="D298" s="327">
        <v>1717</v>
      </c>
      <c r="E298" s="327">
        <v>109.3</v>
      </c>
      <c r="F298" s="327">
        <v>94.8</v>
      </c>
      <c r="G298" s="328">
        <v>23618</v>
      </c>
      <c r="H298" s="327">
        <v>109.706</v>
      </c>
      <c r="I298" s="328">
        <v>3038199</v>
      </c>
      <c r="J298" s="330">
        <v>1.7749999999999999</v>
      </c>
      <c r="K298" s="474">
        <v>98.63</v>
      </c>
      <c r="M298" s="331">
        <v>86.9</v>
      </c>
      <c r="N298" s="328">
        <v>1804.1</v>
      </c>
      <c r="O298" s="327">
        <v>109.3</v>
      </c>
      <c r="P298" s="327">
        <v>91.7</v>
      </c>
      <c r="Q298" s="328">
        <v>26257</v>
      </c>
      <c r="R298" s="327">
        <v>109.706</v>
      </c>
      <c r="S298" s="328">
        <v>14562</v>
      </c>
      <c r="T298" s="330">
        <v>1.7749999999999999</v>
      </c>
      <c r="U298" s="474">
        <v>98.63</v>
      </c>
    </row>
    <row r="299" spans="1:21">
      <c r="A299" s="33"/>
      <c r="B299" s="34" t="s">
        <v>113</v>
      </c>
      <c r="C299" s="331">
        <v>88.1</v>
      </c>
      <c r="D299" s="327">
        <v>1826</v>
      </c>
      <c r="E299" s="327">
        <v>101.8</v>
      </c>
      <c r="F299" s="327">
        <v>95.8</v>
      </c>
      <c r="G299" s="328">
        <v>23541</v>
      </c>
      <c r="H299" s="327">
        <v>98.099000000000004</v>
      </c>
      <c r="I299" s="328">
        <v>5031932</v>
      </c>
      <c r="J299" s="330">
        <v>1.77</v>
      </c>
      <c r="K299" s="474">
        <v>98.944999999999993</v>
      </c>
      <c r="M299" s="331">
        <v>88.1</v>
      </c>
      <c r="N299" s="328">
        <v>1851.3</v>
      </c>
      <c r="O299" s="327">
        <v>101.8</v>
      </c>
      <c r="P299" s="327">
        <v>91.7</v>
      </c>
      <c r="Q299" s="328">
        <v>26009</v>
      </c>
      <c r="R299" s="327">
        <v>98.099000000000004</v>
      </c>
      <c r="S299" s="328">
        <v>12539</v>
      </c>
      <c r="T299" s="330">
        <v>1.77</v>
      </c>
      <c r="U299" s="474">
        <v>98.944999999999993</v>
      </c>
    </row>
    <row r="300" spans="1:21">
      <c r="A300" s="33"/>
      <c r="B300" s="34" t="s">
        <v>114</v>
      </c>
      <c r="C300" s="331">
        <v>88.5</v>
      </c>
      <c r="D300" s="327">
        <v>1832</v>
      </c>
      <c r="E300" s="327">
        <v>102.9</v>
      </c>
      <c r="F300" s="327">
        <v>96.1</v>
      </c>
      <c r="G300" s="328">
        <v>26518</v>
      </c>
      <c r="H300" s="327">
        <v>93.347999999999999</v>
      </c>
      <c r="I300" s="328">
        <v>57622184</v>
      </c>
      <c r="J300" s="330">
        <v>1.7649999999999999</v>
      </c>
      <c r="K300" s="474">
        <v>99.683000000000007</v>
      </c>
      <c r="M300" s="331">
        <v>88.5</v>
      </c>
      <c r="N300" s="328">
        <v>1783.9</v>
      </c>
      <c r="O300" s="327">
        <v>102.9</v>
      </c>
      <c r="P300" s="327">
        <v>91.7</v>
      </c>
      <c r="Q300" s="328">
        <v>25903</v>
      </c>
      <c r="R300" s="327">
        <v>93.347999999999999</v>
      </c>
      <c r="S300" s="328">
        <v>12294</v>
      </c>
      <c r="T300" s="330">
        <v>1.7649999999999999</v>
      </c>
      <c r="U300" s="474">
        <v>99.683000000000007</v>
      </c>
    </row>
    <row r="301" spans="1:21">
      <c r="A301" s="33"/>
      <c r="B301" s="34" t="s">
        <v>115</v>
      </c>
      <c r="C301" s="331">
        <v>88.2</v>
      </c>
      <c r="D301" s="327">
        <v>1776</v>
      </c>
      <c r="E301" s="327">
        <v>106.2</v>
      </c>
      <c r="F301" s="327">
        <v>96.6</v>
      </c>
      <c r="G301" s="328">
        <v>25686</v>
      </c>
      <c r="H301" s="327">
        <v>80.942999999999998</v>
      </c>
      <c r="I301" s="328">
        <v>3274897</v>
      </c>
      <c r="J301" s="330">
        <v>1.756</v>
      </c>
      <c r="K301" s="474">
        <v>100.212</v>
      </c>
      <c r="M301" s="331">
        <v>88.2</v>
      </c>
      <c r="N301" s="328">
        <v>1733</v>
      </c>
      <c r="O301" s="327">
        <v>106.2</v>
      </c>
      <c r="P301" s="327">
        <v>92.1</v>
      </c>
      <c r="Q301" s="328">
        <v>25104</v>
      </c>
      <c r="R301" s="327">
        <v>80.942999999999998</v>
      </c>
      <c r="S301" s="328">
        <v>11267</v>
      </c>
      <c r="T301" s="330">
        <v>1.756</v>
      </c>
      <c r="U301" s="474">
        <v>100.212</v>
      </c>
    </row>
    <row r="302" spans="1:21">
      <c r="A302" s="33"/>
      <c r="B302" s="34" t="s">
        <v>116</v>
      </c>
      <c r="C302" s="331">
        <v>87.7</v>
      </c>
      <c r="D302" s="327">
        <v>1784</v>
      </c>
      <c r="E302" s="327">
        <v>111.2</v>
      </c>
      <c r="F302" s="327">
        <v>96.8</v>
      </c>
      <c r="G302" s="328">
        <v>27311</v>
      </c>
      <c r="H302" s="327">
        <v>88.132000000000005</v>
      </c>
      <c r="I302" s="328">
        <v>3487592</v>
      </c>
      <c r="J302" s="330">
        <v>1.752</v>
      </c>
      <c r="K302" s="474">
        <v>100.53100000000001</v>
      </c>
      <c r="M302" s="331">
        <v>87.7</v>
      </c>
      <c r="N302" s="328">
        <v>1754.4</v>
      </c>
      <c r="O302" s="327">
        <v>111.2</v>
      </c>
      <c r="P302" s="327">
        <v>92.2</v>
      </c>
      <c r="Q302" s="328">
        <v>24818</v>
      </c>
      <c r="R302" s="327">
        <v>88.132000000000005</v>
      </c>
      <c r="S302" s="328">
        <v>12895</v>
      </c>
      <c r="T302" s="330">
        <v>1.752</v>
      </c>
      <c r="U302" s="474">
        <v>100.53100000000001</v>
      </c>
    </row>
    <row r="303" spans="1:21">
      <c r="A303" s="33"/>
      <c r="B303" s="34" t="s">
        <v>117</v>
      </c>
      <c r="C303" s="331">
        <v>87.9</v>
      </c>
      <c r="D303" s="327">
        <v>1827</v>
      </c>
      <c r="E303" s="327">
        <v>114.2</v>
      </c>
      <c r="F303" s="327">
        <v>96.5</v>
      </c>
      <c r="G303" s="328">
        <v>26415</v>
      </c>
      <c r="H303" s="327">
        <v>102.80200000000001</v>
      </c>
      <c r="I303" s="328">
        <v>10643026</v>
      </c>
      <c r="J303" s="330">
        <v>1.746</v>
      </c>
      <c r="K303" s="474">
        <v>100.42400000000001</v>
      </c>
      <c r="M303" s="331">
        <v>87.9</v>
      </c>
      <c r="N303" s="328">
        <v>1763.4</v>
      </c>
      <c r="O303" s="327">
        <v>114.2</v>
      </c>
      <c r="P303" s="327">
        <v>92.2</v>
      </c>
      <c r="Q303" s="328">
        <v>23860</v>
      </c>
      <c r="R303" s="327">
        <v>102.80200000000001</v>
      </c>
      <c r="S303" s="328">
        <v>13903</v>
      </c>
      <c r="T303" s="330">
        <v>1.746</v>
      </c>
      <c r="U303" s="474">
        <v>100.42400000000001</v>
      </c>
    </row>
    <row r="304" spans="1:21">
      <c r="A304" s="33"/>
      <c r="B304" s="34" t="s">
        <v>118</v>
      </c>
      <c r="C304" s="331">
        <v>89.9</v>
      </c>
      <c r="D304" s="327">
        <v>1845</v>
      </c>
      <c r="E304" s="327">
        <v>118</v>
      </c>
      <c r="F304" s="327">
        <v>96.2</v>
      </c>
      <c r="G304" s="328">
        <v>25285</v>
      </c>
      <c r="H304" s="327">
        <v>106.804</v>
      </c>
      <c r="I304" s="328">
        <v>2666335</v>
      </c>
      <c r="J304" s="330">
        <v>1.7310000000000001</v>
      </c>
      <c r="K304" s="474">
        <v>100.74299999999999</v>
      </c>
      <c r="M304" s="331">
        <v>89.9</v>
      </c>
      <c r="N304" s="328">
        <v>1822</v>
      </c>
      <c r="O304" s="327">
        <v>118</v>
      </c>
      <c r="P304" s="327">
        <v>92</v>
      </c>
      <c r="Q304" s="328">
        <v>23972</v>
      </c>
      <c r="R304" s="327">
        <v>106.804</v>
      </c>
      <c r="S304" s="328">
        <v>12675</v>
      </c>
      <c r="T304" s="330">
        <v>1.7310000000000001</v>
      </c>
      <c r="U304" s="474">
        <v>100.74299999999999</v>
      </c>
    </row>
    <row r="305" spans="1:21">
      <c r="A305" s="33"/>
      <c r="B305" s="34" t="s">
        <v>119</v>
      </c>
      <c r="C305" s="331">
        <v>90.6</v>
      </c>
      <c r="D305" s="327">
        <v>1877</v>
      </c>
      <c r="E305" s="327">
        <v>121.4</v>
      </c>
      <c r="F305" s="327">
        <v>96.4</v>
      </c>
      <c r="G305" s="328">
        <v>25279</v>
      </c>
      <c r="H305" s="327">
        <v>106.64700000000001</v>
      </c>
      <c r="I305" s="328">
        <v>5241733</v>
      </c>
      <c r="J305" s="330">
        <v>1.726</v>
      </c>
      <c r="K305" s="474">
        <v>101.17</v>
      </c>
      <c r="M305" s="331">
        <v>90.6</v>
      </c>
      <c r="N305" s="328">
        <v>1812.3</v>
      </c>
      <c r="O305" s="327">
        <v>121.4</v>
      </c>
      <c r="P305" s="327">
        <v>92.3</v>
      </c>
      <c r="Q305" s="328">
        <v>23854</v>
      </c>
      <c r="R305" s="327">
        <v>106.64700000000001</v>
      </c>
      <c r="S305" s="328">
        <v>13060</v>
      </c>
      <c r="T305" s="330">
        <v>1.726</v>
      </c>
      <c r="U305" s="474">
        <v>101.17</v>
      </c>
    </row>
    <row r="306" spans="1:21">
      <c r="A306" s="33"/>
      <c r="B306" s="34" t="s">
        <v>120</v>
      </c>
      <c r="C306" s="331">
        <v>89.2</v>
      </c>
      <c r="D306" s="327">
        <v>1821</v>
      </c>
      <c r="E306" s="327">
        <v>124.7</v>
      </c>
      <c r="F306" s="327">
        <v>96.7</v>
      </c>
      <c r="G306" s="328">
        <v>23122</v>
      </c>
      <c r="H306" s="327">
        <v>105.569</v>
      </c>
      <c r="I306" s="328">
        <v>44869083</v>
      </c>
      <c r="J306" s="330">
        <v>1.718</v>
      </c>
      <c r="K306" s="474">
        <v>101.82</v>
      </c>
      <c r="M306" s="331">
        <v>89.2</v>
      </c>
      <c r="N306" s="328">
        <v>1829.5</v>
      </c>
      <c r="O306" s="327">
        <v>124.7</v>
      </c>
      <c r="P306" s="327">
        <v>92.4</v>
      </c>
      <c r="Q306" s="328">
        <v>23430</v>
      </c>
      <c r="R306" s="327">
        <v>105.569</v>
      </c>
      <c r="S306" s="328">
        <v>12721</v>
      </c>
      <c r="T306" s="330">
        <v>1.718</v>
      </c>
      <c r="U306" s="474">
        <v>101.82</v>
      </c>
    </row>
    <row r="307" spans="1:21">
      <c r="A307" s="33"/>
      <c r="B307" s="50" t="s">
        <v>121</v>
      </c>
      <c r="C307" s="354">
        <v>90</v>
      </c>
      <c r="D307" s="349">
        <v>1711</v>
      </c>
      <c r="E307" s="349">
        <v>116.6</v>
      </c>
      <c r="F307" s="349">
        <v>96.7</v>
      </c>
      <c r="G307" s="350">
        <v>22382</v>
      </c>
      <c r="H307" s="349">
        <v>110.008</v>
      </c>
      <c r="I307" s="350">
        <v>2674516</v>
      </c>
      <c r="J307" s="353">
        <v>1.7070000000000001</v>
      </c>
      <c r="K307" s="475">
        <v>101.92700000000001</v>
      </c>
      <c r="M307" s="354">
        <v>90</v>
      </c>
      <c r="N307" s="350">
        <v>1776.2</v>
      </c>
      <c r="O307" s="349">
        <v>116.6</v>
      </c>
      <c r="P307" s="349">
        <v>92.5</v>
      </c>
      <c r="Q307" s="350">
        <v>23472</v>
      </c>
      <c r="R307" s="349">
        <v>110.008</v>
      </c>
      <c r="S307" s="350">
        <v>13125</v>
      </c>
      <c r="T307" s="353">
        <v>1.7070000000000001</v>
      </c>
      <c r="U307" s="475">
        <v>101.92700000000001</v>
      </c>
    </row>
    <row r="308" spans="1:21">
      <c r="A308" s="61" t="s">
        <v>168</v>
      </c>
      <c r="B308" s="34" t="s">
        <v>110</v>
      </c>
      <c r="C308" s="331">
        <v>91.9</v>
      </c>
      <c r="D308" s="327">
        <v>1729</v>
      </c>
      <c r="E308" s="327">
        <v>116.4</v>
      </c>
      <c r="F308" s="327">
        <v>96</v>
      </c>
      <c r="G308" s="328">
        <v>22590</v>
      </c>
      <c r="H308" s="327">
        <v>104.714</v>
      </c>
      <c r="I308" s="328">
        <v>2829883</v>
      </c>
      <c r="J308" s="330">
        <v>1.7070000000000001</v>
      </c>
      <c r="K308" s="474">
        <v>101.608</v>
      </c>
      <c r="M308" s="331">
        <v>91.9</v>
      </c>
      <c r="N308" s="328">
        <v>1772.3</v>
      </c>
      <c r="O308" s="327">
        <v>116.4</v>
      </c>
      <c r="P308" s="327">
        <v>92.4</v>
      </c>
      <c r="Q308" s="328">
        <v>23323</v>
      </c>
      <c r="R308" s="327">
        <v>104.714</v>
      </c>
      <c r="S308" s="328">
        <v>13370</v>
      </c>
      <c r="T308" s="330">
        <v>1.7070000000000001</v>
      </c>
      <c r="U308" s="474">
        <v>101.608</v>
      </c>
    </row>
    <row r="309" spans="1:21">
      <c r="A309" s="33">
        <v>2014</v>
      </c>
      <c r="B309" s="34" t="s">
        <v>111</v>
      </c>
      <c r="C309" s="331">
        <v>89.2</v>
      </c>
      <c r="D309" s="327">
        <v>1742</v>
      </c>
      <c r="E309" s="327">
        <v>114.2</v>
      </c>
      <c r="F309" s="327">
        <v>95.8</v>
      </c>
      <c r="G309" s="328">
        <v>21173</v>
      </c>
      <c r="H309" s="327">
        <v>77.045000000000002</v>
      </c>
      <c r="I309" s="328">
        <v>11777408</v>
      </c>
      <c r="J309" s="330">
        <v>1.7</v>
      </c>
      <c r="K309" s="474">
        <v>101.717</v>
      </c>
      <c r="M309" s="331">
        <v>89.2</v>
      </c>
      <c r="N309" s="328">
        <v>1783</v>
      </c>
      <c r="O309" s="327">
        <v>114.2</v>
      </c>
      <c r="P309" s="327">
        <v>92.4</v>
      </c>
      <c r="Q309" s="328">
        <v>22935</v>
      </c>
      <c r="R309" s="327">
        <v>77.045000000000002</v>
      </c>
      <c r="S309" s="328">
        <v>14538</v>
      </c>
      <c r="T309" s="330">
        <v>1.7</v>
      </c>
      <c r="U309" s="474">
        <v>101.717</v>
      </c>
    </row>
    <row r="310" spans="1:21">
      <c r="A310" s="33"/>
      <c r="B310" s="34" t="s">
        <v>112</v>
      </c>
      <c r="C310" s="331">
        <v>89.2</v>
      </c>
      <c r="D310" s="327">
        <v>1701</v>
      </c>
      <c r="E310" s="327">
        <v>122.5</v>
      </c>
      <c r="F310" s="327">
        <v>95.8</v>
      </c>
      <c r="G310" s="328">
        <v>20673</v>
      </c>
      <c r="H310" s="327">
        <v>103.837</v>
      </c>
      <c r="I310" s="328">
        <v>2952260</v>
      </c>
      <c r="J310" s="330">
        <v>1.6819999999999999</v>
      </c>
      <c r="K310" s="474">
        <v>101.816</v>
      </c>
      <c r="M310" s="331">
        <v>89.2</v>
      </c>
      <c r="N310" s="328">
        <v>1784.7</v>
      </c>
      <c r="O310" s="327">
        <v>122.5</v>
      </c>
      <c r="P310" s="327">
        <v>92.8</v>
      </c>
      <c r="Q310" s="328">
        <v>22844</v>
      </c>
      <c r="R310" s="327">
        <v>103.837</v>
      </c>
      <c r="S310" s="328">
        <v>14452</v>
      </c>
      <c r="T310" s="330">
        <v>1.6819999999999999</v>
      </c>
      <c r="U310" s="474">
        <v>101.816</v>
      </c>
    </row>
    <row r="311" spans="1:21">
      <c r="A311" s="33"/>
      <c r="B311" s="34" t="s">
        <v>113</v>
      </c>
      <c r="C311" s="331">
        <v>91.6</v>
      </c>
      <c r="D311" s="327">
        <v>1794</v>
      </c>
      <c r="E311" s="327">
        <v>116.3</v>
      </c>
      <c r="F311" s="327">
        <v>96.7</v>
      </c>
      <c r="G311" s="328">
        <v>20314</v>
      </c>
      <c r="H311" s="327">
        <v>118.242</v>
      </c>
      <c r="I311" s="328">
        <v>4751304</v>
      </c>
      <c r="J311" s="330">
        <v>1.681</v>
      </c>
      <c r="K311" s="474">
        <v>103.19799999999999</v>
      </c>
      <c r="M311" s="331">
        <v>91.6</v>
      </c>
      <c r="N311" s="328">
        <v>1815.8</v>
      </c>
      <c r="O311" s="327">
        <v>116.3</v>
      </c>
      <c r="P311" s="327">
        <v>92.5</v>
      </c>
      <c r="Q311" s="328">
        <v>22529</v>
      </c>
      <c r="R311" s="327">
        <v>118.242</v>
      </c>
      <c r="S311" s="328">
        <v>12212</v>
      </c>
      <c r="T311" s="330">
        <v>1.681</v>
      </c>
      <c r="U311" s="474">
        <v>103.19799999999999</v>
      </c>
    </row>
    <row r="312" spans="1:21">
      <c r="A312" s="33"/>
      <c r="B312" s="34" t="s">
        <v>114</v>
      </c>
      <c r="C312" s="331">
        <v>90.7</v>
      </c>
      <c r="D312" s="327">
        <v>1932</v>
      </c>
      <c r="E312" s="327">
        <v>113</v>
      </c>
      <c r="F312" s="327">
        <v>96.9</v>
      </c>
      <c r="G312" s="328">
        <v>22872</v>
      </c>
      <c r="H312" s="327">
        <v>116.553</v>
      </c>
      <c r="I312" s="328">
        <v>73152557</v>
      </c>
      <c r="J312" s="330">
        <v>1.6679999999999999</v>
      </c>
      <c r="K312" s="474">
        <v>103.075</v>
      </c>
      <c r="M312" s="331">
        <v>90.7</v>
      </c>
      <c r="N312" s="328">
        <v>1888.4</v>
      </c>
      <c r="O312" s="327">
        <v>113</v>
      </c>
      <c r="P312" s="327">
        <v>92.5</v>
      </c>
      <c r="Q312" s="328">
        <v>22718</v>
      </c>
      <c r="R312" s="327">
        <v>116.553</v>
      </c>
      <c r="S312" s="328">
        <v>15486</v>
      </c>
      <c r="T312" s="330">
        <v>1.6679999999999999</v>
      </c>
      <c r="U312" s="474">
        <v>103.075</v>
      </c>
    </row>
    <row r="313" spans="1:21">
      <c r="A313" s="33"/>
      <c r="B313" s="34" t="s">
        <v>115</v>
      </c>
      <c r="C313" s="331">
        <v>90.9</v>
      </c>
      <c r="D313" s="327">
        <v>1951</v>
      </c>
      <c r="E313" s="327">
        <v>113.8</v>
      </c>
      <c r="F313" s="327">
        <v>96.8</v>
      </c>
      <c r="G313" s="328">
        <v>23034</v>
      </c>
      <c r="H313" s="327">
        <v>90.167000000000002</v>
      </c>
      <c r="I313" s="328">
        <v>4870619</v>
      </c>
      <c r="J313" s="330">
        <v>1.6659999999999999</v>
      </c>
      <c r="K313" s="474">
        <v>102.751</v>
      </c>
      <c r="M313" s="331">
        <v>90.9</v>
      </c>
      <c r="N313" s="328">
        <v>1895.8</v>
      </c>
      <c r="O313" s="327">
        <v>113.8</v>
      </c>
      <c r="P313" s="327">
        <v>92.3</v>
      </c>
      <c r="Q313" s="328">
        <v>22319</v>
      </c>
      <c r="R313" s="327">
        <v>90.167000000000002</v>
      </c>
      <c r="S313" s="328">
        <v>15763</v>
      </c>
      <c r="T313" s="330">
        <v>1.6659999999999999</v>
      </c>
      <c r="U313" s="474">
        <v>102.751</v>
      </c>
    </row>
    <row r="314" spans="1:21">
      <c r="A314" s="33"/>
      <c r="B314" s="34" t="s">
        <v>116</v>
      </c>
      <c r="C314" s="331">
        <v>92</v>
      </c>
      <c r="D314" s="327">
        <v>1785</v>
      </c>
      <c r="E314" s="327">
        <v>101</v>
      </c>
      <c r="F314" s="327">
        <v>96.9</v>
      </c>
      <c r="G314" s="328">
        <v>24961</v>
      </c>
      <c r="H314" s="327">
        <v>106.578</v>
      </c>
      <c r="I314" s="328">
        <v>3395564</v>
      </c>
      <c r="J314" s="330">
        <v>1.6639999999999999</v>
      </c>
      <c r="K314" s="474">
        <v>102.854</v>
      </c>
      <c r="M314" s="331">
        <v>92</v>
      </c>
      <c r="N314" s="328">
        <v>1759.5</v>
      </c>
      <c r="O314" s="327">
        <v>101</v>
      </c>
      <c r="P314" s="327">
        <v>92.3</v>
      </c>
      <c r="Q314" s="328">
        <v>22704</v>
      </c>
      <c r="R314" s="327">
        <v>106.578</v>
      </c>
      <c r="S314" s="328">
        <v>12806</v>
      </c>
      <c r="T314" s="330">
        <v>1.6639999999999999</v>
      </c>
      <c r="U314" s="474">
        <v>102.854</v>
      </c>
    </row>
    <row r="315" spans="1:21">
      <c r="A315" s="33"/>
      <c r="B315" s="34" t="s">
        <v>117</v>
      </c>
      <c r="C315" s="331">
        <v>91</v>
      </c>
      <c r="D315" s="327">
        <v>1873</v>
      </c>
      <c r="E315" s="327">
        <v>110.1</v>
      </c>
      <c r="F315" s="327">
        <v>96.9</v>
      </c>
      <c r="G315" s="328">
        <v>24183</v>
      </c>
      <c r="H315" s="327">
        <v>91.006</v>
      </c>
      <c r="I315" s="328">
        <v>10079372</v>
      </c>
      <c r="J315" s="330">
        <v>1.653</v>
      </c>
      <c r="K315" s="474">
        <v>102.95699999999999</v>
      </c>
      <c r="M315" s="331">
        <v>91</v>
      </c>
      <c r="N315" s="328">
        <v>1812.7</v>
      </c>
      <c r="O315" s="327">
        <v>110.1</v>
      </c>
      <c r="P315" s="327">
        <v>92.6</v>
      </c>
      <c r="Q315" s="328">
        <v>22251</v>
      </c>
      <c r="R315" s="327">
        <v>91.006</v>
      </c>
      <c r="S315" s="328">
        <v>13865</v>
      </c>
      <c r="T315" s="330">
        <v>1.653</v>
      </c>
      <c r="U315" s="474">
        <v>102.95699999999999</v>
      </c>
    </row>
    <row r="316" spans="1:21">
      <c r="A316" s="33"/>
      <c r="B316" s="34" t="s">
        <v>118</v>
      </c>
      <c r="C316" s="331">
        <v>91.7</v>
      </c>
      <c r="D316" s="327">
        <v>1843</v>
      </c>
      <c r="E316" s="327">
        <v>107.4</v>
      </c>
      <c r="F316" s="327">
        <v>96.7</v>
      </c>
      <c r="G316" s="328">
        <v>24124</v>
      </c>
      <c r="H316" s="327">
        <v>93.888000000000005</v>
      </c>
      <c r="I316" s="328">
        <v>3168415</v>
      </c>
      <c r="J316" s="330">
        <v>1.6439999999999999</v>
      </c>
      <c r="K316" s="474">
        <v>102.95</v>
      </c>
      <c r="M316" s="331">
        <v>91.7</v>
      </c>
      <c r="N316" s="328">
        <v>1815.1</v>
      </c>
      <c r="O316" s="327">
        <v>107.4</v>
      </c>
      <c r="P316" s="327">
        <v>92.6</v>
      </c>
      <c r="Q316" s="328">
        <v>22387</v>
      </c>
      <c r="R316" s="327">
        <v>93.888000000000005</v>
      </c>
      <c r="S316" s="328">
        <v>15134</v>
      </c>
      <c r="T316" s="330">
        <v>1.6439999999999999</v>
      </c>
      <c r="U316" s="474">
        <v>102.95</v>
      </c>
    </row>
    <row r="317" spans="1:21">
      <c r="A317" s="33"/>
      <c r="B317" s="34" t="s">
        <v>119</v>
      </c>
      <c r="C317" s="331">
        <v>90.8</v>
      </c>
      <c r="D317" s="327">
        <v>1926</v>
      </c>
      <c r="E317" s="327">
        <v>129.6</v>
      </c>
      <c r="F317" s="327">
        <v>96.7</v>
      </c>
      <c r="G317" s="328">
        <v>23299</v>
      </c>
      <c r="H317" s="327">
        <v>92.721999999999994</v>
      </c>
      <c r="I317" s="328">
        <v>5680625</v>
      </c>
      <c r="J317" s="330">
        <v>1.637</v>
      </c>
      <c r="K317" s="474">
        <v>102.419</v>
      </c>
      <c r="M317" s="331">
        <v>90.8</v>
      </c>
      <c r="N317" s="328">
        <v>1862.6</v>
      </c>
      <c r="O317" s="327">
        <v>129.6</v>
      </c>
      <c r="P317" s="327">
        <v>92.6</v>
      </c>
      <c r="Q317" s="328">
        <v>22054</v>
      </c>
      <c r="R317" s="327">
        <v>92.721999999999994</v>
      </c>
      <c r="S317" s="328">
        <v>14654</v>
      </c>
      <c r="T317" s="330">
        <v>1.637</v>
      </c>
      <c r="U317" s="474">
        <v>102.419</v>
      </c>
    </row>
    <row r="318" spans="1:21">
      <c r="A318" s="33"/>
      <c r="B318" s="34" t="s">
        <v>120</v>
      </c>
      <c r="C318" s="331">
        <v>92</v>
      </c>
      <c r="D318" s="327">
        <v>1897</v>
      </c>
      <c r="E318" s="327">
        <v>111.6</v>
      </c>
      <c r="F318" s="327">
        <v>97.2</v>
      </c>
      <c r="G318" s="328">
        <v>21476</v>
      </c>
      <c r="H318" s="327">
        <v>98.887</v>
      </c>
      <c r="I318" s="328">
        <v>55689458</v>
      </c>
      <c r="J318" s="330">
        <v>1.6379999999999999</v>
      </c>
      <c r="K318" s="474">
        <v>102.10299999999999</v>
      </c>
      <c r="M318" s="331">
        <v>92</v>
      </c>
      <c r="N318" s="328">
        <v>1904.6</v>
      </c>
      <c r="O318" s="327">
        <v>111.6</v>
      </c>
      <c r="P318" s="327">
        <v>92.9</v>
      </c>
      <c r="Q318" s="328">
        <v>21876</v>
      </c>
      <c r="R318" s="327">
        <v>98.887</v>
      </c>
      <c r="S318" s="328">
        <v>15422</v>
      </c>
      <c r="T318" s="330">
        <v>1.6379999999999999</v>
      </c>
      <c r="U318" s="474">
        <v>102.10299999999999</v>
      </c>
    </row>
    <row r="319" spans="1:21">
      <c r="A319" s="49"/>
      <c r="B319" s="34" t="s">
        <v>121</v>
      </c>
      <c r="C319" s="331">
        <v>92.3</v>
      </c>
      <c r="D319" s="327">
        <v>1846</v>
      </c>
      <c r="E319" s="327">
        <v>123.1</v>
      </c>
      <c r="F319" s="327">
        <v>97.1</v>
      </c>
      <c r="G319" s="328">
        <v>20948</v>
      </c>
      <c r="H319" s="327">
        <v>88.102000000000004</v>
      </c>
      <c r="I319" s="328">
        <v>3188183</v>
      </c>
      <c r="J319" s="330">
        <v>1.62</v>
      </c>
      <c r="K319" s="474">
        <v>102.101</v>
      </c>
      <c r="M319" s="331">
        <v>92.3</v>
      </c>
      <c r="N319" s="328">
        <v>1911.8</v>
      </c>
      <c r="O319" s="327">
        <v>123.1</v>
      </c>
      <c r="P319" s="327">
        <v>92.9</v>
      </c>
      <c r="Q319" s="328">
        <v>21536</v>
      </c>
      <c r="R319" s="327">
        <v>88.102000000000004</v>
      </c>
      <c r="S319" s="328">
        <v>15819</v>
      </c>
      <c r="T319" s="330">
        <v>1.62</v>
      </c>
      <c r="U319" s="474">
        <v>102.101</v>
      </c>
    </row>
    <row r="320" spans="1:21">
      <c r="A320" s="61" t="s">
        <v>170</v>
      </c>
      <c r="B320" s="62" t="s">
        <v>110</v>
      </c>
      <c r="C320" s="347">
        <v>93.8</v>
      </c>
      <c r="D320" s="340">
        <v>1906</v>
      </c>
      <c r="E320" s="340">
        <v>124</v>
      </c>
      <c r="F320" s="340">
        <v>96.7</v>
      </c>
      <c r="G320" s="341">
        <v>20188</v>
      </c>
      <c r="H320" s="340">
        <v>84.632000000000005</v>
      </c>
      <c r="I320" s="341">
        <v>2974763</v>
      </c>
      <c r="J320" s="345">
        <v>1.607</v>
      </c>
      <c r="K320" s="476">
        <v>102.321</v>
      </c>
      <c r="M320" s="347">
        <v>93.8</v>
      </c>
      <c r="N320" s="341">
        <v>1965.9</v>
      </c>
      <c r="O320" s="340">
        <v>124</v>
      </c>
      <c r="P320" s="340">
        <v>93</v>
      </c>
      <c r="Q320" s="341">
        <v>21116</v>
      </c>
      <c r="R320" s="340">
        <v>84.632000000000005</v>
      </c>
      <c r="S320" s="341">
        <v>14194</v>
      </c>
      <c r="T320" s="345">
        <v>1.607</v>
      </c>
      <c r="U320" s="476">
        <v>102.321</v>
      </c>
    </row>
    <row r="321" spans="1:21">
      <c r="A321" s="33">
        <v>2015</v>
      </c>
      <c r="B321" s="34" t="s">
        <v>111</v>
      </c>
      <c r="C321" s="331">
        <v>93.3</v>
      </c>
      <c r="D321" s="327">
        <v>1963</v>
      </c>
      <c r="E321" s="327">
        <v>120.2</v>
      </c>
      <c r="F321" s="327">
        <v>96.7</v>
      </c>
      <c r="G321" s="328">
        <v>19343</v>
      </c>
      <c r="H321" s="327">
        <v>99.802000000000007</v>
      </c>
      <c r="I321" s="328">
        <v>10864783</v>
      </c>
      <c r="J321" s="330">
        <v>1.605</v>
      </c>
      <c r="K321" s="474">
        <v>102.215</v>
      </c>
      <c r="M321" s="331">
        <v>93.3</v>
      </c>
      <c r="N321" s="328">
        <v>2010.3</v>
      </c>
      <c r="O321" s="327">
        <v>120.2</v>
      </c>
      <c r="P321" s="327">
        <v>93.2</v>
      </c>
      <c r="Q321" s="328">
        <v>20965</v>
      </c>
      <c r="R321" s="327">
        <v>99.802000000000007</v>
      </c>
      <c r="S321" s="328">
        <v>13632</v>
      </c>
      <c r="T321" s="330">
        <v>1.605</v>
      </c>
      <c r="U321" s="474">
        <v>102.215</v>
      </c>
    </row>
    <row r="322" spans="1:21">
      <c r="A322" s="33"/>
      <c r="B322" s="34" t="s">
        <v>112</v>
      </c>
      <c r="C322" s="331">
        <v>93</v>
      </c>
      <c r="D322" s="327">
        <v>1885</v>
      </c>
      <c r="E322" s="327">
        <v>118.2</v>
      </c>
      <c r="F322" s="327">
        <v>95.9</v>
      </c>
      <c r="G322" s="328">
        <v>19482</v>
      </c>
      <c r="H322" s="327">
        <v>102.821</v>
      </c>
      <c r="I322" s="328">
        <v>2066040</v>
      </c>
      <c r="J322" s="330">
        <v>1.5860000000000001</v>
      </c>
      <c r="K322" s="474">
        <v>101.889</v>
      </c>
      <c r="M322" s="331">
        <v>93</v>
      </c>
      <c r="N322" s="328">
        <v>1972.9</v>
      </c>
      <c r="O322" s="327">
        <v>118.2</v>
      </c>
      <c r="P322" s="327">
        <v>92.9</v>
      </c>
      <c r="Q322" s="328">
        <v>21236</v>
      </c>
      <c r="R322" s="327">
        <v>102.821</v>
      </c>
      <c r="S322" s="328">
        <v>10232</v>
      </c>
      <c r="T322" s="330">
        <v>1.5860000000000001</v>
      </c>
      <c r="U322" s="474">
        <v>101.889</v>
      </c>
    </row>
    <row r="323" spans="1:21">
      <c r="A323" s="33"/>
      <c r="B323" s="34" t="s">
        <v>113</v>
      </c>
      <c r="C323" s="331">
        <v>91.6</v>
      </c>
      <c r="D323" s="327">
        <v>1889</v>
      </c>
      <c r="E323" s="327">
        <v>113.4</v>
      </c>
      <c r="F323" s="327">
        <v>98.2</v>
      </c>
      <c r="G323" s="328">
        <v>18835</v>
      </c>
      <c r="H323" s="327">
        <v>101.98</v>
      </c>
      <c r="I323" s="328">
        <v>6497772</v>
      </c>
      <c r="J323" s="330">
        <v>1.569</v>
      </c>
      <c r="K323" s="474">
        <v>100.82599999999999</v>
      </c>
      <c r="M323" s="331">
        <v>91.6</v>
      </c>
      <c r="N323" s="328">
        <v>1908.2</v>
      </c>
      <c r="O323" s="327">
        <v>113.4</v>
      </c>
      <c r="P323" s="327">
        <v>94</v>
      </c>
      <c r="Q323" s="328">
        <v>20976</v>
      </c>
      <c r="R323" s="327">
        <v>101.98</v>
      </c>
      <c r="S323" s="328">
        <v>16694</v>
      </c>
      <c r="T323" s="330">
        <v>1.569</v>
      </c>
      <c r="U323" s="474">
        <v>100.82599999999999</v>
      </c>
    </row>
    <row r="324" spans="1:21">
      <c r="A324" s="33"/>
      <c r="B324" s="34" t="s">
        <v>114</v>
      </c>
      <c r="C324" s="331">
        <v>91.4</v>
      </c>
      <c r="D324" s="327">
        <v>1936</v>
      </c>
      <c r="E324" s="327">
        <v>120.2</v>
      </c>
      <c r="F324" s="327">
        <v>98.5</v>
      </c>
      <c r="G324" s="328">
        <v>20331</v>
      </c>
      <c r="H324" s="327">
        <v>121.102</v>
      </c>
      <c r="I324" s="328">
        <v>73126203</v>
      </c>
      <c r="J324" s="330">
        <v>1.587</v>
      </c>
      <c r="K324" s="474">
        <v>100.82299999999999</v>
      </c>
      <c r="M324" s="331">
        <v>91.4</v>
      </c>
      <c r="N324" s="328">
        <v>1897</v>
      </c>
      <c r="O324" s="327">
        <v>120.2</v>
      </c>
      <c r="P324" s="327">
        <v>93.9</v>
      </c>
      <c r="Q324" s="328">
        <v>20672</v>
      </c>
      <c r="R324" s="327">
        <v>121.102</v>
      </c>
      <c r="S324" s="328">
        <v>15765</v>
      </c>
      <c r="T324" s="330">
        <v>1.587</v>
      </c>
      <c r="U324" s="474">
        <v>100.82299999999999</v>
      </c>
    </row>
    <row r="325" spans="1:21">
      <c r="A325" s="33"/>
      <c r="B325" s="34" t="s">
        <v>115</v>
      </c>
      <c r="C325" s="331">
        <v>91</v>
      </c>
      <c r="D325" s="327">
        <v>1953</v>
      </c>
      <c r="E325" s="327">
        <v>107.4</v>
      </c>
      <c r="F325" s="327">
        <v>98.6</v>
      </c>
      <c r="G325" s="328">
        <v>21958</v>
      </c>
      <c r="H325" s="327">
        <v>109.41500000000001</v>
      </c>
      <c r="I325" s="328">
        <v>5039927</v>
      </c>
      <c r="J325" s="330">
        <v>1.569</v>
      </c>
      <c r="K325" s="474">
        <v>100.61799999999999</v>
      </c>
      <c r="M325" s="331">
        <v>91</v>
      </c>
      <c r="N325" s="328">
        <v>1886</v>
      </c>
      <c r="O325" s="327">
        <v>107.4</v>
      </c>
      <c r="P325" s="327">
        <v>94</v>
      </c>
      <c r="Q325" s="328">
        <v>20967</v>
      </c>
      <c r="R325" s="327">
        <v>109.41500000000001</v>
      </c>
      <c r="S325" s="328">
        <v>15435</v>
      </c>
      <c r="T325" s="330">
        <v>1.569</v>
      </c>
      <c r="U325" s="474">
        <v>100.61799999999999</v>
      </c>
    </row>
    <row r="326" spans="1:21">
      <c r="A326" s="33"/>
      <c r="B326" s="34" t="s">
        <v>116</v>
      </c>
      <c r="C326" s="331">
        <v>90.8</v>
      </c>
      <c r="D326" s="327">
        <v>1856</v>
      </c>
      <c r="E326" s="327">
        <v>124.5</v>
      </c>
      <c r="F326" s="327">
        <v>98.8</v>
      </c>
      <c r="G326" s="328">
        <v>22481</v>
      </c>
      <c r="H326" s="327">
        <v>110.453</v>
      </c>
      <c r="I326" s="328">
        <v>3708617</v>
      </c>
      <c r="J326" s="330">
        <v>1.5609999999999999</v>
      </c>
      <c r="K326" s="474">
        <v>100.10299999999999</v>
      </c>
      <c r="M326" s="331">
        <v>90.8</v>
      </c>
      <c r="N326" s="328">
        <v>1830.7</v>
      </c>
      <c r="O326" s="327">
        <v>124.5</v>
      </c>
      <c r="P326" s="327">
        <v>94.1</v>
      </c>
      <c r="Q326" s="328">
        <v>20728</v>
      </c>
      <c r="R326" s="327">
        <v>110.453</v>
      </c>
      <c r="S326" s="328">
        <v>13530</v>
      </c>
      <c r="T326" s="330">
        <v>1.5609999999999999</v>
      </c>
      <c r="U326" s="474">
        <v>100.10299999999999</v>
      </c>
    </row>
    <row r="327" spans="1:21">
      <c r="A327" s="33"/>
      <c r="B327" s="34" t="s">
        <v>117</v>
      </c>
      <c r="C327" s="331">
        <v>91.4</v>
      </c>
      <c r="D327" s="327">
        <v>1887</v>
      </c>
      <c r="E327" s="327">
        <v>110.8</v>
      </c>
      <c r="F327" s="327">
        <v>98.6</v>
      </c>
      <c r="G327" s="328">
        <v>22507</v>
      </c>
      <c r="H327" s="327">
        <v>102.53</v>
      </c>
      <c r="I327" s="328">
        <v>10567379</v>
      </c>
      <c r="J327" s="330">
        <v>1.5529999999999999</v>
      </c>
      <c r="K327" s="474">
        <v>100.30800000000001</v>
      </c>
      <c r="M327" s="331">
        <v>91.4</v>
      </c>
      <c r="N327" s="328">
        <v>1826.1</v>
      </c>
      <c r="O327" s="327">
        <v>110.8</v>
      </c>
      <c r="P327" s="327">
        <v>94.2</v>
      </c>
      <c r="Q327" s="328">
        <v>20553</v>
      </c>
      <c r="R327" s="327">
        <v>102.53</v>
      </c>
      <c r="S327" s="328">
        <v>14510</v>
      </c>
      <c r="T327" s="330">
        <v>1.5529999999999999</v>
      </c>
      <c r="U327" s="474">
        <v>100.30800000000001</v>
      </c>
    </row>
    <row r="328" spans="1:21">
      <c r="A328" s="33"/>
      <c r="B328" s="34" t="s">
        <v>118</v>
      </c>
      <c r="C328" s="331">
        <v>90.4</v>
      </c>
      <c r="D328" s="327">
        <v>1810</v>
      </c>
      <c r="E328" s="327">
        <v>118.1</v>
      </c>
      <c r="F328" s="327">
        <v>98.7</v>
      </c>
      <c r="G328" s="328">
        <v>22192</v>
      </c>
      <c r="H328" s="327">
        <v>96.161000000000001</v>
      </c>
      <c r="I328" s="328">
        <v>3473051</v>
      </c>
      <c r="J328" s="330">
        <v>1.538</v>
      </c>
      <c r="K328" s="474">
        <v>100.205</v>
      </c>
      <c r="M328" s="331">
        <v>90.4</v>
      </c>
      <c r="N328" s="328">
        <v>1781.5</v>
      </c>
      <c r="O328" s="327">
        <v>118.1</v>
      </c>
      <c r="P328" s="327">
        <v>94.5</v>
      </c>
      <c r="Q328" s="328">
        <v>20481</v>
      </c>
      <c r="R328" s="327">
        <v>96.161000000000001</v>
      </c>
      <c r="S328" s="328">
        <v>16647</v>
      </c>
      <c r="T328" s="330">
        <v>1.538</v>
      </c>
      <c r="U328" s="474">
        <v>100.205</v>
      </c>
    </row>
    <row r="329" spans="1:21">
      <c r="A329" s="33"/>
      <c r="B329" s="34" t="s">
        <v>119</v>
      </c>
      <c r="C329" s="331">
        <v>91.8</v>
      </c>
      <c r="D329" s="383">
        <v>1838</v>
      </c>
      <c r="E329" s="327">
        <v>110.6</v>
      </c>
      <c r="F329" s="327">
        <v>98.9</v>
      </c>
      <c r="G329" s="328">
        <v>21405</v>
      </c>
      <c r="H329" s="327">
        <v>90.561000000000007</v>
      </c>
      <c r="I329" s="328">
        <v>5832834</v>
      </c>
      <c r="J329" s="330">
        <v>1.538</v>
      </c>
      <c r="K329" s="474">
        <v>100.616</v>
      </c>
      <c r="M329" s="331">
        <v>91.8</v>
      </c>
      <c r="N329" s="401">
        <v>1782.5</v>
      </c>
      <c r="O329" s="327">
        <v>110.6</v>
      </c>
      <c r="P329" s="327">
        <v>94.7</v>
      </c>
      <c r="Q329" s="328">
        <v>20397</v>
      </c>
      <c r="R329" s="327">
        <v>90.561000000000007</v>
      </c>
      <c r="S329" s="328">
        <v>15092</v>
      </c>
      <c r="T329" s="330">
        <v>1.538</v>
      </c>
      <c r="U329" s="474">
        <v>100.616</v>
      </c>
    </row>
    <row r="330" spans="1:21">
      <c r="A330" s="33"/>
      <c r="B330" s="34" t="s">
        <v>120</v>
      </c>
      <c r="C330" s="331">
        <v>94.9</v>
      </c>
      <c r="D330" s="383">
        <v>1750</v>
      </c>
      <c r="E330" s="327">
        <v>109.5</v>
      </c>
      <c r="F330" s="327">
        <v>99.2</v>
      </c>
      <c r="G330" s="328">
        <v>20457</v>
      </c>
      <c r="H330" s="327">
        <v>95.897999999999996</v>
      </c>
      <c r="I330" s="328">
        <v>58834821</v>
      </c>
      <c r="J330" s="330">
        <v>1.532</v>
      </c>
      <c r="K330" s="474">
        <v>100.61799999999999</v>
      </c>
      <c r="M330" s="331">
        <v>94.9</v>
      </c>
      <c r="N330" s="401">
        <v>1761.7</v>
      </c>
      <c r="O330" s="327">
        <v>109.5</v>
      </c>
      <c r="P330" s="327">
        <v>94.8</v>
      </c>
      <c r="Q330" s="328">
        <v>20487</v>
      </c>
      <c r="R330" s="327">
        <v>95.897999999999996</v>
      </c>
      <c r="S330" s="328">
        <v>16002</v>
      </c>
      <c r="T330" s="330">
        <v>1.532</v>
      </c>
      <c r="U330" s="474">
        <v>100.61799999999999</v>
      </c>
    </row>
    <row r="331" spans="1:21">
      <c r="A331" s="49"/>
      <c r="B331" s="50" t="s">
        <v>121</v>
      </c>
      <c r="C331" s="354">
        <v>93.8</v>
      </c>
      <c r="D331" s="387">
        <v>1719</v>
      </c>
      <c r="E331" s="349">
        <v>117.8</v>
      </c>
      <c r="F331" s="349">
        <v>99.4</v>
      </c>
      <c r="G331" s="350">
        <v>19423</v>
      </c>
      <c r="H331" s="349">
        <v>103.039</v>
      </c>
      <c r="I331" s="350">
        <v>2731794</v>
      </c>
      <c r="J331" s="353">
        <v>1.5189999999999999</v>
      </c>
      <c r="K331" s="475">
        <v>100.617</v>
      </c>
      <c r="M331" s="354">
        <v>93.8</v>
      </c>
      <c r="N331" s="384">
        <v>1779.9</v>
      </c>
      <c r="O331" s="349">
        <v>117.8</v>
      </c>
      <c r="P331" s="349">
        <v>95.2</v>
      </c>
      <c r="Q331" s="350">
        <v>19816</v>
      </c>
      <c r="R331" s="349">
        <v>103.039</v>
      </c>
      <c r="S331" s="350">
        <v>13508</v>
      </c>
      <c r="T331" s="353">
        <v>1.5189999999999999</v>
      </c>
      <c r="U331" s="475">
        <v>100.617</v>
      </c>
    </row>
    <row r="332" spans="1:21">
      <c r="A332" s="61" t="s">
        <v>172</v>
      </c>
      <c r="B332" s="62" t="s">
        <v>110</v>
      </c>
      <c r="C332" s="347">
        <v>93.9</v>
      </c>
      <c r="D332" s="380">
        <v>1650</v>
      </c>
      <c r="E332" s="340">
        <v>118.2</v>
      </c>
      <c r="F332" s="340">
        <v>99</v>
      </c>
      <c r="G332" s="341">
        <v>19084</v>
      </c>
      <c r="H332" s="340">
        <v>109.777</v>
      </c>
      <c r="I332" s="341">
        <v>3242511</v>
      </c>
      <c r="J332" s="345">
        <v>1.516</v>
      </c>
      <c r="K332" s="476">
        <v>100.515</v>
      </c>
      <c r="M332" s="347">
        <v>93.9</v>
      </c>
      <c r="N332" s="377">
        <v>1706.1</v>
      </c>
      <c r="O332" s="340">
        <v>118.2</v>
      </c>
      <c r="P332" s="340">
        <v>95.2</v>
      </c>
      <c r="Q332" s="341">
        <v>20387</v>
      </c>
      <c r="R332" s="340">
        <v>109.777</v>
      </c>
      <c r="S332" s="341">
        <v>15022</v>
      </c>
      <c r="T332" s="345">
        <v>1.516</v>
      </c>
      <c r="U332" s="476">
        <v>100.515</v>
      </c>
    </row>
    <row r="333" spans="1:21">
      <c r="A333" s="33">
        <v>2016</v>
      </c>
      <c r="B333" s="34" t="s">
        <v>111</v>
      </c>
      <c r="C333" s="331">
        <v>95.8</v>
      </c>
      <c r="D333" s="383">
        <v>1653</v>
      </c>
      <c r="E333" s="327">
        <v>112.6</v>
      </c>
      <c r="F333" s="327">
        <v>98.8</v>
      </c>
      <c r="G333" s="328">
        <v>18515</v>
      </c>
      <c r="H333" s="327">
        <v>90.218999999999994</v>
      </c>
      <c r="I333" s="328">
        <v>12287365</v>
      </c>
      <c r="J333" s="330">
        <v>1.51</v>
      </c>
      <c r="K333" s="474">
        <v>100.82599999999999</v>
      </c>
      <c r="M333" s="331">
        <v>95.8</v>
      </c>
      <c r="N333" s="267">
        <v>1708.7</v>
      </c>
      <c r="O333" s="327">
        <v>112.6</v>
      </c>
      <c r="P333" s="327">
        <v>95.2</v>
      </c>
      <c r="Q333" s="328">
        <v>20044</v>
      </c>
      <c r="R333" s="327">
        <v>90.218999999999994</v>
      </c>
      <c r="S333" s="328">
        <v>15153</v>
      </c>
      <c r="T333" s="330">
        <v>1.51</v>
      </c>
      <c r="U333" s="474">
        <v>100.82599999999999</v>
      </c>
    </row>
    <row r="334" spans="1:21">
      <c r="A334" s="33"/>
      <c r="B334" s="34" t="s">
        <v>112</v>
      </c>
      <c r="C334" s="331">
        <v>97.5</v>
      </c>
      <c r="D334" s="383">
        <v>1818</v>
      </c>
      <c r="E334" s="327">
        <v>105.3</v>
      </c>
      <c r="F334" s="327">
        <v>98.3</v>
      </c>
      <c r="G334" s="328">
        <v>18247</v>
      </c>
      <c r="H334" s="327">
        <v>88.528999999999996</v>
      </c>
      <c r="I334" s="328">
        <v>2881998</v>
      </c>
      <c r="J334" s="330">
        <v>1.4810000000000001</v>
      </c>
      <c r="K334" s="474">
        <v>100.515</v>
      </c>
      <c r="M334" s="331">
        <v>97.5</v>
      </c>
      <c r="N334" s="267">
        <v>1895.9</v>
      </c>
      <c r="O334" s="327">
        <v>105.3</v>
      </c>
      <c r="P334" s="327">
        <v>95.2</v>
      </c>
      <c r="Q334" s="328">
        <v>19572</v>
      </c>
      <c r="R334" s="327">
        <v>88.528999999999996</v>
      </c>
      <c r="S334" s="328">
        <v>14217</v>
      </c>
      <c r="T334" s="330">
        <v>1.4810000000000001</v>
      </c>
      <c r="U334" s="474">
        <v>100.515</v>
      </c>
    </row>
    <row r="335" spans="1:21">
      <c r="A335" s="33"/>
      <c r="B335" s="34" t="s">
        <v>113</v>
      </c>
      <c r="C335" s="331">
        <v>96.8</v>
      </c>
      <c r="D335" s="383">
        <v>1733</v>
      </c>
      <c r="E335" s="327">
        <v>121.9</v>
      </c>
      <c r="F335" s="327">
        <v>99.9</v>
      </c>
      <c r="G335" s="328">
        <v>17078</v>
      </c>
      <c r="H335" s="327">
        <v>100.069</v>
      </c>
      <c r="I335" s="328">
        <v>5903023</v>
      </c>
      <c r="J335" s="330">
        <v>1.4710000000000001</v>
      </c>
      <c r="K335" s="474">
        <v>100.307</v>
      </c>
      <c r="M335" s="331">
        <v>96.8</v>
      </c>
      <c r="N335" s="267">
        <v>1750.3</v>
      </c>
      <c r="O335" s="327">
        <v>121.9</v>
      </c>
      <c r="P335" s="327">
        <v>95.5</v>
      </c>
      <c r="Q335" s="328">
        <v>19496</v>
      </c>
      <c r="R335" s="327">
        <v>100.069</v>
      </c>
      <c r="S335" s="328">
        <v>15169</v>
      </c>
      <c r="T335" s="330">
        <v>1.4710000000000001</v>
      </c>
      <c r="U335" s="474">
        <v>100.307</v>
      </c>
    </row>
    <row r="336" spans="1:21">
      <c r="A336" s="33"/>
      <c r="B336" s="34" t="s">
        <v>114</v>
      </c>
      <c r="C336" s="331">
        <v>98</v>
      </c>
      <c r="D336" s="383">
        <v>1728</v>
      </c>
      <c r="E336" s="327">
        <v>115.5</v>
      </c>
      <c r="F336" s="327">
        <v>100.2</v>
      </c>
      <c r="G336" s="328">
        <v>18080</v>
      </c>
      <c r="H336" s="327">
        <v>81.962000000000003</v>
      </c>
      <c r="I336" s="328">
        <v>69052709</v>
      </c>
      <c r="J336" s="330">
        <v>1.458</v>
      </c>
      <c r="K336" s="474">
        <v>100.102</v>
      </c>
      <c r="M336" s="331">
        <v>98</v>
      </c>
      <c r="N336" s="267">
        <v>1697.8</v>
      </c>
      <c r="O336" s="327">
        <v>115.5</v>
      </c>
      <c r="P336" s="327">
        <v>95.6</v>
      </c>
      <c r="Q336" s="328">
        <v>18120</v>
      </c>
      <c r="R336" s="327">
        <v>81.962000000000003</v>
      </c>
      <c r="S336" s="328">
        <v>15333</v>
      </c>
      <c r="T336" s="330">
        <v>1.458</v>
      </c>
      <c r="U336" s="474">
        <v>100.102</v>
      </c>
    </row>
    <row r="337" spans="1:21">
      <c r="A337" s="33"/>
      <c r="B337" s="34" t="s">
        <v>115</v>
      </c>
      <c r="C337" s="331">
        <v>99.7</v>
      </c>
      <c r="D337" s="383">
        <v>1728</v>
      </c>
      <c r="E337" s="327">
        <v>120.3</v>
      </c>
      <c r="F337" s="327">
        <v>100.5</v>
      </c>
      <c r="G337" s="328">
        <v>20114</v>
      </c>
      <c r="H337" s="327">
        <v>92.305999999999997</v>
      </c>
      <c r="I337" s="328">
        <v>5461386</v>
      </c>
      <c r="J337" s="330">
        <v>1.4390000000000001</v>
      </c>
      <c r="K337" s="474">
        <v>100</v>
      </c>
      <c r="M337" s="331">
        <v>99.7</v>
      </c>
      <c r="N337" s="267">
        <v>1662.1</v>
      </c>
      <c r="O337" s="327">
        <v>120.3</v>
      </c>
      <c r="P337" s="327">
        <v>95.8</v>
      </c>
      <c r="Q337" s="328">
        <v>19219</v>
      </c>
      <c r="R337" s="327">
        <v>92.305999999999997</v>
      </c>
      <c r="S337" s="328">
        <v>16051</v>
      </c>
      <c r="T337" s="330">
        <v>1.4390000000000001</v>
      </c>
      <c r="U337" s="474">
        <v>100</v>
      </c>
    </row>
    <row r="338" spans="1:21">
      <c r="A338" s="33"/>
      <c r="B338" s="34" t="s">
        <v>116</v>
      </c>
      <c r="C338" s="331">
        <v>99</v>
      </c>
      <c r="D338" s="383">
        <v>1843</v>
      </c>
      <c r="E338" s="327">
        <v>114.8</v>
      </c>
      <c r="F338" s="327">
        <v>100.4</v>
      </c>
      <c r="G338" s="328">
        <v>19646</v>
      </c>
      <c r="H338" s="327">
        <v>90.84</v>
      </c>
      <c r="I338" s="328">
        <v>4989168</v>
      </c>
      <c r="J338" s="330">
        <v>1.431</v>
      </c>
      <c r="K338" s="474">
        <v>100.205</v>
      </c>
      <c r="M338" s="331">
        <v>99</v>
      </c>
      <c r="N338" s="267">
        <v>1814.6</v>
      </c>
      <c r="O338" s="327">
        <v>114.8</v>
      </c>
      <c r="P338" s="327">
        <v>95.8</v>
      </c>
      <c r="Q338" s="328">
        <v>18754</v>
      </c>
      <c r="R338" s="327">
        <v>90.84</v>
      </c>
      <c r="S338" s="328">
        <v>16617</v>
      </c>
      <c r="T338" s="330">
        <v>1.431</v>
      </c>
      <c r="U338" s="474">
        <v>100.205</v>
      </c>
    </row>
    <row r="339" spans="1:21">
      <c r="A339" s="33"/>
      <c r="B339" s="34" t="s">
        <v>117</v>
      </c>
      <c r="C339" s="331">
        <v>99.7</v>
      </c>
      <c r="D339" s="383">
        <v>1897</v>
      </c>
      <c r="E339" s="327">
        <v>102.4</v>
      </c>
      <c r="F339" s="327">
        <v>100.2</v>
      </c>
      <c r="G339" s="328">
        <v>21525</v>
      </c>
      <c r="H339" s="327">
        <v>105.583</v>
      </c>
      <c r="I339" s="328">
        <v>11880117</v>
      </c>
      <c r="J339" s="330">
        <v>1.423</v>
      </c>
      <c r="K339" s="474">
        <v>99.897999999999996</v>
      </c>
      <c r="M339" s="331">
        <v>99.7</v>
      </c>
      <c r="N339" s="267">
        <v>1833.8</v>
      </c>
      <c r="O339" s="327">
        <v>102.4</v>
      </c>
      <c r="P339" s="327">
        <v>95.8</v>
      </c>
      <c r="Q339" s="328">
        <v>19013</v>
      </c>
      <c r="R339" s="327">
        <v>105.583</v>
      </c>
      <c r="S339" s="328">
        <v>15691</v>
      </c>
      <c r="T339" s="330">
        <v>1.423</v>
      </c>
      <c r="U339" s="474">
        <v>99.897999999999996</v>
      </c>
    </row>
    <row r="340" spans="1:21" s="366" customFormat="1">
      <c r="A340" s="33"/>
      <c r="B340" s="34" t="s">
        <v>118</v>
      </c>
      <c r="C340" s="367">
        <v>98.6</v>
      </c>
      <c r="D340" s="477">
        <v>1847</v>
      </c>
      <c r="E340" s="360">
        <v>125.9</v>
      </c>
      <c r="F340" s="360">
        <v>100.1</v>
      </c>
      <c r="G340" s="362">
        <v>20312</v>
      </c>
      <c r="H340" s="360">
        <v>107.425</v>
      </c>
      <c r="I340" s="362">
        <v>2995268</v>
      </c>
      <c r="J340" s="364">
        <v>1.4139999999999999</v>
      </c>
      <c r="K340" s="478">
        <v>99.694000000000003</v>
      </c>
      <c r="M340" s="367">
        <v>98.6</v>
      </c>
      <c r="N340" s="1424">
        <v>1816.6</v>
      </c>
      <c r="O340" s="360">
        <v>125.9</v>
      </c>
      <c r="P340" s="360">
        <v>95.9</v>
      </c>
      <c r="Q340" s="362">
        <v>18747</v>
      </c>
      <c r="R340" s="360">
        <v>107.425</v>
      </c>
      <c r="S340" s="362">
        <v>14435</v>
      </c>
      <c r="T340" s="364">
        <v>1.4139999999999999</v>
      </c>
      <c r="U340" s="478">
        <v>99.694000000000003</v>
      </c>
    </row>
    <row r="341" spans="1:21">
      <c r="A341" s="33"/>
      <c r="B341" s="34" t="s">
        <v>119</v>
      </c>
      <c r="C341" s="331">
        <v>95.7</v>
      </c>
      <c r="D341" s="383">
        <v>1729</v>
      </c>
      <c r="E341" s="327">
        <v>106.7</v>
      </c>
      <c r="F341" s="327">
        <v>99.9</v>
      </c>
      <c r="G341" s="328">
        <v>19217</v>
      </c>
      <c r="H341" s="327">
        <v>122.443</v>
      </c>
      <c r="I341" s="328">
        <v>6351794</v>
      </c>
      <c r="J341" s="330">
        <v>1.409</v>
      </c>
      <c r="K341" s="474">
        <v>100.20399999999999</v>
      </c>
      <c r="M341" s="331">
        <v>95.7</v>
      </c>
      <c r="N341" s="267">
        <v>1685.9</v>
      </c>
      <c r="O341" s="327">
        <v>106.7</v>
      </c>
      <c r="P341" s="327">
        <v>95.7</v>
      </c>
      <c r="Q341" s="328">
        <v>18440</v>
      </c>
      <c r="R341" s="327">
        <v>122.443</v>
      </c>
      <c r="S341" s="328">
        <v>16087</v>
      </c>
      <c r="T341" s="330">
        <v>1.409</v>
      </c>
      <c r="U341" s="474">
        <v>100.20399999999999</v>
      </c>
    </row>
    <row r="342" spans="1:21">
      <c r="A342" s="33"/>
      <c r="B342" s="34" t="s">
        <v>120</v>
      </c>
      <c r="C342" s="331">
        <v>92.2</v>
      </c>
      <c r="D342" s="383">
        <v>1706</v>
      </c>
      <c r="E342" s="327">
        <v>114.7</v>
      </c>
      <c r="F342" s="327">
        <v>99.9</v>
      </c>
      <c r="G342" s="328">
        <v>18863</v>
      </c>
      <c r="H342" s="327">
        <v>111.16</v>
      </c>
      <c r="I342" s="328">
        <v>58393410</v>
      </c>
      <c r="J342" s="330">
        <v>1.4019999999999999</v>
      </c>
      <c r="K342" s="474">
        <v>100.40900000000001</v>
      </c>
      <c r="M342" s="331">
        <v>92.2</v>
      </c>
      <c r="N342" s="267">
        <v>1719.3</v>
      </c>
      <c r="O342" s="327">
        <v>114.7</v>
      </c>
      <c r="P342" s="327">
        <v>95.5</v>
      </c>
      <c r="Q342" s="328">
        <v>18475</v>
      </c>
      <c r="R342" s="327">
        <v>111.16</v>
      </c>
      <c r="S342" s="328">
        <v>15854</v>
      </c>
      <c r="T342" s="330">
        <v>1.4019999999999999</v>
      </c>
      <c r="U342" s="474">
        <v>100.40900000000001</v>
      </c>
    </row>
    <row r="343" spans="1:21" ht="13.5" thickBot="1">
      <c r="A343" s="220"/>
      <c r="B343" s="221" t="s">
        <v>121</v>
      </c>
      <c r="C343" s="479">
        <v>91.6</v>
      </c>
      <c r="D343" s="480">
        <v>1692</v>
      </c>
      <c r="E343" s="481">
        <v>107.5</v>
      </c>
      <c r="F343" s="481">
        <v>99.9</v>
      </c>
      <c r="G343" s="482">
        <v>17694</v>
      </c>
      <c r="H343" s="481">
        <v>113.514</v>
      </c>
      <c r="I343" s="482">
        <v>2814657</v>
      </c>
      <c r="J343" s="483">
        <v>1.387</v>
      </c>
      <c r="K343" s="484">
        <v>100.20399999999999</v>
      </c>
      <c r="M343" s="479">
        <v>91.6</v>
      </c>
      <c r="N343" s="1425">
        <v>1750.3</v>
      </c>
      <c r="O343" s="481">
        <v>107.5</v>
      </c>
      <c r="P343" s="481">
        <v>95.7</v>
      </c>
      <c r="Q343" s="482">
        <v>18366</v>
      </c>
      <c r="R343" s="481">
        <v>113.514</v>
      </c>
      <c r="S343" s="482">
        <v>13250</v>
      </c>
      <c r="T343" s="483">
        <v>1.387</v>
      </c>
      <c r="U343" s="484">
        <v>100.20399999999999</v>
      </c>
    </row>
    <row r="344" spans="1:21">
      <c r="A344" s="61" t="s">
        <v>174</v>
      </c>
      <c r="B344" s="62" t="s">
        <v>110</v>
      </c>
      <c r="C344" s="485">
        <v>93.7</v>
      </c>
      <c r="D344" s="486">
        <v>1695</v>
      </c>
      <c r="E344" s="487">
        <v>100.9</v>
      </c>
      <c r="F344" s="487">
        <v>100</v>
      </c>
      <c r="G344" s="488">
        <v>17698</v>
      </c>
      <c r="H344" s="487">
        <v>102.01900000000001</v>
      </c>
      <c r="I344" s="488">
        <v>3846458</v>
      </c>
      <c r="J344" s="489">
        <v>1.3819999999999999</v>
      </c>
      <c r="K344" s="490">
        <v>100.10299999999999</v>
      </c>
      <c r="M344" s="485">
        <v>93.7</v>
      </c>
      <c r="N344" s="1421">
        <v>1754.9</v>
      </c>
      <c r="O344" s="487">
        <v>100.9</v>
      </c>
      <c r="P344" s="487">
        <v>96.2</v>
      </c>
      <c r="Q344" s="488">
        <v>18568</v>
      </c>
      <c r="R344" s="487">
        <v>102.01900000000001</v>
      </c>
      <c r="S344" s="488">
        <v>16793</v>
      </c>
      <c r="T344" s="489">
        <v>1.3819999999999999</v>
      </c>
      <c r="U344" s="490">
        <v>100.10299999999999</v>
      </c>
    </row>
    <row r="345" spans="1:21">
      <c r="A345" s="33">
        <v>2017</v>
      </c>
      <c r="B345" s="34" t="s">
        <v>111</v>
      </c>
      <c r="C345" s="331">
        <v>94.5</v>
      </c>
      <c r="D345" s="383">
        <v>1635</v>
      </c>
      <c r="E345" s="327">
        <v>112.6</v>
      </c>
      <c r="F345" s="327">
        <v>99.7</v>
      </c>
      <c r="G345" s="328">
        <v>17063</v>
      </c>
      <c r="H345" s="327">
        <v>94.652000000000001</v>
      </c>
      <c r="I345" s="328">
        <v>15352657</v>
      </c>
      <c r="J345" s="330">
        <v>1.375</v>
      </c>
      <c r="K345" s="474">
        <v>99.590999999999994</v>
      </c>
      <c r="M345" s="331">
        <v>94.5</v>
      </c>
      <c r="N345" s="267">
        <v>1676.5</v>
      </c>
      <c r="O345" s="327">
        <v>112.6</v>
      </c>
      <c r="P345" s="327">
        <v>96.1</v>
      </c>
      <c r="Q345" s="328">
        <v>18604</v>
      </c>
      <c r="R345" s="327">
        <v>94.652000000000001</v>
      </c>
      <c r="S345" s="328">
        <v>18476</v>
      </c>
      <c r="T345" s="330">
        <v>1.375</v>
      </c>
      <c r="U345" s="474">
        <v>99.590999999999994</v>
      </c>
    </row>
    <row r="346" spans="1:21">
      <c r="A346" s="33"/>
      <c r="B346" s="34" t="s">
        <v>112</v>
      </c>
      <c r="C346" s="331">
        <v>95.5</v>
      </c>
      <c r="D346" s="383">
        <v>1657</v>
      </c>
      <c r="E346" s="327">
        <v>112.5</v>
      </c>
      <c r="F346" s="327">
        <v>99.3</v>
      </c>
      <c r="G346" s="328">
        <v>17087</v>
      </c>
      <c r="H346" s="327">
        <v>93.549000000000007</v>
      </c>
      <c r="I346" s="328">
        <v>3724547</v>
      </c>
      <c r="J346" s="330">
        <v>1.3680000000000001</v>
      </c>
      <c r="K346" s="474">
        <v>99.795000000000002</v>
      </c>
      <c r="M346" s="331">
        <v>95.5</v>
      </c>
      <c r="N346" s="267">
        <v>1718.9</v>
      </c>
      <c r="O346" s="327">
        <v>112.5</v>
      </c>
      <c r="P346" s="327">
        <v>96.1</v>
      </c>
      <c r="Q346" s="328">
        <v>18607</v>
      </c>
      <c r="R346" s="327">
        <v>93.549000000000007</v>
      </c>
      <c r="S346" s="328">
        <v>17577</v>
      </c>
      <c r="T346" s="330">
        <v>1.3680000000000001</v>
      </c>
      <c r="U346" s="474">
        <v>99.795000000000002</v>
      </c>
    </row>
    <row r="347" spans="1:21">
      <c r="A347" s="33"/>
      <c r="B347" s="34" t="s">
        <v>113</v>
      </c>
      <c r="C347" s="331">
        <v>96.5</v>
      </c>
      <c r="D347" s="383">
        <v>1782</v>
      </c>
      <c r="E347" s="327">
        <v>115.5</v>
      </c>
      <c r="F347" s="327">
        <v>100.7</v>
      </c>
      <c r="G347" s="328">
        <v>15636</v>
      </c>
      <c r="H347" s="327">
        <v>87.715999999999994</v>
      </c>
      <c r="I347" s="328">
        <v>6414169</v>
      </c>
      <c r="J347" s="330">
        <v>1.3640000000000001</v>
      </c>
      <c r="K347" s="474">
        <v>99.897999999999996</v>
      </c>
      <c r="M347" s="331">
        <v>96.5</v>
      </c>
      <c r="N347" s="267">
        <v>1802.9</v>
      </c>
      <c r="O347" s="327">
        <v>115.5</v>
      </c>
      <c r="P347" s="327">
        <v>96.4</v>
      </c>
      <c r="Q347" s="328">
        <v>18058</v>
      </c>
      <c r="R347" s="327">
        <v>87.715999999999994</v>
      </c>
      <c r="S347" s="328">
        <v>16354</v>
      </c>
      <c r="T347" s="330">
        <v>1.3640000000000001</v>
      </c>
      <c r="U347" s="474">
        <v>99.897999999999996</v>
      </c>
    </row>
    <row r="348" spans="1:21">
      <c r="A348" s="33"/>
      <c r="B348" s="34" t="s">
        <v>114</v>
      </c>
      <c r="C348" s="331">
        <v>96.3</v>
      </c>
      <c r="D348" s="383">
        <v>1830</v>
      </c>
      <c r="E348" s="327">
        <v>115.2</v>
      </c>
      <c r="F348" s="327">
        <v>100.8</v>
      </c>
      <c r="G348" s="328">
        <v>18265</v>
      </c>
      <c r="H348" s="327">
        <v>99.917000000000002</v>
      </c>
      <c r="I348" s="328">
        <v>68117810</v>
      </c>
      <c r="J348" s="330">
        <v>1.3580000000000001</v>
      </c>
      <c r="K348" s="474">
        <v>99.694000000000003</v>
      </c>
      <c r="M348" s="331">
        <v>96.3</v>
      </c>
      <c r="N348" s="267">
        <v>1800.9</v>
      </c>
      <c r="O348" s="327">
        <v>115.2</v>
      </c>
      <c r="P348" s="327">
        <v>96.2</v>
      </c>
      <c r="Q348" s="328">
        <v>18103</v>
      </c>
      <c r="R348" s="327">
        <v>99.917000000000002</v>
      </c>
      <c r="S348" s="328">
        <v>15649</v>
      </c>
      <c r="T348" s="330">
        <v>1.3580000000000001</v>
      </c>
      <c r="U348" s="474">
        <v>99.694000000000003</v>
      </c>
    </row>
    <row r="349" spans="1:21">
      <c r="A349" s="33"/>
      <c r="B349" s="34" t="s">
        <v>115</v>
      </c>
      <c r="C349" s="331">
        <v>95</v>
      </c>
      <c r="D349" s="383">
        <v>1972</v>
      </c>
      <c r="E349" s="327">
        <v>114.6</v>
      </c>
      <c r="F349" s="327">
        <v>100.8</v>
      </c>
      <c r="G349" s="328">
        <v>18543</v>
      </c>
      <c r="H349" s="327">
        <v>94.245000000000005</v>
      </c>
      <c r="I349" s="328">
        <v>4531634</v>
      </c>
      <c r="J349" s="330">
        <v>1.351</v>
      </c>
      <c r="K349" s="474">
        <v>100.102</v>
      </c>
      <c r="M349" s="331">
        <v>95</v>
      </c>
      <c r="N349" s="267">
        <v>1897.1</v>
      </c>
      <c r="O349" s="327">
        <v>114.6</v>
      </c>
      <c r="P349" s="327">
        <v>96.1</v>
      </c>
      <c r="Q349" s="328">
        <v>17858</v>
      </c>
      <c r="R349" s="327">
        <v>94.245000000000005</v>
      </c>
      <c r="S349" s="328">
        <v>13014</v>
      </c>
      <c r="T349" s="330">
        <v>1.351</v>
      </c>
      <c r="U349" s="474">
        <v>100.102</v>
      </c>
    </row>
    <row r="350" spans="1:21">
      <c r="A350" s="33"/>
      <c r="B350" s="34" t="s">
        <v>116</v>
      </c>
      <c r="C350" s="331">
        <v>96.5</v>
      </c>
      <c r="D350" s="383">
        <v>1873</v>
      </c>
      <c r="E350" s="327">
        <v>110.3</v>
      </c>
      <c r="F350" s="327">
        <v>101</v>
      </c>
      <c r="G350" s="328">
        <v>18638</v>
      </c>
      <c r="H350" s="327">
        <v>85.295000000000002</v>
      </c>
      <c r="I350" s="328">
        <v>5783742</v>
      </c>
      <c r="J350" s="330">
        <v>1.3480000000000001</v>
      </c>
      <c r="K350" s="474">
        <v>100.41</v>
      </c>
      <c r="M350" s="331">
        <v>96.5</v>
      </c>
      <c r="N350" s="267">
        <v>1836.3</v>
      </c>
      <c r="O350" s="327">
        <v>110.3</v>
      </c>
      <c r="P350" s="327">
        <v>96.3</v>
      </c>
      <c r="Q350" s="328">
        <v>17708</v>
      </c>
      <c r="R350" s="327">
        <v>85.295000000000002</v>
      </c>
      <c r="S350" s="328">
        <v>17994</v>
      </c>
      <c r="T350" s="330">
        <v>1.3480000000000001</v>
      </c>
      <c r="U350" s="474">
        <v>100.41</v>
      </c>
    </row>
    <row r="351" spans="1:21">
      <c r="A351" s="33"/>
      <c r="B351" s="34" t="s">
        <v>117</v>
      </c>
      <c r="C351" s="331">
        <v>96.4</v>
      </c>
      <c r="D351" s="383">
        <v>1938</v>
      </c>
      <c r="E351" s="327">
        <v>114</v>
      </c>
      <c r="F351" s="327">
        <v>100.9</v>
      </c>
      <c r="G351" s="328">
        <v>20274</v>
      </c>
      <c r="H351" s="327">
        <v>80.182000000000002</v>
      </c>
      <c r="I351" s="328">
        <v>14742191</v>
      </c>
      <c r="J351" s="330">
        <v>1.3460000000000001</v>
      </c>
      <c r="K351" s="474">
        <v>100.307</v>
      </c>
      <c r="M351" s="331">
        <v>96.4</v>
      </c>
      <c r="N351" s="267">
        <v>1873.7</v>
      </c>
      <c r="O351" s="327">
        <v>114</v>
      </c>
      <c r="P351" s="327">
        <v>96.4</v>
      </c>
      <c r="Q351" s="328">
        <v>17782</v>
      </c>
      <c r="R351" s="327">
        <v>80.182000000000002</v>
      </c>
      <c r="S351" s="328">
        <v>18312</v>
      </c>
      <c r="T351" s="330">
        <v>1.3460000000000001</v>
      </c>
      <c r="U351" s="474">
        <v>100.307</v>
      </c>
    </row>
    <row r="352" spans="1:21">
      <c r="A352" s="33"/>
      <c r="B352" s="34" t="s">
        <v>118</v>
      </c>
      <c r="C352" s="331">
        <v>97.1</v>
      </c>
      <c r="D352" s="383">
        <v>1922</v>
      </c>
      <c r="E352" s="327">
        <v>115.5</v>
      </c>
      <c r="F352" s="327">
        <v>100.6</v>
      </c>
      <c r="G352" s="328">
        <v>18922</v>
      </c>
      <c r="H352" s="327">
        <v>82.471000000000004</v>
      </c>
      <c r="I352" s="328">
        <v>3496822</v>
      </c>
      <c r="J352" s="330">
        <v>1.339</v>
      </c>
      <c r="K352" s="474">
        <v>100.717</v>
      </c>
      <c r="M352" s="331">
        <v>97.1</v>
      </c>
      <c r="N352" s="267">
        <v>1891</v>
      </c>
      <c r="O352" s="327">
        <v>115.5</v>
      </c>
      <c r="P352" s="327">
        <v>96.3</v>
      </c>
      <c r="Q352" s="328">
        <v>17623</v>
      </c>
      <c r="R352" s="327">
        <v>82.471000000000004</v>
      </c>
      <c r="S352" s="328">
        <v>16385</v>
      </c>
      <c r="T352" s="330">
        <v>1.339</v>
      </c>
      <c r="U352" s="474">
        <v>100.717</v>
      </c>
    </row>
    <row r="353" spans="1:21">
      <c r="A353" s="33"/>
      <c r="B353" s="34" t="s">
        <v>119</v>
      </c>
      <c r="C353" s="331">
        <v>99.9</v>
      </c>
      <c r="D353" s="383">
        <v>1717</v>
      </c>
      <c r="E353" s="327">
        <v>122</v>
      </c>
      <c r="F353" s="327">
        <v>100.9</v>
      </c>
      <c r="G353" s="328">
        <v>19163</v>
      </c>
      <c r="H353" s="327">
        <v>86.784000000000006</v>
      </c>
      <c r="I353" s="328">
        <v>6982611</v>
      </c>
      <c r="J353" s="330">
        <v>1.337</v>
      </c>
      <c r="K353" s="474">
        <v>100</v>
      </c>
      <c r="M353" s="331">
        <v>99.9</v>
      </c>
      <c r="N353" s="267">
        <v>1681.1</v>
      </c>
      <c r="O353" s="327">
        <v>122</v>
      </c>
      <c r="P353" s="327">
        <v>96.5</v>
      </c>
      <c r="Q353" s="328">
        <v>18024</v>
      </c>
      <c r="R353" s="327">
        <v>86.784000000000006</v>
      </c>
      <c r="S353" s="328">
        <v>17193</v>
      </c>
      <c r="T353" s="330">
        <v>1.337</v>
      </c>
      <c r="U353" s="474">
        <v>100</v>
      </c>
    </row>
    <row r="354" spans="1:21">
      <c r="A354" s="33"/>
      <c r="B354" s="34" t="s">
        <v>120</v>
      </c>
      <c r="C354" s="331">
        <v>98.3</v>
      </c>
      <c r="D354" s="383">
        <v>1680</v>
      </c>
      <c r="E354" s="327">
        <v>122.1</v>
      </c>
      <c r="F354" s="327">
        <v>101.1</v>
      </c>
      <c r="G354" s="328">
        <v>18292</v>
      </c>
      <c r="H354" s="327">
        <v>78.17</v>
      </c>
      <c r="I354" s="328">
        <v>59920227</v>
      </c>
      <c r="J354" s="330">
        <v>1.3360000000000001</v>
      </c>
      <c r="K354" s="474">
        <v>100.51</v>
      </c>
      <c r="M354" s="331">
        <v>98.3</v>
      </c>
      <c r="N354" s="267">
        <v>1692.9</v>
      </c>
      <c r="O354" s="327">
        <v>122.1</v>
      </c>
      <c r="P354" s="327">
        <v>96.6</v>
      </c>
      <c r="Q354" s="328">
        <v>17905</v>
      </c>
      <c r="R354" s="327">
        <v>78.17</v>
      </c>
      <c r="S354" s="328">
        <v>16345</v>
      </c>
      <c r="T354" s="330">
        <v>1.3360000000000001</v>
      </c>
      <c r="U354" s="474">
        <v>100.51</v>
      </c>
    </row>
    <row r="355" spans="1:21" ht="13.5" thickBot="1">
      <c r="A355" s="220"/>
      <c r="B355" s="221" t="s">
        <v>121</v>
      </c>
      <c r="C355" s="331">
        <v>99.5</v>
      </c>
      <c r="D355" s="383">
        <v>1604</v>
      </c>
      <c r="E355" s="327">
        <v>111.8</v>
      </c>
      <c r="F355" s="327">
        <v>100.7</v>
      </c>
      <c r="G355" s="328">
        <v>16932</v>
      </c>
      <c r="H355" s="327">
        <v>83.432000000000002</v>
      </c>
      <c r="I355" s="328">
        <v>3869524</v>
      </c>
      <c r="J355" s="330">
        <v>1.33</v>
      </c>
      <c r="K355" s="474">
        <v>101.122</v>
      </c>
      <c r="M355" s="331">
        <v>99.5</v>
      </c>
      <c r="N355" s="267">
        <v>1657.2</v>
      </c>
      <c r="O355" s="327">
        <v>111.8</v>
      </c>
      <c r="P355" s="327">
        <v>96.6</v>
      </c>
      <c r="Q355" s="328">
        <v>17874</v>
      </c>
      <c r="R355" s="327">
        <v>83.432000000000002</v>
      </c>
      <c r="S355" s="328">
        <v>17191</v>
      </c>
      <c r="T355" s="330">
        <v>1.33</v>
      </c>
      <c r="U355" s="474">
        <v>101.122</v>
      </c>
    </row>
    <row r="356" spans="1:21">
      <c r="A356" s="18" t="s">
        <v>177</v>
      </c>
      <c r="B356" s="20" t="s">
        <v>110</v>
      </c>
      <c r="C356" s="347">
        <v>98.7</v>
      </c>
      <c r="D356" s="380">
        <v>1412</v>
      </c>
      <c r="E356" s="340">
        <v>109</v>
      </c>
      <c r="F356" s="340">
        <v>100.5</v>
      </c>
      <c r="G356" s="341">
        <v>16986</v>
      </c>
      <c r="H356" s="340">
        <v>99.903999999999996</v>
      </c>
      <c r="I356" s="341">
        <v>3869291</v>
      </c>
      <c r="J356" s="345">
        <v>1.327</v>
      </c>
      <c r="K356" s="476">
        <v>101.53700000000001</v>
      </c>
      <c r="M356" s="347">
        <v>98.7</v>
      </c>
      <c r="N356" s="377">
        <v>1461</v>
      </c>
      <c r="O356" s="340">
        <v>109</v>
      </c>
      <c r="P356" s="340">
        <v>96.6</v>
      </c>
      <c r="Q356" s="341">
        <v>17591</v>
      </c>
      <c r="R356" s="340">
        <v>99.903999999999996</v>
      </c>
      <c r="S356" s="341">
        <v>16182</v>
      </c>
      <c r="T356" s="345">
        <v>1.327</v>
      </c>
      <c r="U356" s="476">
        <v>101.53700000000001</v>
      </c>
    </row>
    <row r="357" spans="1:21">
      <c r="A357" s="39">
        <v>2018</v>
      </c>
      <c r="B357" s="40" t="s">
        <v>111</v>
      </c>
      <c r="C357" s="331">
        <v>98.6</v>
      </c>
      <c r="D357" s="383">
        <v>1440</v>
      </c>
      <c r="E357" s="327">
        <v>119</v>
      </c>
      <c r="F357" s="327">
        <v>100.7</v>
      </c>
      <c r="G357" s="328">
        <v>16138</v>
      </c>
      <c r="H357" s="327">
        <v>146.197</v>
      </c>
      <c r="I357" s="328">
        <v>13198535</v>
      </c>
      <c r="J357" s="330">
        <v>1.3240000000000001</v>
      </c>
      <c r="K357" s="474">
        <v>101.43899999999999</v>
      </c>
      <c r="M357" s="331">
        <v>98.6</v>
      </c>
      <c r="N357" s="267">
        <v>1477.5</v>
      </c>
      <c r="O357" s="327">
        <v>119</v>
      </c>
      <c r="P357" s="327">
        <v>97.1</v>
      </c>
      <c r="Q357" s="328">
        <v>17667</v>
      </c>
      <c r="R357" s="327">
        <v>146.197</v>
      </c>
      <c r="S357" s="328">
        <v>15842</v>
      </c>
      <c r="T357" s="330">
        <v>1.3240000000000001</v>
      </c>
      <c r="U357" s="474">
        <v>101.43899999999999</v>
      </c>
    </row>
    <row r="358" spans="1:21">
      <c r="A358" s="39"/>
      <c r="B358" s="40" t="s">
        <v>112</v>
      </c>
      <c r="C358" s="331">
        <v>99.8</v>
      </c>
      <c r="D358" s="383">
        <v>1436</v>
      </c>
      <c r="E358" s="327">
        <v>129.69999999999999</v>
      </c>
      <c r="F358" s="327">
        <v>100.5</v>
      </c>
      <c r="G358" s="328">
        <v>15852</v>
      </c>
      <c r="H358" s="327">
        <v>99.123999999999995</v>
      </c>
      <c r="I358" s="328">
        <v>2978820</v>
      </c>
      <c r="J358" s="330">
        <v>1.3160000000000001</v>
      </c>
      <c r="K358" s="474">
        <v>101.027</v>
      </c>
      <c r="M358" s="331">
        <v>99.8</v>
      </c>
      <c r="N358" s="267">
        <v>1483.1</v>
      </c>
      <c r="O358" s="327">
        <v>129.69999999999999</v>
      </c>
      <c r="P358" s="327">
        <v>97.3</v>
      </c>
      <c r="Q358" s="328">
        <v>17590</v>
      </c>
      <c r="R358" s="327">
        <v>99.123999999999995</v>
      </c>
      <c r="S358" s="328">
        <v>13738</v>
      </c>
      <c r="T358" s="330">
        <v>1.3160000000000001</v>
      </c>
      <c r="U358" s="474">
        <v>101.027</v>
      </c>
    </row>
    <row r="359" spans="1:21">
      <c r="A359" s="39"/>
      <c r="B359" s="40" t="s">
        <v>113</v>
      </c>
      <c r="C359" s="331">
        <v>100</v>
      </c>
      <c r="D359" s="383">
        <v>1761</v>
      </c>
      <c r="E359" s="327">
        <v>177.1</v>
      </c>
      <c r="F359" s="327">
        <v>101.4</v>
      </c>
      <c r="G359" s="328">
        <v>15634</v>
      </c>
      <c r="H359" s="327">
        <v>123.714</v>
      </c>
      <c r="I359" s="328">
        <v>6748624</v>
      </c>
      <c r="J359" s="330">
        <v>1.3120000000000001</v>
      </c>
      <c r="K359" s="474">
        <v>100.613</v>
      </c>
      <c r="M359" s="331">
        <v>100</v>
      </c>
      <c r="N359" s="267">
        <v>1785</v>
      </c>
      <c r="O359" s="327">
        <v>177.1</v>
      </c>
      <c r="P359" s="327">
        <v>97</v>
      </c>
      <c r="Q359" s="328">
        <v>17837</v>
      </c>
      <c r="R359" s="327">
        <v>123.714</v>
      </c>
      <c r="S359" s="328">
        <v>17129</v>
      </c>
      <c r="T359" s="330">
        <v>1.3120000000000001</v>
      </c>
      <c r="U359" s="474">
        <v>100.613</v>
      </c>
    </row>
    <row r="360" spans="1:21">
      <c r="A360" s="39"/>
      <c r="B360" s="40" t="s">
        <v>114</v>
      </c>
      <c r="C360" s="331">
        <v>99.5</v>
      </c>
      <c r="D360" s="383">
        <v>1866</v>
      </c>
      <c r="E360" s="327">
        <v>104.8</v>
      </c>
      <c r="F360" s="327">
        <v>101.9</v>
      </c>
      <c r="G360" s="328">
        <v>18885</v>
      </c>
      <c r="H360" s="327">
        <v>95.561999999999998</v>
      </c>
      <c r="I360" s="328">
        <v>75434648</v>
      </c>
      <c r="J360" s="330">
        <v>1.3109999999999999</v>
      </c>
      <c r="K360" s="474">
        <v>100.71599999999999</v>
      </c>
      <c r="M360" s="331">
        <v>99.5</v>
      </c>
      <c r="N360" s="267">
        <v>1837</v>
      </c>
      <c r="O360" s="327">
        <v>104.8</v>
      </c>
      <c r="P360" s="327">
        <v>97.2</v>
      </c>
      <c r="Q360" s="328">
        <v>18700</v>
      </c>
      <c r="R360" s="327">
        <v>95.561999999999998</v>
      </c>
      <c r="S360" s="328">
        <v>17572</v>
      </c>
      <c r="T360" s="330">
        <v>1.3109999999999999</v>
      </c>
      <c r="U360" s="474">
        <v>100.71599999999999</v>
      </c>
    </row>
    <row r="361" spans="1:21">
      <c r="A361" s="39"/>
      <c r="B361" s="40" t="s">
        <v>115</v>
      </c>
      <c r="C361" s="331">
        <v>98.3</v>
      </c>
      <c r="D361" s="383">
        <v>1862</v>
      </c>
      <c r="E361" s="327">
        <v>109.6</v>
      </c>
      <c r="F361" s="327">
        <v>102</v>
      </c>
      <c r="G361" s="328">
        <v>18287</v>
      </c>
      <c r="H361" s="327">
        <v>112.273</v>
      </c>
      <c r="I361" s="328">
        <v>5598379</v>
      </c>
      <c r="J361" s="330">
        <v>1.2989999999999999</v>
      </c>
      <c r="K361" s="474">
        <v>100.40900000000001</v>
      </c>
      <c r="M361" s="331">
        <v>98.3</v>
      </c>
      <c r="N361" s="267">
        <v>1798.1</v>
      </c>
      <c r="O361" s="327">
        <v>109.6</v>
      </c>
      <c r="P361" s="327">
        <v>97.2</v>
      </c>
      <c r="Q361" s="328">
        <v>17908</v>
      </c>
      <c r="R361" s="327">
        <v>112.273</v>
      </c>
      <c r="S361" s="328">
        <v>15744</v>
      </c>
      <c r="T361" s="330">
        <v>1.2989999999999999</v>
      </c>
      <c r="U361" s="474">
        <v>100.40900000000001</v>
      </c>
    </row>
    <row r="362" spans="1:21">
      <c r="A362" s="39"/>
      <c r="B362" s="40" t="s">
        <v>116</v>
      </c>
      <c r="C362" s="331">
        <v>98.9</v>
      </c>
      <c r="D362" s="383">
        <v>1819</v>
      </c>
      <c r="E362" s="327">
        <v>111.8</v>
      </c>
      <c r="F362" s="327">
        <v>101.8</v>
      </c>
      <c r="G362" s="328">
        <v>19164</v>
      </c>
      <c r="H362" s="327">
        <v>142.49299999999999</v>
      </c>
      <c r="I362" s="328">
        <v>5671603</v>
      </c>
      <c r="J362" s="330">
        <v>1.294</v>
      </c>
      <c r="K362" s="474">
        <v>100.102</v>
      </c>
      <c r="M362" s="331">
        <v>98.9</v>
      </c>
      <c r="N362" s="267">
        <v>1776.5</v>
      </c>
      <c r="O362" s="327">
        <v>111.8</v>
      </c>
      <c r="P362" s="327">
        <v>97.2</v>
      </c>
      <c r="Q362" s="328">
        <v>17876</v>
      </c>
      <c r="R362" s="327">
        <v>142.49299999999999</v>
      </c>
      <c r="S362" s="328">
        <v>17068</v>
      </c>
      <c r="T362" s="330">
        <v>1.294</v>
      </c>
      <c r="U362" s="474">
        <v>100.102</v>
      </c>
    </row>
    <row r="363" spans="1:21">
      <c r="A363" s="39"/>
      <c r="B363" s="40" t="s">
        <v>117</v>
      </c>
      <c r="C363" s="331">
        <v>99</v>
      </c>
      <c r="D363" s="383">
        <v>1870</v>
      </c>
      <c r="E363" s="327">
        <v>101.7</v>
      </c>
      <c r="F363" s="327">
        <v>101.7</v>
      </c>
      <c r="G363" s="328">
        <v>20678</v>
      </c>
      <c r="H363" s="327">
        <v>128.99100000000001</v>
      </c>
      <c r="I363" s="328">
        <v>13876523</v>
      </c>
      <c r="J363" s="330">
        <v>1.29</v>
      </c>
      <c r="K363" s="474">
        <v>100.61199999999999</v>
      </c>
      <c r="M363" s="331">
        <v>99</v>
      </c>
      <c r="N363" s="267">
        <v>1810.2</v>
      </c>
      <c r="O363" s="327">
        <v>101.7</v>
      </c>
      <c r="P363" s="327">
        <v>97.1</v>
      </c>
      <c r="Q363" s="328">
        <v>18245</v>
      </c>
      <c r="R363" s="327">
        <v>128.99100000000001</v>
      </c>
      <c r="S363" s="328">
        <v>16760</v>
      </c>
      <c r="T363" s="330">
        <v>1.29</v>
      </c>
      <c r="U363" s="474">
        <v>100.61199999999999</v>
      </c>
    </row>
    <row r="364" spans="1:21">
      <c r="A364" s="39"/>
      <c r="B364" s="40" t="s">
        <v>118</v>
      </c>
      <c r="C364" s="331">
        <v>104.5</v>
      </c>
      <c r="D364" s="383">
        <v>1825</v>
      </c>
      <c r="E364" s="327">
        <v>109.2</v>
      </c>
      <c r="F364" s="327">
        <v>101.6</v>
      </c>
      <c r="G364" s="328">
        <v>19625</v>
      </c>
      <c r="H364" s="327">
        <v>135.05099999999999</v>
      </c>
      <c r="I364" s="328">
        <v>3946148</v>
      </c>
      <c r="J364" s="330">
        <v>1.284</v>
      </c>
      <c r="K364" s="474">
        <v>100.712</v>
      </c>
      <c r="M364" s="331">
        <v>104.5</v>
      </c>
      <c r="N364" s="267">
        <v>1798.1</v>
      </c>
      <c r="O364" s="327">
        <v>109.2</v>
      </c>
      <c r="P364" s="327">
        <v>97.2</v>
      </c>
      <c r="Q364" s="328">
        <v>18378</v>
      </c>
      <c r="R364" s="327">
        <v>135.05099999999999</v>
      </c>
      <c r="S364" s="328">
        <v>17643</v>
      </c>
      <c r="T364" s="330">
        <v>1.284</v>
      </c>
      <c r="U364" s="474">
        <v>100.712</v>
      </c>
    </row>
    <row r="365" spans="1:21">
      <c r="A365" s="39"/>
      <c r="B365" s="40" t="s">
        <v>119</v>
      </c>
      <c r="C365" s="331">
        <v>102.7</v>
      </c>
      <c r="D365" s="383">
        <v>1891</v>
      </c>
      <c r="E365" s="327">
        <v>144.4</v>
      </c>
      <c r="F365" s="383">
        <v>101.7</v>
      </c>
      <c r="G365" s="328">
        <v>19933</v>
      </c>
      <c r="H365" s="327">
        <v>127.762</v>
      </c>
      <c r="I365" s="328">
        <v>7070813</v>
      </c>
      <c r="J365" s="330">
        <v>1.284</v>
      </c>
      <c r="K365" s="474">
        <v>101.22199999999999</v>
      </c>
      <c r="M365" s="331">
        <v>102.7</v>
      </c>
      <c r="N365" s="267">
        <v>1857.7</v>
      </c>
      <c r="O365" s="327">
        <v>144.4</v>
      </c>
      <c r="P365" s="383">
        <v>97.3</v>
      </c>
      <c r="Q365" s="328">
        <v>18401</v>
      </c>
      <c r="R365" s="327">
        <v>127.762</v>
      </c>
      <c r="S365" s="328">
        <v>17213</v>
      </c>
      <c r="T365" s="330">
        <v>1.284</v>
      </c>
      <c r="U365" s="474">
        <v>101.22199999999999</v>
      </c>
    </row>
    <row r="366" spans="1:21">
      <c r="A366" s="39"/>
      <c r="B366" s="40" t="s">
        <v>120</v>
      </c>
      <c r="C366" s="331">
        <v>99.6</v>
      </c>
      <c r="D366" s="383">
        <v>1866</v>
      </c>
      <c r="E366" s="327">
        <v>112.9</v>
      </c>
      <c r="F366" s="327">
        <v>102</v>
      </c>
      <c r="G366" s="328">
        <v>18662</v>
      </c>
      <c r="H366" s="327">
        <v>124.667</v>
      </c>
      <c r="I366" s="328">
        <v>63050949</v>
      </c>
      <c r="J366" s="330">
        <v>1.278</v>
      </c>
      <c r="K366" s="474">
        <v>100.50700000000001</v>
      </c>
      <c r="M366" s="331">
        <v>99.6</v>
      </c>
      <c r="N366" s="267">
        <v>1871.1</v>
      </c>
      <c r="O366" s="327">
        <v>112.9</v>
      </c>
      <c r="P366" s="327">
        <v>97.4</v>
      </c>
      <c r="Q366" s="328">
        <v>18435</v>
      </c>
      <c r="R366" s="327">
        <v>124.667</v>
      </c>
      <c r="S366" s="328">
        <v>17311</v>
      </c>
      <c r="T366" s="330">
        <v>1.278</v>
      </c>
      <c r="U366" s="474">
        <v>100.50700000000001</v>
      </c>
    </row>
    <row r="367" spans="1:21" ht="13.5" thickBot="1">
      <c r="A367" s="491"/>
      <c r="B367" s="30" t="s">
        <v>121</v>
      </c>
      <c r="C367" s="331">
        <v>99.5</v>
      </c>
      <c r="D367" s="383">
        <v>1853</v>
      </c>
      <c r="E367" s="327">
        <v>103.6</v>
      </c>
      <c r="F367" s="327">
        <v>102</v>
      </c>
      <c r="G367" s="328">
        <v>17381</v>
      </c>
      <c r="H367" s="327">
        <v>113.288</v>
      </c>
      <c r="I367" s="328">
        <v>3910091</v>
      </c>
      <c r="J367" s="330">
        <v>1.268</v>
      </c>
      <c r="K367" s="474">
        <v>99.899000000000001</v>
      </c>
      <c r="M367" s="331">
        <v>99.5</v>
      </c>
      <c r="N367" s="267">
        <v>1912.5</v>
      </c>
      <c r="O367" s="327">
        <v>103.6</v>
      </c>
      <c r="P367" s="327">
        <v>97.8</v>
      </c>
      <c r="Q367" s="328">
        <v>18239</v>
      </c>
      <c r="R367" s="327">
        <v>113.288</v>
      </c>
      <c r="S367" s="328">
        <v>16398</v>
      </c>
      <c r="T367" s="330">
        <v>1.268</v>
      </c>
      <c r="U367" s="474">
        <v>99.899000000000001</v>
      </c>
    </row>
    <row r="368" spans="1:21">
      <c r="A368" s="18" t="s">
        <v>180</v>
      </c>
      <c r="B368" s="20" t="s">
        <v>110</v>
      </c>
      <c r="C368" s="347">
        <v>99.1</v>
      </c>
      <c r="D368" s="380">
        <v>1912</v>
      </c>
      <c r="E368" s="340">
        <v>97.5</v>
      </c>
      <c r="F368" s="340">
        <v>101.3</v>
      </c>
      <c r="G368" s="341">
        <v>17212</v>
      </c>
      <c r="H368" s="340">
        <v>113.117</v>
      </c>
      <c r="I368" s="341">
        <v>4430659</v>
      </c>
      <c r="J368" s="345">
        <v>1.268</v>
      </c>
      <c r="K368" s="476">
        <v>99.899000000000001</v>
      </c>
      <c r="M368" s="347">
        <v>99.1</v>
      </c>
      <c r="N368" s="377">
        <v>1979.2</v>
      </c>
      <c r="O368" s="340">
        <v>97.5</v>
      </c>
      <c r="P368" s="340">
        <v>97.3</v>
      </c>
      <c r="Q368" s="341">
        <v>17772</v>
      </c>
      <c r="R368" s="340">
        <v>113.117</v>
      </c>
      <c r="S368" s="341">
        <v>17613</v>
      </c>
      <c r="T368" s="345">
        <v>1.268</v>
      </c>
      <c r="U368" s="476">
        <v>99.899000000000001</v>
      </c>
    </row>
    <row r="369" spans="1:21">
      <c r="A369" s="39">
        <v>2019</v>
      </c>
      <c r="B369" s="40" t="s">
        <v>111</v>
      </c>
      <c r="C369" s="331">
        <v>100.3</v>
      </c>
      <c r="D369" s="383">
        <v>1968</v>
      </c>
      <c r="E369" s="327">
        <v>110.9</v>
      </c>
      <c r="F369" s="327">
        <v>101.2</v>
      </c>
      <c r="G369" s="328">
        <v>16319</v>
      </c>
      <c r="H369" s="327">
        <v>69.741</v>
      </c>
      <c r="I369" s="328">
        <v>13983939</v>
      </c>
      <c r="J369" s="330">
        <v>1.266</v>
      </c>
      <c r="K369" s="474">
        <v>100.101</v>
      </c>
      <c r="M369" s="331">
        <v>100.3</v>
      </c>
      <c r="N369" s="267">
        <v>2020.8</v>
      </c>
      <c r="O369" s="327">
        <v>110.9</v>
      </c>
      <c r="P369" s="327">
        <v>97.5</v>
      </c>
      <c r="Q369" s="328">
        <v>17938</v>
      </c>
      <c r="R369" s="327">
        <v>69.741</v>
      </c>
      <c r="S369" s="328">
        <v>16750</v>
      </c>
      <c r="T369" s="330">
        <v>1.266</v>
      </c>
      <c r="U369" s="474">
        <v>100.101</v>
      </c>
    </row>
    <row r="370" spans="1:21">
      <c r="A370" s="39"/>
      <c r="B370" s="40" t="s">
        <v>112</v>
      </c>
      <c r="C370" s="331">
        <v>99.7</v>
      </c>
      <c r="D370" s="383">
        <v>1967</v>
      </c>
      <c r="E370" s="327">
        <v>103.6</v>
      </c>
      <c r="F370" s="327">
        <v>100.9</v>
      </c>
      <c r="G370" s="328">
        <v>15807</v>
      </c>
      <c r="H370" s="327">
        <v>109.274</v>
      </c>
      <c r="I370" s="328">
        <v>4120952</v>
      </c>
      <c r="J370" s="330">
        <v>1.26</v>
      </c>
      <c r="K370" s="474">
        <v>100.30500000000001</v>
      </c>
      <c r="M370" s="331">
        <v>99.7</v>
      </c>
      <c r="N370" s="267">
        <v>2023.1</v>
      </c>
      <c r="O370" s="327">
        <v>103.6</v>
      </c>
      <c r="P370" s="327">
        <v>97.6</v>
      </c>
      <c r="Q370" s="328">
        <v>17979</v>
      </c>
      <c r="R370" s="327">
        <v>109.274</v>
      </c>
      <c r="S370" s="328">
        <v>18537</v>
      </c>
      <c r="T370" s="330">
        <v>1.26</v>
      </c>
      <c r="U370" s="474">
        <v>100.30500000000001</v>
      </c>
    </row>
    <row r="371" spans="1:21">
      <c r="A371" s="39"/>
      <c r="B371" s="40" t="s">
        <v>113</v>
      </c>
      <c r="C371" s="331">
        <v>101.9</v>
      </c>
      <c r="D371" s="383">
        <v>1936</v>
      </c>
      <c r="E371" s="327">
        <v>104.6</v>
      </c>
      <c r="F371" s="327">
        <v>102.4</v>
      </c>
      <c r="G371" s="328">
        <v>16172</v>
      </c>
      <c r="H371" s="327">
        <v>82.221999999999994</v>
      </c>
      <c r="I371" s="328">
        <v>6613402</v>
      </c>
      <c r="J371" s="330">
        <v>1.2569999999999999</v>
      </c>
      <c r="K371" s="474">
        <v>100.508</v>
      </c>
      <c r="M371" s="331">
        <v>101.9</v>
      </c>
      <c r="N371" s="267">
        <v>1967.7</v>
      </c>
      <c r="O371" s="327">
        <v>104.6</v>
      </c>
      <c r="P371" s="327">
        <v>98.1</v>
      </c>
      <c r="Q371" s="328">
        <v>18086</v>
      </c>
      <c r="R371" s="327">
        <v>82.221999999999994</v>
      </c>
      <c r="S371" s="328">
        <v>16532</v>
      </c>
      <c r="T371" s="330">
        <v>1.2569999999999999</v>
      </c>
      <c r="U371" s="474">
        <v>100.508</v>
      </c>
    </row>
    <row r="372" spans="1:21">
      <c r="A372" s="39" t="s">
        <v>229</v>
      </c>
      <c r="B372" s="40" t="s">
        <v>114</v>
      </c>
      <c r="C372" s="331">
        <v>102.3</v>
      </c>
      <c r="D372" s="383">
        <v>1985</v>
      </c>
      <c r="E372" s="327">
        <v>104.9</v>
      </c>
      <c r="F372" s="327">
        <v>103.1</v>
      </c>
      <c r="G372" s="328">
        <v>17915</v>
      </c>
      <c r="H372" s="327">
        <v>108.482</v>
      </c>
      <c r="I372" s="328">
        <v>72783972</v>
      </c>
      <c r="J372" s="330">
        <v>1.2549999999999999</v>
      </c>
      <c r="K372" s="474">
        <v>100.60899999999999</v>
      </c>
      <c r="M372" s="331">
        <v>102.3</v>
      </c>
      <c r="N372" s="267">
        <v>1949.1</v>
      </c>
      <c r="O372" s="327">
        <v>104.9</v>
      </c>
      <c r="P372" s="327">
        <v>98.4</v>
      </c>
      <c r="Q372" s="328">
        <v>17901</v>
      </c>
      <c r="R372" s="327">
        <v>108.482</v>
      </c>
      <c r="S372" s="328">
        <v>17252</v>
      </c>
      <c r="T372" s="330">
        <v>1.2549999999999999</v>
      </c>
      <c r="U372" s="474">
        <v>100.60899999999999</v>
      </c>
    </row>
    <row r="373" spans="1:21">
      <c r="A373" s="39"/>
      <c r="B373" s="40" t="s">
        <v>115</v>
      </c>
      <c r="C373" s="331">
        <v>105.2</v>
      </c>
      <c r="D373" s="383">
        <v>2050</v>
      </c>
      <c r="E373" s="327">
        <v>114.5</v>
      </c>
      <c r="F373" s="327">
        <v>103.3</v>
      </c>
      <c r="G373" s="328">
        <v>18332</v>
      </c>
      <c r="H373" s="327">
        <v>121.151</v>
      </c>
      <c r="I373" s="328">
        <v>6762607</v>
      </c>
      <c r="J373" s="330">
        <v>1.246</v>
      </c>
      <c r="K373" s="474">
        <v>100.815</v>
      </c>
      <c r="M373" s="331">
        <v>105.2</v>
      </c>
      <c r="N373" s="267">
        <v>1989.8</v>
      </c>
      <c r="O373" s="327">
        <v>114.5</v>
      </c>
      <c r="P373" s="327">
        <v>98.4</v>
      </c>
      <c r="Q373" s="328">
        <v>18151</v>
      </c>
      <c r="R373" s="327">
        <v>121.151</v>
      </c>
      <c r="S373" s="328">
        <v>18178</v>
      </c>
      <c r="T373" s="330">
        <v>1.246</v>
      </c>
      <c r="U373" s="474">
        <v>100.815</v>
      </c>
    </row>
    <row r="374" spans="1:21">
      <c r="A374" s="39"/>
      <c r="B374" s="40" t="s">
        <v>116</v>
      </c>
      <c r="C374" s="331">
        <v>102.8</v>
      </c>
      <c r="D374" s="383">
        <v>2044</v>
      </c>
      <c r="E374" s="327">
        <v>129.6</v>
      </c>
      <c r="F374" s="327">
        <v>103.5</v>
      </c>
      <c r="G374" s="328">
        <v>19731</v>
      </c>
      <c r="H374" s="327">
        <v>87.084000000000003</v>
      </c>
      <c r="I374" s="328">
        <v>5490336</v>
      </c>
      <c r="J374" s="330">
        <v>1.2410000000000001</v>
      </c>
      <c r="K374" s="474">
        <v>100.714</v>
      </c>
      <c r="M374" s="331">
        <v>102.8</v>
      </c>
      <c r="N374" s="267">
        <v>1990.5</v>
      </c>
      <c r="O374" s="327">
        <v>129.6</v>
      </c>
      <c r="P374" s="327">
        <v>98.8</v>
      </c>
      <c r="Q374" s="328">
        <v>18011</v>
      </c>
      <c r="R374" s="327">
        <v>87.084000000000003</v>
      </c>
      <c r="S374" s="328">
        <v>16199</v>
      </c>
      <c r="T374" s="330">
        <v>1.2410000000000001</v>
      </c>
      <c r="U374" s="474">
        <v>100.714</v>
      </c>
    </row>
    <row r="375" spans="1:21">
      <c r="A375" s="39"/>
      <c r="B375" s="40" t="s">
        <v>117</v>
      </c>
      <c r="C375" s="331">
        <v>101.6</v>
      </c>
      <c r="D375" s="383">
        <v>1998</v>
      </c>
      <c r="E375" s="327">
        <v>107</v>
      </c>
      <c r="F375" s="327">
        <v>103.5</v>
      </c>
      <c r="G375" s="328">
        <v>19371</v>
      </c>
      <c r="H375" s="327">
        <v>99.614000000000004</v>
      </c>
      <c r="I375" s="328">
        <v>14446417</v>
      </c>
      <c r="J375" s="330">
        <v>1.2390000000000001</v>
      </c>
      <c r="K375" s="474">
        <v>100.60899999999999</v>
      </c>
      <c r="M375" s="331">
        <v>101.6</v>
      </c>
      <c r="N375" s="267">
        <v>1936.4</v>
      </c>
      <c r="O375" s="327">
        <v>107</v>
      </c>
      <c r="P375" s="327">
        <v>98.8</v>
      </c>
      <c r="Q375" s="328">
        <v>17264</v>
      </c>
      <c r="R375" s="327">
        <v>99.614000000000004</v>
      </c>
      <c r="S375" s="328">
        <v>17032</v>
      </c>
      <c r="T375" s="330">
        <v>1.2390000000000001</v>
      </c>
      <c r="U375" s="474">
        <v>100.60899999999999</v>
      </c>
    </row>
    <row r="376" spans="1:21">
      <c r="A376" s="39"/>
      <c r="B376" s="40" t="s">
        <v>118</v>
      </c>
      <c r="C376" s="331">
        <v>98</v>
      </c>
      <c r="D376" s="383">
        <v>1996</v>
      </c>
      <c r="E376" s="327">
        <v>111.9</v>
      </c>
      <c r="F376" s="327">
        <v>104.1</v>
      </c>
      <c r="G376" s="328">
        <v>19098</v>
      </c>
      <c r="H376" s="327">
        <v>94.313999999999993</v>
      </c>
      <c r="I376" s="328">
        <v>3955308</v>
      </c>
      <c r="J376" s="330">
        <v>1.236</v>
      </c>
      <c r="K376" s="474">
        <v>100.404</v>
      </c>
      <c r="M376" s="331">
        <v>98</v>
      </c>
      <c r="N376" s="267">
        <v>1975.1</v>
      </c>
      <c r="O376" s="327">
        <v>111.9</v>
      </c>
      <c r="P376" s="327">
        <v>99.5</v>
      </c>
      <c r="Q376" s="328">
        <v>17618</v>
      </c>
      <c r="R376" s="327">
        <v>94.313999999999993</v>
      </c>
      <c r="S376" s="328">
        <v>16862</v>
      </c>
      <c r="T376" s="330">
        <v>1.236</v>
      </c>
      <c r="U376" s="474">
        <v>100.404</v>
      </c>
    </row>
    <row r="377" spans="1:21">
      <c r="A377" s="39"/>
      <c r="B377" s="40" t="s">
        <v>119</v>
      </c>
      <c r="C377" s="331">
        <v>101.6</v>
      </c>
      <c r="D377" s="383">
        <v>1960</v>
      </c>
      <c r="E377" s="327">
        <v>98.2</v>
      </c>
      <c r="F377" s="327">
        <v>103.9</v>
      </c>
      <c r="G377" s="328">
        <v>19030</v>
      </c>
      <c r="H377" s="327">
        <v>90.477000000000004</v>
      </c>
      <c r="I377" s="328">
        <v>6969035</v>
      </c>
      <c r="J377" s="330">
        <v>1.234</v>
      </c>
      <c r="K377" s="474">
        <v>100.503</v>
      </c>
      <c r="M377" s="331">
        <v>101.6</v>
      </c>
      <c r="N377" s="267">
        <v>1929.6</v>
      </c>
      <c r="O377" s="327">
        <v>98.2</v>
      </c>
      <c r="P377" s="327">
        <v>99.4</v>
      </c>
      <c r="Q377" s="328">
        <v>17514</v>
      </c>
      <c r="R377" s="327">
        <v>90.477000000000004</v>
      </c>
      <c r="S377" s="328">
        <v>16700</v>
      </c>
      <c r="T377" s="330">
        <v>1.234</v>
      </c>
      <c r="U377" s="474">
        <v>100.503</v>
      </c>
    </row>
    <row r="378" spans="1:21">
      <c r="A378" s="39"/>
      <c r="B378" s="40" t="s">
        <v>120</v>
      </c>
      <c r="C378" s="331">
        <v>101.4</v>
      </c>
      <c r="D378" s="383">
        <v>1981</v>
      </c>
      <c r="E378" s="327">
        <v>92.3</v>
      </c>
      <c r="F378" s="327">
        <v>103.5</v>
      </c>
      <c r="G378" s="328">
        <v>17325</v>
      </c>
      <c r="H378" s="327">
        <v>94.438999999999993</v>
      </c>
      <c r="I378" s="328">
        <v>63855857</v>
      </c>
      <c r="J378" s="330">
        <v>1.232</v>
      </c>
      <c r="K378" s="474">
        <v>101.211</v>
      </c>
      <c r="M378" s="331">
        <v>101.4</v>
      </c>
      <c r="N378" s="267">
        <v>1976.5</v>
      </c>
      <c r="O378" s="327">
        <v>92.3</v>
      </c>
      <c r="P378" s="327">
        <v>98.8</v>
      </c>
      <c r="Q378" s="328">
        <v>17463</v>
      </c>
      <c r="R378" s="327">
        <v>94.438999999999993</v>
      </c>
      <c r="S378" s="328">
        <v>17727</v>
      </c>
      <c r="T378" s="330">
        <v>1.232</v>
      </c>
      <c r="U378" s="474">
        <v>101.211</v>
      </c>
    </row>
    <row r="379" spans="1:21">
      <c r="A379" s="39"/>
      <c r="B379" s="40" t="s">
        <v>121</v>
      </c>
      <c r="C379" s="331">
        <v>101.5</v>
      </c>
      <c r="D379" s="383">
        <v>1946</v>
      </c>
      <c r="E379" s="327">
        <v>107</v>
      </c>
      <c r="F379" s="327">
        <v>103.7</v>
      </c>
      <c r="G379" s="328">
        <v>17054</v>
      </c>
      <c r="H379" s="327">
        <v>101.057</v>
      </c>
      <c r="I379" s="328">
        <v>4509479</v>
      </c>
      <c r="J379" s="330">
        <v>1.226</v>
      </c>
      <c r="K379" s="474">
        <v>101.212</v>
      </c>
      <c r="M379" s="354">
        <v>101.5</v>
      </c>
      <c r="N379" s="384">
        <v>2007.2</v>
      </c>
      <c r="O379" s="349">
        <v>107</v>
      </c>
      <c r="P379" s="349">
        <v>99.4</v>
      </c>
      <c r="Q379" s="350">
        <v>17649</v>
      </c>
      <c r="R379" s="349">
        <v>101.057</v>
      </c>
      <c r="S379" s="350">
        <v>18054</v>
      </c>
      <c r="T379" s="353">
        <v>1.226</v>
      </c>
      <c r="U379" s="475">
        <v>101.212</v>
      </c>
    </row>
    <row r="380" spans="1:21">
      <c r="A380" s="67" t="s">
        <v>358</v>
      </c>
      <c r="B380" s="68" t="s">
        <v>110</v>
      </c>
      <c r="C380" s="347">
        <v>104</v>
      </c>
      <c r="D380" s="380">
        <v>2016</v>
      </c>
      <c r="E380" s="340">
        <v>98.5</v>
      </c>
      <c r="F380" s="340">
        <v>104</v>
      </c>
      <c r="G380" s="341">
        <v>16959</v>
      </c>
      <c r="H380" s="340">
        <v>84.831999999999994</v>
      </c>
      <c r="I380" s="341">
        <v>4276661</v>
      </c>
      <c r="J380" s="345">
        <v>1.2230000000000001</v>
      </c>
      <c r="K380" s="476">
        <v>101.414</v>
      </c>
      <c r="M380" s="347">
        <v>104</v>
      </c>
      <c r="N380" s="377">
        <v>2084.5</v>
      </c>
      <c r="O380" s="340">
        <v>98.5</v>
      </c>
      <c r="P380" s="340">
        <v>99.9</v>
      </c>
      <c r="Q380" s="341">
        <v>17667</v>
      </c>
      <c r="R380" s="340">
        <v>84.831999999999994</v>
      </c>
      <c r="S380" s="341">
        <v>16368</v>
      </c>
      <c r="T380" s="345">
        <v>1.2230000000000001</v>
      </c>
      <c r="U380" s="476">
        <v>101.414</v>
      </c>
    </row>
    <row r="381" spans="1:21">
      <c r="A381" s="39">
        <v>2020</v>
      </c>
      <c r="B381" s="40" t="s">
        <v>111</v>
      </c>
      <c r="C381" s="331">
        <v>103</v>
      </c>
      <c r="D381" s="383">
        <v>1943</v>
      </c>
      <c r="E381" s="327">
        <v>93.7</v>
      </c>
      <c r="F381" s="327">
        <v>103.5</v>
      </c>
      <c r="G381" s="328">
        <v>15602</v>
      </c>
      <c r="H381" s="327">
        <v>121.16200000000001</v>
      </c>
      <c r="I381" s="328">
        <v>14566126</v>
      </c>
      <c r="J381" s="330">
        <v>1.22</v>
      </c>
      <c r="K381" s="474">
        <v>101.316</v>
      </c>
      <c r="M381" s="331">
        <v>103</v>
      </c>
      <c r="N381" s="267">
        <v>2012.1</v>
      </c>
      <c r="O381" s="327">
        <v>93.7</v>
      </c>
      <c r="P381" s="327">
        <v>99.6</v>
      </c>
      <c r="Q381" s="328">
        <v>17350</v>
      </c>
      <c r="R381" s="327">
        <v>121.16200000000001</v>
      </c>
      <c r="S381" s="328">
        <v>16930</v>
      </c>
      <c r="T381" s="330">
        <v>1.22</v>
      </c>
      <c r="U381" s="474">
        <v>101.316</v>
      </c>
    </row>
    <row r="382" spans="1:21">
      <c r="A382" s="39"/>
      <c r="B382" s="40" t="s">
        <v>112</v>
      </c>
      <c r="C382" s="331">
        <v>103.7</v>
      </c>
      <c r="D382" s="383">
        <v>1976</v>
      </c>
      <c r="E382" s="327">
        <v>101.1</v>
      </c>
      <c r="F382" s="327">
        <v>102.6</v>
      </c>
      <c r="G382" s="328">
        <v>15686</v>
      </c>
      <c r="H382" s="327">
        <v>103.136</v>
      </c>
      <c r="I382" s="328">
        <v>3535498</v>
      </c>
      <c r="J382" s="330">
        <v>1.214</v>
      </c>
      <c r="K382" s="474">
        <v>101.41800000000001</v>
      </c>
      <c r="M382" s="331">
        <v>103.7</v>
      </c>
      <c r="N382" s="267">
        <v>2025.3</v>
      </c>
      <c r="O382" s="327">
        <v>101.1</v>
      </c>
      <c r="P382" s="327">
        <v>99.3</v>
      </c>
      <c r="Q382" s="328">
        <v>17539</v>
      </c>
      <c r="R382" s="327">
        <v>103.136</v>
      </c>
      <c r="S382" s="328">
        <v>15859</v>
      </c>
      <c r="T382" s="330">
        <v>1.214</v>
      </c>
      <c r="U382" s="474">
        <v>101.41800000000001</v>
      </c>
    </row>
    <row r="383" spans="1:21">
      <c r="A383" s="39"/>
      <c r="B383" s="40" t="s">
        <v>113</v>
      </c>
      <c r="C383" s="331">
        <v>101.7</v>
      </c>
      <c r="D383" s="383">
        <v>1975</v>
      </c>
      <c r="E383" s="327">
        <v>99.8</v>
      </c>
      <c r="F383" s="327">
        <v>103.8</v>
      </c>
      <c r="G383" s="328">
        <v>15443</v>
      </c>
      <c r="H383" s="327">
        <v>90.429000000000002</v>
      </c>
      <c r="I383" s="328">
        <v>7012206</v>
      </c>
      <c r="J383" s="330">
        <v>1.2070000000000001</v>
      </c>
      <c r="K383" s="474">
        <v>101.416</v>
      </c>
      <c r="M383" s="331">
        <v>101.7</v>
      </c>
      <c r="N383" s="267">
        <v>2012.3</v>
      </c>
      <c r="O383" s="327">
        <v>99.8</v>
      </c>
      <c r="P383" s="327">
        <v>99.5</v>
      </c>
      <c r="Q383" s="328">
        <v>17196</v>
      </c>
      <c r="R383" s="327">
        <v>90.429000000000002</v>
      </c>
      <c r="S383" s="328">
        <v>17000</v>
      </c>
      <c r="T383" s="330">
        <v>1.2070000000000001</v>
      </c>
      <c r="U383" s="474">
        <v>101.416</v>
      </c>
    </row>
    <row r="384" spans="1:21">
      <c r="A384" s="39"/>
      <c r="B384" s="40" t="s">
        <v>114</v>
      </c>
      <c r="C384" s="331">
        <v>101.3</v>
      </c>
      <c r="D384" s="383">
        <v>2073</v>
      </c>
      <c r="E384" s="327">
        <v>104.2</v>
      </c>
      <c r="F384" s="327">
        <v>103.4</v>
      </c>
      <c r="G384" s="328">
        <v>17529</v>
      </c>
      <c r="H384" s="327">
        <v>84.025000000000006</v>
      </c>
      <c r="I384" s="328">
        <v>53369553</v>
      </c>
      <c r="J384" s="330">
        <v>1.2030000000000001</v>
      </c>
      <c r="K384" s="474">
        <v>101.11</v>
      </c>
      <c r="M384" s="331">
        <v>101.3</v>
      </c>
      <c r="N384" s="267">
        <v>2031.4</v>
      </c>
      <c r="O384" s="327">
        <v>104.2</v>
      </c>
      <c r="P384" s="327">
        <v>98.6</v>
      </c>
      <c r="Q384" s="328">
        <v>18087</v>
      </c>
      <c r="R384" s="327">
        <v>84.025000000000006</v>
      </c>
      <c r="S384" s="328">
        <v>12857</v>
      </c>
      <c r="T384" s="330">
        <v>1.2030000000000001</v>
      </c>
      <c r="U384" s="474">
        <v>101.11</v>
      </c>
    </row>
    <row r="385" spans="1:21">
      <c r="A385" s="39"/>
      <c r="B385" s="40" t="s">
        <v>115</v>
      </c>
      <c r="C385" s="331">
        <v>101.8</v>
      </c>
      <c r="D385" s="383">
        <v>2080</v>
      </c>
      <c r="E385" s="327">
        <v>97.1</v>
      </c>
      <c r="F385" s="327">
        <v>105.1</v>
      </c>
      <c r="G385" s="328">
        <v>20904</v>
      </c>
      <c r="H385" s="327">
        <v>99.314999999999998</v>
      </c>
      <c r="I385" s="328">
        <v>7512764</v>
      </c>
      <c r="J385" s="330">
        <v>1.1759999999999999</v>
      </c>
      <c r="K385" s="474">
        <v>101.111</v>
      </c>
      <c r="M385" s="331">
        <v>101.8</v>
      </c>
      <c r="N385" s="267">
        <v>2028.2</v>
      </c>
      <c r="O385" s="327">
        <v>97.1</v>
      </c>
      <c r="P385" s="327">
        <v>100.2</v>
      </c>
      <c r="Q385" s="328">
        <v>20061</v>
      </c>
      <c r="R385" s="327">
        <v>99.314999999999998</v>
      </c>
      <c r="S385" s="328">
        <v>19453</v>
      </c>
      <c r="T385" s="330">
        <v>1.1759999999999999</v>
      </c>
      <c r="U385" s="474">
        <v>101.111</v>
      </c>
    </row>
    <row r="386" spans="1:21">
      <c r="A386" s="39"/>
      <c r="B386" s="40" t="s">
        <v>116</v>
      </c>
      <c r="C386" s="331">
        <v>100.9</v>
      </c>
      <c r="D386" s="383">
        <v>2116</v>
      </c>
      <c r="E386" s="327">
        <v>99</v>
      </c>
      <c r="F386" s="327">
        <v>104.5</v>
      </c>
      <c r="G386" s="328">
        <v>22919</v>
      </c>
      <c r="H386" s="327">
        <v>127.416</v>
      </c>
      <c r="I386" s="328">
        <v>13013912</v>
      </c>
      <c r="J386" s="330">
        <v>1.1619999999999999</v>
      </c>
      <c r="K386" s="474">
        <v>101.215</v>
      </c>
      <c r="M386" s="331">
        <v>100.9</v>
      </c>
      <c r="N386" s="267">
        <v>2054.6999999999998</v>
      </c>
      <c r="O386" s="327">
        <v>99</v>
      </c>
      <c r="P386" s="327">
        <v>99.8</v>
      </c>
      <c r="Q386" s="328">
        <v>20847</v>
      </c>
      <c r="R386" s="327">
        <v>127.416</v>
      </c>
      <c r="S386" s="328">
        <v>37152</v>
      </c>
      <c r="T386" s="330">
        <v>1.1619999999999999</v>
      </c>
      <c r="U386" s="474">
        <v>101.215</v>
      </c>
    </row>
    <row r="387" spans="1:21">
      <c r="A387" s="39"/>
      <c r="B387" s="40" t="s">
        <v>117</v>
      </c>
      <c r="C387" s="331">
        <v>99.1</v>
      </c>
      <c r="D387" s="383">
        <v>2102</v>
      </c>
      <c r="E387" s="327">
        <v>123.3</v>
      </c>
      <c r="F387" s="327">
        <v>105.4</v>
      </c>
      <c r="G387" s="328">
        <v>23830</v>
      </c>
      <c r="H387" s="327">
        <v>97.352000000000004</v>
      </c>
      <c r="I387" s="328">
        <v>14551844</v>
      </c>
      <c r="J387" s="330">
        <v>1.153</v>
      </c>
      <c r="K387" s="474">
        <v>101.008</v>
      </c>
      <c r="M387" s="331">
        <v>99.1</v>
      </c>
      <c r="N387" s="267">
        <v>2039.8</v>
      </c>
      <c r="O387" s="327">
        <v>123.3</v>
      </c>
      <c r="P387" s="327">
        <v>100.7</v>
      </c>
      <c r="Q387" s="328">
        <v>21497</v>
      </c>
      <c r="R387" s="327">
        <v>97.352000000000004</v>
      </c>
      <c r="S387" s="328">
        <v>16768</v>
      </c>
      <c r="T387" s="330">
        <v>1.153</v>
      </c>
      <c r="U387" s="474">
        <v>101.008</v>
      </c>
    </row>
    <row r="388" spans="1:21">
      <c r="A388" s="39"/>
      <c r="B388" s="40" t="s">
        <v>118</v>
      </c>
      <c r="C388" s="331">
        <v>94.9</v>
      </c>
      <c r="D388" s="383">
        <v>2073</v>
      </c>
      <c r="E388" s="327">
        <v>97.1</v>
      </c>
      <c r="F388" s="327">
        <v>105.1</v>
      </c>
      <c r="G388" s="328">
        <v>24396</v>
      </c>
      <c r="H388" s="327">
        <v>95.698999999999998</v>
      </c>
      <c r="I388" s="328">
        <v>4348565</v>
      </c>
      <c r="J388" s="330">
        <v>1.1459999999999999</v>
      </c>
      <c r="K388" s="474">
        <v>100.80500000000001</v>
      </c>
      <c r="M388" s="331">
        <v>94.9</v>
      </c>
      <c r="N388" s="267">
        <v>2062.1</v>
      </c>
      <c r="O388" s="327">
        <v>97.1</v>
      </c>
      <c r="P388" s="327">
        <v>100.5</v>
      </c>
      <c r="Q388" s="328">
        <v>22106</v>
      </c>
      <c r="R388" s="327">
        <v>95.698999999999998</v>
      </c>
      <c r="S388" s="328">
        <v>17706</v>
      </c>
      <c r="T388" s="330">
        <v>1.1459999999999999</v>
      </c>
      <c r="U388" s="474">
        <v>100.80500000000001</v>
      </c>
    </row>
    <row r="389" spans="1:21">
      <c r="A389" s="39"/>
      <c r="B389" s="40" t="s">
        <v>119</v>
      </c>
      <c r="C389" s="331">
        <v>95.8</v>
      </c>
      <c r="D389" s="383">
        <v>2085</v>
      </c>
      <c r="E389" s="327">
        <v>100.1</v>
      </c>
      <c r="F389" s="327">
        <v>105.1</v>
      </c>
      <c r="G389" s="328">
        <v>23907</v>
      </c>
      <c r="H389" s="327">
        <v>92.623999999999995</v>
      </c>
      <c r="I389" s="328">
        <v>7163473</v>
      </c>
      <c r="J389" s="330">
        <v>1.1399999999999999</v>
      </c>
      <c r="K389" s="474">
        <v>100</v>
      </c>
      <c r="M389" s="331">
        <v>95.8</v>
      </c>
      <c r="N389" s="267">
        <v>2057.8000000000002</v>
      </c>
      <c r="O389" s="327">
        <v>100.1</v>
      </c>
      <c r="P389" s="327">
        <v>100.6</v>
      </c>
      <c r="Q389" s="328">
        <v>22526</v>
      </c>
      <c r="R389" s="327">
        <v>92.623999999999995</v>
      </c>
      <c r="S389" s="328">
        <v>16860</v>
      </c>
      <c r="T389" s="330">
        <v>1.1399999999999999</v>
      </c>
      <c r="U389" s="474">
        <v>100</v>
      </c>
    </row>
    <row r="390" spans="1:21">
      <c r="A390" s="39"/>
      <c r="B390" s="40" t="s">
        <v>120</v>
      </c>
      <c r="C390" s="331">
        <v>96.6</v>
      </c>
      <c r="D390" s="383">
        <v>2055</v>
      </c>
      <c r="E390" s="327">
        <v>97.3</v>
      </c>
      <c r="F390" s="327">
        <v>105.6</v>
      </c>
      <c r="G390" s="328">
        <v>21359</v>
      </c>
      <c r="H390" s="327">
        <v>100.446</v>
      </c>
      <c r="I390" s="328">
        <v>58767568</v>
      </c>
      <c r="J390" s="330">
        <v>1.135</v>
      </c>
      <c r="K390" s="474">
        <v>99.102999999999994</v>
      </c>
      <c r="M390" s="331">
        <v>96.6</v>
      </c>
      <c r="N390" s="267">
        <v>2041.9</v>
      </c>
      <c r="O390" s="327">
        <v>97.3</v>
      </c>
      <c r="P390" s="327">
        <v>100.9</v>
      </c>
      <c r="Q390" s="328">
        <v>21597</v>
      </c>
      <c r="R390" s="327">
        <v>100.446</v>
      </c>
      <c r="S390" s="328">
        <v>16671</v>
      </c>
      <c r="T390" s="330">
        <v>1.135</v>
      </c>
      <c r="U390" s="474">
        <v>99.102999999999994</v>
      </c>
    </row>
    <row r="391" spans="1:21">
      <c r="A391" s="55"/>
      <c r="B391" s="56" t="s">
        <v>121</v>
      </c>
      <c r="C391" s="354">
        <v>97.4</v>
      </c>
      <c r="D391" s="387">
        <v>1936</v>
      </c>
      <c r="E391" s="349">
        <v>96.2</v>
      </c>
      <c r="F391" s="349">
        <v>104.8</v>
      </c>
      <c r="G391" s="350">
        <v>21176</v>
      </c>
      <c r="H391" s="349">
        <v>99.406999999999996</v>
      </c>
      <c r="I391" s="350">
        <v>4242237</v>
      </c>
      <c r="J391" s="353">
        <v>1.125</v>
      </c>
      <c r="K391" s="475">
        <v>98.802000000000007</v>
      </c>
      <c r="M391" s="354">
        <v>97.4</v>
      </c>
      <c r="N391" s="384">
        <v>1993.1</v>
      </c>
      <c r="O391" s="349">
        <v>96.2</v>
      </c>
      <c r="P391" s="349">
        <v>100.4</v>
      </c>
      <c r="Q391" s="350">
        <v>21533</v>
      </c>
      <c r="R391" s="349">
        <v>99.406999999999996</v>
      </c>
      <c r="S391" s="350">
        <v>16972</v>
      </c>
      <c r="T391" s="353">
        <v>1.125</v>
      </c>
      <c r="U391" s="475">
        <v>98.802000000000007</v>
      </c>
    </row>
    <row r="392" spans="1:21">
      <c r="A392" s="67" t="s">
        <v>359</v>
      </c>
      <c r="B392" s="68" t="s">
        <v>110</v>
      </c>
      <c r="C392" s="347">
        <v>97.1</v>
      </c>
      <c r="D392" s="380">
        <v>1866</v>
      </c>
      <c r="E392" s="340">
        <v>104.6</v>
      </c>
      <c r="F392" s="340">
        <v>104.8</v>
      </c>
      <c r="G392" s="341">
        <v>20309</v>
      </c>
      <c r="H392" s="340">
        <v>95.926000000000002</v>
      </c>
      <c r="I392" s="341">
        <v>4768833</v>
      </c>
      <c r="J392" s="345">
        <v>1.123</v>
      </c>
      <c r="K392" s="476">
        <v>99.103999999999999</v>
      </c>
      <c r="M392" s="347">
        <v>97.1</v>
      </c>
      <c r="N392" s="377">
        <v>1927.5</v>
      </c>
      <c r="O392" s="340">
        <v>104.6</v>
      </c>
      <c r="P392" s="340">
        <v>100.7</v>
      </c>
      <c r="Q392" s="341">
        <v>21802</v>
      </c>
      <c r="R392" s="340">
        <v>95.926000000000002</v>
      </c>
      <c r="S392" s="341">
        <v>17546</v>
      </c>
      <c r="T392" s="345">
        <v>1.123</v>
      </c>
      <c r="U392" s="476">
        <v>99.103999999999999</v>
      </c>
    </row>
    <row r="393" spans="1:21">
      <c r="A393" s="39">
        <v>2021</v>
      </c>
      <c r="B393" s="40" t="s">
        <v>111</v>
      </c>
      <c r="C393" s="331">
        <v>97.6</v>
      </c>
      <c r="D393" s="383">
        <v>1870</v>
      </c>
      <c r="E393" s="327">
        <v>98</v>
      </c>
      <c r="F393" s="327">
        <v>104.2</v>
      </c>
      <c r="G393" s="328">
        <v>20026</v>
      </c>
      <c r="H393" s="327">
        <v>102.91200000000001</v>
      </c>
      <c r="I393" s="328">
        <v>14296498</v>
      </c>
      <c r="J393" s="330">
        <v>1.1180000000000001</v>
      </c>
      <c r="K393" s="474">
        <v>99.301000000000002</v>
      </c>
      <c r="M393" s="331">
        <v>97.6</v>
      </c>
      <c r="N393" s="267">
        <v>1918.3</v>
      </c>
      <c r="O393" s="327">
        <v>98</v>
      </c>
      <c r="P393" s="327">
        <v>100.3</v>
      </c>
      <c r="Q393" s="328">
        <v>22118</v>
      </c>
      <c r="R393" s="327">
        <v>102.91200000000001</v>
      </c>
      <c r="S393" s="328">
        <v>15885</v>
      </c>
      <c r="T393" s="330">
        <v>1.1180000000000001</v>
      </c>
      <c r="U393" s="474">
        <v>99.301000000000002</v>
      </c>
    </row>
    <row r="394" spans="1:21">
      <c r="A394" s="39"/>
      <c r="B394" s="40" t="s">
        <v>112</v>
      </c>
      <c r="C394" s="331">
        <v>98.2</v>
      </c>
      <c r="D394" s="383">
        <v>1859</v>
      </c>
      <c r="E394" s="327">
        <v>94.4</v>
      </c>
      <c r="F394" s="327">
        <v>104.4</v>
      </c>
      <c r="G394" s="328">
        <v>20535</v>
      </c>
      <c r="H394" s="327">
        <v>104.717</v>
      </c>
      <c r="I394" s="328">
        <v>3388379</v>
      </c>
      <c r="J394" s="330">
        <v>1.1140000000000001</v>
      </c>
      <c r="K394" s="474">
        <v>99.5</v>
      </c>
      <c r="M394" s="331">
        <v>98.2</v>
      </c>
      <c r="N394" s="267">
        <v>1901.2</v>
      </c>
      <c r="O394" s="327">
        <v>94.4</v>
      </c>
      <c r="P394" s="327">
        <v>100.9</v>
      </c>
      <c r="Q394" s="328">
        <v>22660</v>
      </c>
      <c r="R394" s="327">
        <v>104.717</v>
      </c>
      <c r="S394" s="328">
        <v>14803</v>
      </c>
      <c r="T394" s="330">
        <v>1.1140000000000001</v>
      </c>
      <c r="U394" s="474">
        <v>99.5</v>
      </c>
    </row>
    <row r="395" spans="1:21">
      <c r="A395" s="39"/>
      <c r="B395" s="40" t="s">
        <v>113</v>
      </c>
      <c r="C395" s="331">
        <v>97.1</v>
      </c>
      <c r="D395" s="383">
        <v>1899</v>
      </c>
      <c r="E395" s="327">
        <v>109.4</v>
      </c>
      <c r="F395" s="327">
        <v>104.7</v>
      </c>
      <c r="G395" s="328">
        <v>19523</v>
      </c>
      <c r="H395" s="327">
        <v>122.57899999999999</v>
      </c>
      <c r="I395" s="328">
        <v>8390804</v>
      </c>
      <c r="J395" s="330">
        <v>1.1040000000000001</v>
      </c>
      <c r="K395" s="474">
        <v>98.305000000000007</v>
      </c>
      <c r="M395" s="331">
        <v>97.1</v>
      </c>
      <c r="N395" s="267">
        <v>1935.8</v>
      </c>
      <c r="O395" s="327">
        <v>109.4</v>
      </c>
      <c r="P395" s="327">
        <v>100.5</v>
      </c>
      <c r="Q395" s="328">
        <v>21787</v>
      </c>
      <c r="R395" s="327">
        <v>122.57899999999999</v>
      </c>
      <c r="S395" s="328">
        <v>19765</v>
      </c>
      <c r="T395" s="330">
        <v>1.1040000000000001</v>
      </c>
      <c r="U395" s="474">
        <v>98.305000000000007</v>
      </c>
    </row>
    <row r="396" spans="1:21">
      <c r="A396" s="39"/>
      <c r="B396" s="40" t="s">
        <v>114</v>
      </c>
      <c r="C396" s="331">
        <v>95.2</v>
      </c>
      <c r="D396" s="383">
        <v>1976</v>
      </c>
      <c r="E396" s="327">
        <v>100</v>
      </c>
      <c r="F396" s="327">
        <v>105.4</v>
      </c>
      <c r="G396" s="328">
        <v>19681</v>
      </c>
      <c r="H396" s="327">
        <v>122.788</v>
      </c>
      <c r="I396" s="328">
        <v>67452136</v>
      </c>
      <c r="J396" s="330">
        <v>1.1060000000000001</v>
      </c>
      <c r="K396" s="474">
        <v>98.802000000000007</v>
      </c>
      <c r="M396" s="331">
        <v>95.2</v>
      </c>
      <c r="N396" s="267">
        <v>1933.4</v>
      </c>
      <c r="O396" s="327">
        <v>100</v>
      </c>
      <c r="P396" s="327">
        <v>100.7</v>
      </c>
      <c r="Q396" s="328">
        <v>20196</v>
      </c>
      <c r="R396" s="327">
        <v>122.788</v>
      </c>
      <c r="S396" s="328">
        <v>16398</v>
      </c>
      <c r="T396" s="330">
        <v>1.1060000000000001</v>
      </c>
      <c r="U396" s="474">
        <v>98.802000000000007</v>
      </c>
    </row>
    <row r="397" spans="1:21">
      <c r="A397" s="39"/>
      <c r="B397" s="40" t="s">
        <v>115</v>
      </c>
      <c r="C397" s="331">
        <v>97.3</v>
      </c>
      <c r="D397" s="383">
        <v>1948</v>
      </c>
      <c r="E397" s="327">
        <v>103.3</v>
      </c>
      <c r="F397" s="327">
        <v>105.5</v>
      </c>
      <c r="G397" s="328">
        <v>21772</v>
      </c>
      <c r="H397" s="327">
        <v>102.977</v>
      </c>
      <c r="I397" s="328">
        <v>6872182</v>
      </c>
      <c r="J397" s="330">
        <v>1.1040000000000001</v>
      </c>
      <c r="K397" s="474">
        <v>99.100999999999999</v>
      </c>
      <c r="M397" s="331">
        <v>97.3</v>
      </c>
      <c r="N397" s="267">
        <v>1906.8</v>
      </c>
      <c r="O397" s="327">
        <v>103.3</v>
      </c>
      <c r="P397" s="327">
        <v>100.7</v>
      </c>
      <c r="Q397" s="328">
        <v>20880</v>
      </c>
      <c r="R397" s="327">
        <v>102.977</v>
      </c>
      <c r="S397" s="328">
        <v>17638</v>
      </c>
      <c r="T397" s="330">
        <v>1.1040000000000001</v>
      </c>
      <c r="U397" s="474">
        <v>99.100999999999999</v>
      </c>
    </row>
    <row r="398" spans="1:21">
      <c r="A398" s="39"/>
      <c r="B398" s="40" t="s">
        <v>116</v>
      </c>
      <c r="C398" s="331">
        <v>96.3</v>
      </c>
      <c r="D398" s="383">
        <v>2021</v>
      </c>
      <c r="E398" s="327">
        <v>102</v>
      </c>
      <c r="F398" s="327">
        <v>105.2</v>
      </c>
      <c r="G398" s="328">
        <v>22079</v>
      </c>
      <c r="H398" s="327">
        <v>92.534000000000006</v>
      </c>
      <c r="I398" s="328">
        <v>6838475</v>
      </c>
      <c r="J398" s="330">
        <v>1.087</v>
      </c>
      <c r="K398" s="474">
        <v>99.3</v>
      </c>
      <c r="M398" s="331">
        <v>96.3</v>
      </c>
      <c r="N398" s="267">
        <v>1959.1</v>
      </c>
      <c r="O398" s="327">
        <v>102</v>
      </c>
      <c r="P398" s="327">
        <v>100.5</v>
      </c>
      <c r="Q398" s="328">
        <v>20168</v>
      </c>
      <c r="R398" s="327">
        <v>92.534000000000006</v>
      </c>
      <c r="S398" s="328">
        <v>19199</v>
      </c>
      <c r="T398" s="330">
        <v>1.087</v>
      </c>
      <c r="U398" s="474">
        <v>99.3</v>
      </c>
    </row>
    <row r="399" spans="1:21">
      <c r="A399" s="39"/>
      <c r="B399" s="40" t="s">
        <v>117</v>
      </c>
      <c r="C399" s="331">
        <v>98</v>
      </c>
      <c r="D399" s="383">
        <v>2047</v>
      </c>
      <c r="E399" s="327">
        <v>93.7</v>
      </c>
      <c r="F399" s="327">
        <v>103.5</v>
      </c>
      <c r="G399" s="328">
        <v>22329</v>
      </c>
      <c r="H399" s="327">
        <v>95.847999999999999</v>
      </c>
      <c r="I399" s="328">
        <v>15487480</v>
      </c>
      <c r="J399" s="330">
        <v>1.079</v>
      </c>
      <c r="K399" s="474">
        <v>99.001999999999995</v>
      </c>
      <c r="M399" s="331">
        <v>98</v>
      </c>
      <c r="N399" s="267">
        <v>1987.2</v>
      </c>
      <c r="O399" s="327">
        <v>93.7</v>
      </c>
      <c r="P399" s="327">
        <v>98.8</v>
      </c>
      <c r="Q399" s="328">
        <v>19814</v>
      </c>
      <c r="R399" s="327">
        <v>95.847999999999999</v>
      </c>
      <c r="S399" s="328">
        <v>17410</v>
      </c>
      <c r="T399" s="330">
        <v>1.079</v>
      </c>
      <c r="U399" s="474">
        <v>99.001999999999995</v>
      </c>
    </row>
    <row r="400" spans="1:21">
      <c r="A400" s="39"/>
      <c r="B400" s="40" t="s">
        <v>118</v>
      </c>
      <c r="C400" s="331">
        <v>97.4</v>
      </c>
      <c r="D400" s="383">
        <v>1965</v>
      </c>
      <c r="E400" s="327">
        <v>94.7</v>
      </c>
      <c r="F400" s="327">
        <v>103.8</v>
      </c>
      <c r="G400" s="328">
        <v>21364</v>
      </c>
      <c r="H400" s="327">
        <v>120.884</v>
      </c>
      <c r="I400" s="328">
        <v>4136622</v>
      </c>
      <c r="J400" s="330">
        <v>1.079</v>
      </c>
      <c r="K400" s="474">
        <v>99.400999999999996</v>
      </c>
      <c r="M400" s="331">
        <v>97.4</v>
      </c>
      <c r="N400" s="267">
        <v>1960.4</v>
      </c>
      <c r="O400" s="327">
        <v>94.7</v>
      </c>
      <c r="P400" s="327">
        <v>99.2</v>
      </c>
      <c r="Q400" s="328">
        <v>19376</v>
      </c>
      <c r="R400" s="327">
        <v>120.884</v>
      </c>
      <c r="S400" s="328">
        <v>16575</v>
      </c>
      <c r="T400" s="330">
        <v>1.079</v>
      </c>
      <c r="U400" s="474">
        <v>99.400999999999996</v>
      </c>
    </row>
    <row r="401" spans="1:21">
      <c r="A401" s="39"/>
      <c r="B401" s="40" t="s">
        <v>119</v>
      </c>
      <c r="C401" s="331">
        <v>98.9</v>
      </c>
      <c r="D401" s="383">
        <v>2012</v>
      </c>
      <c r="E401" s="327">
        <v>106.1</v>
      </c>
      <c r="F401" s="327">
        <v>102.8</v>
      </c>
      <c r="G401" s="328">
        <v>20107</v>
      </c>
      <c r="H401" s="327">
        <v>113.057</v>
      </c>
      <c r="I401" s="328">
        <v>8450047</v>
      </c>
      <c r="J401" s="330">
        <v>1.0960000000000001</v>
      </c>
      <c r="K401" s="474">
        <v>99.498999999999995</v>
      </c>
      <c r="M401" s="331">
        <v>98.9</v>
      </c>
      <c r="N401" s="267">
        <v>1988.3</v>
      </c>
      <c r="O401" s="327">
        <v>106.1</v>
      </c>
      <c r="P401" s="327">
        <v>98.4</v>
      </c>
      <c r="Q401" s="328">
        <v>19383</v>
      </c>
      <c r="R401" s="327">
        <v>113.057</v>
      </c>
      <c r="S401" s="328">
        <v>19700</v>
      </c>
      <c r="T401" s="330">
        <v>1.0960000000000001</v>
      </c>
      <c r="U401" s="474">
        <v>99.498999999999995</v>
      </c>
    </row>
    <row r="402" spans="1:21">
      <c r="A402" s="39"/>
      <c r="B402" s="40" t="s">
        <v>120</v>
      </c>
      <c r="C402" s="331">
        <v>101</v>
      </c>
      <c r="D402" s="383">
        <v>2035</v>
      </c>
      <c r="E402" s="327">
        <v>94.6</v>
      </c>
      <c r="F402" s="327">
        <v>102.5</v>
      </c>
      <c r="G402" s="328">
        <v>19394</v>
      </c>
      <c r="H402" s="327">
        <v>114.271</v>
      </c>
      <c r="I402" s="328">
        <v>58791970</v>
      </c>
      <c r="J402" s="330">
        <v>1.0920000000000001</v>
      </c>
      <c r="K402" s="474">
        <v>100.30200000000001</v>
      </c>
      <c r="M402" s="331">
        <v>101</v>
      </c>
      <c r="N402" s="267">
        <v>2020.4</v>
      </c>
      <c r="O402" s="327">
        <v>94.6</v>
      </c>
      <c r="P402" s="327">
        <v>98</v>
      </c>
      <c r="Q402" s="328">
        <v>19368</v>
      </c>
      <c r="R402" s="327">
        <v>114.271</v>
      </c>
      <c r="S402" s="328">
        <v>17043</v>
      </c>
      <c r="T402" s="330">
        <v>1.0920000000000001</v>
      </c>
      <c r="U402" s="474">
        <v>100.30200000000001</v>
      </c>
    </row>
    <row r="403" spans="1:21">
      <c r="A403" s="55"/>
      <c r="B403" s="56" t="s">
        <v>121</v>
      </c>
      <c r="C403" s="354">
        <v>100.7</v>
      </c>
      <c r="D403" s="387">
        <v>1965</v>
      </c>
      <c r="E403" s="349">
        <v>90.2</v>
      </c>
      <c r="F403" s="349">
        <v>102.2</v>
      </c>
      <c r="G403" s="350">
        <v>18884</v>
      </c>
      <c r="H403" s="349">
        <v>102.123</v>
      </c>
      <c r="I403" s="350">
        <v>4656098</v>
      </c>
      <c r="J403" s="396">
        <v>1.08</v>
      </c>
      <c r="K403" s="475">
        <v>100.60599999999999</v>
      </c>
      <c r="M403" s="354">
        <v>100.7</v>
      </c>
      <c r="N403" s="384">
        <v>2021.5</v>
      </c>
      <c r="O403" s="349">
        <v>90.2</v>
      </c>
      <c r="P403" s="349">
        <v>97.9</v>
      </c>
      <c r="Q403" s="350">
        <v>19396</v>
      </c>
      <c r="R403" s="349">
        <v>102.123</v>
      </c>
      <c r="S403" s="350">
        <v>19336</v>
      </c>
      <c r="T403" s="396">
        <v>1.08</v>
      </c>
      <c r="U403" s="475">
        <v>100.60599999999999</v>
      </c>
    </row>
    <row r="404" spans="1:21">
      <c r="A404" s="67" t="s">
        <v>360</v>
      </c>
      <c r="B404" s="68" t="s">
        <v>110</v>
      </c>
      <c r="C404" s="347">
        <v>97.9</v>
      </c>
      <c r="D404" s="380">
        <v>1974</v>
      </c>
      <c r="E404" s="340">
        <v>98.8</v>
      </c>
      <c r="F404" s="340">
        <v>103.8</v>
      </c>
      <c r="G404" s="341">
        <v>18292</v>
      </c>
      <c r="H404" s="340">
        <v>117.736</v>
      </c>
      <c r="I404" s="341">
        <v>5088767</v>
      </c>
      <c r="J404" s="390">
        <v>1.0880000000000001</v>
      </c>
      <c r="K404" s="476">
        <v>100.503</v>
      </c>
      <c r="M404" s="347">
        <v>97.9</v>
      </c>
      <c r="N404" s="377">
        <v>2035.1</v>
      </c>
      <c r="O404" s="340">
        <v>98.8</v>
      </c>
      <c r="P404" s="340">
        <v>99.6</v>
      </c>
      <c r="Q404" s="341">
        <v>19519</v>
      </c>
      <c r="R404" s="340">
        <v>117.736</v>
      </c>
      <c r="S404" s="341">
        <v>18515</v>
      </c>
      <c r="T404" s="390">
        <v>1.0880000000000001</v>
      </c>
      <c r="U404" s="476">
        <v>100.503</v>
      </c>
    </row>
    <row r="405" spans="1:21">
      <c r="A405" s="39">
        <v>2022</v>
      </c>
      <c r="B405" s="40" t="s">
        <v>111</v>
      </c>
      <c r="C405" s="331">
        <v>97.3</v>
      </c>
      <c r="D405" s="383">
        <v>2003</v>
      </c>
      <c r="E405" s="327">
        <v>109.5</v>
      </c>
      <c r="F405" s="327">
        <v>103.8</v>
      </c>
      <c r="G405" s="328">
        <v>17398</v>
      </c>
      <c r="H405" s="327">
        <v>89.022999999999996</v>
      </c>
      <c r="I405" s="328">
        <v>19736087</v>
      </c>
      <c r="J405" s="374">
        <v>1.0860000000000001</v>
      </c>
      <c r="K405" s="474">
        <v>100.80500000000001</v>
      </c>
      <c r="M405" s="331">
        <v>97.3</v>
      </c>
      <c r="N405" s="267">
        <v>2055.5</v>
      </c>
      <c r="O405" s="327">
        <v>109.5</v>
      </c>
      <c r="P405" s="327">
        <v>99.9</v>
      </c>
      <c r="Q405" s="328">
        <v>19206</v>
      </c>
      <c r="R405" s="327">
        <v>89.022999999999996</v>
      </c>
      <c r="S405" s="328">
        <v>21012</v>
      </c>
      <c r="T405" s="374">
        <v>1.0860000000000001</v>
      </c>
      <c r="U405" s="474">
        <v>100.80500000000001</v>
      </c>
    </row>
    <row r="406" spans="1:21">
      <c r="A406" s="39"/>
      <c r="B406" s="40" t="s">
        <v>112</v>
      </c>
      <c r="C406" s="331">
        <v>96.7</v>
      </c>
      <c r="D406" s="383">
        <v>2042</v>
      </c>
      <c r="E406" s="327">
        <v>98.1</v>
      </c>
      <c r="F406" s="327">
        <v>103.1</v>
      </c>
      <c r="G406" s="328">
        <v>17324</v>
      </c>
      <c r="H406" s="327">
        <v>112.187</v>
      </c>
      <c r="I406" s="328">
        <v>5373218</v>
      </c>
      <c r="J406" s="374">
        <v>1.093</v>
      </c>
      <c r="K406" s="474">
        <v>100.703</v>
      </c>
      <c r="M406" s="331">
        <v>96.7</v>
      </c>
      <c r="N406" s="267">
        <v>2090.4</v>
      </c>
      <c r="O406" s="327">
        <v>98.1</v>
      </c>
      <c r="P406" s="327">
        <v>99.7</v>
      </c>
      <c r="Q406" s="328">
        <v>19057</v>
      </c>
      <c r="R406" s="327">
        <v>112.187</v>
      </c>
      <c r="S406" s="328">
        <v>22956</v>
      </c>
      <c r="T406" s="374">
        <v>1.093</v>
      </c>
      <c r="U406" s="474">
        <v>100.703</v>
      </c>
    </row>
    <row r="407" spans="1:21">
      <c r="A407" s="39"/>
      <c r="B407" s="40" t="s">
        <v>113</v>
      </c>
      <c r="C407" s="331">
        <v>96.8</v>
      </c>
      <c r="D407" s="383">
        <v>2038</v>
      </c>
      <c r="E407" s="327">
        <v>99.9</v>
      </c>
      <c r="F407" s="327">
        <v>103.9</v>
      </c>
      <c r="G407" s="328">
        <v>16658</v>
      </c>
      <c r="H407" s="327">
        <v>121.57299999999999</v>
      </c>
      <c r="I407" s="328">
        <v>8433774</v>
      </c>
      <c r="J407" s="374">
        <v>1.093</v>
      </c>
      <c r="K407" s="474">
        <v>102.13</v>
      </c>
      <c r="M407" s="331">
        <v>96.8</v>
      </c>
      <c r="N407" s="267">
        <v>2072.6</v>
      </c>
      <c r="O407" s="327">
        <v>99.9</v>
      </c>
      <c r="P407" s="327">
        <v>99.7</v>
      </c>
      <c r="Q407" s="328">
        <v>18820</v>
      </c>
      <c r="R407" s="327">
        <v>121.57299999999999</v>
      </c>
      <c r="S407" s="328">
        <v>19401</v>
      </c>
      <c r="T407" s="374">
        <v>1.093</v>
      </c>
      <c r="U407" s="474">
        <v>102.13</v>
      </c>
    </row>
    <row r="408" spans="1:21">
      <c r="A408" s="39"/>
      <c r="B408" s="40" t="s">
        <v>114</v>
      </c>
      <c r="C408" s="331">
        <v>98.5</v>
      </c>
      <c r="D408" s="383">
        <v>2099</v>
      </c>
      <c r="E408" s="327">
        <v>94.9</v>
      </c>
      <c r="F408" s="327">
        <v>104</v>
      </c>
      <c r="G408" s="328">
        <v>17387</v>
      </c>
      <c r="H408" s="327">
        <v>87.447000000000003</v>
      </c>
      <c r="I408" s="328">
        <v>76517054</v>
      </c>
      <c r="J408" s="374">
        <v>1.0920000000000001</v>
      </c>
      <c r="K408" s="474">
        <v>101.818</v>
      </c>
      <c r="M408" s="331">
        <v>98.5</v>
      </c>
      <c r="N408" s="267">
        <v>2050.4</v>
      </c>
      <c r="O408" s="327">
        <v>94.9</v>
      </c>
      <c r="P408" s="327">
        <v>99.3</v>
      </c>
      <c r="Q408" s="328">
        <v>17568</v>
      </c>
      <c r="R408" s="327">
        <v>87.447000000000003</v>
      </c>
      <c r="S408" s="328">
        <v>18488</v>
      </c>
      <c r="T408" s="374">
        <v>1.0920000000000001</v>
      </c>
      <c r="U408" s="474">
        <v>101.818</v>
      </c>
    </row>
    <row r="409" spans="1:21">
      <c r="A409" s="39"/>
      <c r="B409" s="40" t="s">
        <v>115</v>
      </c>
      <c r="C409" s="331">
        <v>96.1</v>
      </c>
      <c r="D409" s="383">
        <v>2152</v>
      </c>
      <c r="E409" s="327">
        <v>91.8</v>
      </c>
      <c r="F409" s="327">
        <v>104.1</v>
      </c>
      <c r="G409" s="328">
        <v>19504</v>
      </c>
      <c r="H409" s="327">
        <v>81.658000000000001</v>
      </c>
      <c r="I409" s="328">
        <v>7818283</v>
      </c>
      <c r="J409" s="374">
        <v>1.0940000000000001</v>
      </c>
      <c r="K409" s="474">
        <v>101.613</v>
      </c>
      <c r="M409" s="331">
        <v>96.1</v>
      </c>
      <c r="N409" s="267">
        <v>2109.1</v>
      </c>
      <c r="O409" s="327">
        <v>91.8</v>
      </c>
      <c r="P409" s="327">
        <v>99.3</v>
      </c>
      <c r="Q409" s="328">
        <v>18684</v>
      </c>
      <c r="R409" s="327">
        <v>81.658000000000001</v>
      </c>
      <c r="S409" s="328">
        <v>20972</v>
      </c>
      <c r="T409" s="374">
        <v>1.0940000000000001</v>
      </c>
      <c r="U409" s="474">
        <v>101.613</v>
      </c>
    </row>
    <row r="410" spans="1:21">
      <c r="A410" s="39"/>
      <c r="B410" s="40" t="s">
        <v>116</v>
      </c>
      <c r="C410" s="331">
        <v>97.8</v>
      </c>
      <c r="D410" s="383">
        <v>2204</v>
      </c>
      <c r="E410" s="327">
        <v>101.3</v>
      </c>
      <c r="F410" s="327">
        <v>104.1</v>
      </c>
      <c r="G410" s="328">
        <v>20166</v>
      </c>
      <c r="H410" s="327">
        <v>84.369</v>
      </c>
      <c r="I410" s="328">
        <v>13504291</v>
      </c>
      <c r="J410" s="374">
        <v>1.091</v>
      </c>
      <c r="K410" s="474">
        <v>101.913</v>
      </c>
      <c r="M410" s="331">
        <v>97.8</v>
      </c>
      <c r="N410" s="267">
        <v>2136.1</v>
      </c>
      <c r="O410" s="327">
        <v>101.3</v>
      </c>
      <c r="P410" s="327">
        <v>99.4</v>
      </c>
      <c r="Q410" s="328">
        <v>18637</v>
      </c>
      <c r="R410" s="327">
        <v>84.369</v>
      </c>
      <c r="S410" s="328">
        <v>38539</v>
      </c>
      <c r="T410" s="374">
        <v>1.091</v>
      </c>
      <c r="U410" s="474">
        <v>101.913</v>
      </c>
    </row>
    <row r="411" spans="1:21">
      <c r="A411" s="39"/>
      <c r="B411" s="40" t="s">
        <v>117</v>
      </c>
      <c r="C411" s="331">
        <v>98.4</v>
      </c>
      <c r="D411" s="383">
        <v>2256</v>
      </c>
      <c r="E411" s="327">
        <v>108</v>
      </c>
      <c r="F411" s="327">
        <v>103.8</v>
      </c>
      <c r="G411" s="328">
        <v>21399</v>
      </c>
      <c r="H411" s="327">
        <v>105.11799999999999</v>
      </c>
      <c r="I411" s="328">
        <v>17426893</v>
      </c>
      <c r="J411" s="374">
        <v>1.091</v>
      </c>
      <c r="K411" s="474">
        <v>102.117</v>
      </c>
      <c r="M411" s="331">
        <v>98.4</v>
      </c>
      <c r="N411" s="267">
        <v>2190</v>
      </c>
      <c r="O411" s="327">
        <v>108</v>
      </c>
      <c r="P411" s="327">
        <v>99.1</v>
      </c>
      <c r="Q411" s="328">
        <v>18694</v>
      </c>
      <c r="R411" s="327">
        <v>105.11799999999999</v>
      </c>
      <c r="S411" s="328">
        <v>19490</v>
      </c>
      <c r="T411" s="374">
        <v>1.091</v>
      </c>
      <c r="U411" s="474">
        <v>102.117</v>
      </c>
    </row>
    <row r="412" spans="1:21">
      <c r="A412" s="39"/>
      <c r="B412" s="40" t="s">
        <v>118</v>
      </c>
      <c r="C412" s="331">
        <v>99.2</v>
      </c>
      <c r="D412" s="383">
        <v>2192</v>
      </c>
      <c r="E412" s="327">
        <v>107</v>
      </c>
      <c r="F412" s="327">
        <v>103.9</v>
      </c>
      <c r="G412" s="328">
        <v>20230</v>
      </c>
      <c r="H412" s="327">
        <v>101.828</v>
      </c>
      <c r="I412" s="328">
        <v>5176424</v>
      </c>
      <c r="J412" s="374">
        <v>1.087</v>
      </c>
      <c r="K412" s="474">
        <v>102.41</v>
      </c>
      <c r="M412" s="331">
        <v>99.2</v>
      </c>
      <c r="N412" s="267">
        <v>2190.4</v>
      </c>
      <c r="O412" s="327">
        <v>107</v>
      </c>
      <c r="P412" s="327">
        <v>99.3</v>
      </c>
      <c r="Q412" s="328">
        <v>18519</v>
      </c>
      <c r="R412" s="327">
        <v>101.828</v>
      </c>
      <c r="S412" s="328">
        <v>20623</v>
      </c>
      <c r="T412" s="374">
        <v>1.087</v>
      </c>
      <c r="U412" s="474">
        <v>102.41</v>
      </c>
    </row>
    <row r="413" spans="1:21">
      <c r="A413" s="39"/>
      <c r="B413" s="40" t="s">
        <v>119</v>
      </c>
      <c r="C413" s="331">
        <v>98.5</v>
      </c>
      <c r="D413" s="394">
        <v>2239</v>
      </c>
      <c r="E413" s="327">
        <v>114.8</v>
      </c>
      <c r="F413" s="327">
        <v>103.2</v>
      </c>
      <c r="G413" s="328">
        <v>19193</v>
      </c>
      <c r="H413" s="327">
        <v>116.59099999999999</v>
      </c>
      <c r="I413" s="328">
        <v>8050238</v>
      </c>
      <c r="J413" s="374">
        <v>1.0880000000000001</v>
      </c>
      <c r="K413" s="474">
        <v>103.21899999999999</v>
      </c>
      <c r="M413" s="331">
        <v>98.5</v>
      </c>
      <c r="N413" s="267">
        <v>2216</v>
      </c>
      <c r="O413" s="327">
        <v>114.8</v>
      </c>
      <c r="P413" s="327">
        <v>98.8</v>
      </c>
      <c r="Q413" s="328">
        <v>18465</v>
      </c>
      <c r="R413" s="327">
        <v>116.59099999999999</v>
      </c>
      <c r="S413" s="328">
        <v>19091</v>
      </c>
      <c r="T413" s="374">
        <v>1.0880000000000001</v>
      </c>
      <c r="U413" s="474">
        <v>103.21899999999999</v>
      </c>
    </row>
    <row r="414" spans="1:21">
      <c r="A414" s="39"/>
      <c r="B414" s="40" t="s">
        <v>120</v>
      </c>
      <c r="C414" s="331">
        <v>97.9</v>
      </c>
      <c r="D414" s="394">
        <v>2236</v>
      </c>
      <c r="E414" s="327">
        <v>111</v>
      </c>
      <c r="F414" s="327">
        <v>103.6</v>
      </c>
      <c r="G414" s="328">
        <v>18691</v>
      </c>
      <c r="H414" s="327">
        <v>105.509</v>
      </c>
      <c r="I414" s="328">
        <v>67228565</v>
      </c>
      <c r="J414" s="374">
        <v>1.089</v>
      </c>
      <c r="K414" s="474">
        <v>103.31</v>
      </c>
      <c r="M414" s="331">
        <v>97.9</v>
      </c>
      <c r="N414" s="267">
        <v>2222.6999999999998</v>
      </c>
      <c r="O414" s="327">
        <v>111</v>
      </c>
      <c r="P414" s="327">
        <v>99</v>
      </c>
      <c r="Q414" s="328">
        <v>18739</v>
      </c>
      <c r="R414" s="327">
        <v>105.509</v>
      </c>
      <c r="S414" s="328">
        <v>19612</v>
      </c>
      <c r="T414" s="374">
        <v>1.089</v>
      </c>
      <c r="U414" s="474">
        <v>103.31</v>
      </c>
    </row>
    <row r="415" spans="1:21">
      <c r="A415" s="39"/>
      <c r="B415" s="40" t="s">
        <v>121</v>
      </c>
      <c r="C415" s="331">
        <v>97.4</v>
      </c>
      <c r="D415" s="394">
        <v>2176</v>
      </c>
      <c r="E415" s="327">
        <v>118</v>
      </c>
      <c r="F415" s="327">
        <v>104.1</v>
      </c>
      <c r="G415" s="328">
        <v>17900</v>
      </c>
      <c r="H415" s="327">
        <v>124.211</v>
      </c>
      <c r="I415" s="328">
        <v>4165061</v>
      </c>
      <c r="J415" s="374">
        <v>1.0920000000000001</v>
      </c>
      <c r="K415" s="474">
        <v>103.21299999999999</v>
      </c>
      <c r="M415" s="331">
        <v>97.4</v>
      </c>
      <c r="N415" s="267">
        <v>2240.6999999999998</v>
      </c>
      <c r="O415" s="327">
        <v>118</v>
      </c>
      <c r="P415" s="327">
        <v>99.6</v>
      </c>
      <c r="Q415" s="328">
        <v>18618</v>
      </c>
      <c r="R415" s="327">
        <v>124.211</v>
      </c>
      <c r="S415" s="328">
        <v>18602</v>
      </c>
      <c r="T415" s="374">
        <v>1.0920000000000001</v>
      </c>
      <c r="U415" s="474">
        <v>103.21299999999999</v>
      </c>
    </row>
    <row r="416" spans="1:21">
      <c r="A416" s="146" t="s">
        <v>192</v>
      </c>
      <c r="B416" s="68" t="s">
        <v>110</v>
      </c>
      <c r="C416" s="340">
        <v>99.8</v>
      </c>
      <c r="D416" s="492">
        <v>2592</v>
      </c>
      <c r="E416" s="340">
        <v>96.3</v>
      </c>
      <c r="F416" s="340">
        <v>103.5</v>
      </c>
      <c r="G416" s="341">
        <v>17871</v>
      </c>
      <c r="H416" s="340">
        <v>104.505</v>
      </c>
      <c r="I416" s="341">
        <v>5256765</v>
      </c>
      <c r="J416" s="390">
        <v>1.0960000000000001</v>
      </c>
      <c r="K416" s="493">
        <v>103.9</v>
      </c>
      <c r="M416" s="379">
        <v>99.8</v>
      </c>
      <c r="N416" s="377">
        <v>2666.3</v>
      </c>
      <c r="O416" s="340">
        <v>96.3</v>
      </c>
      <c r="P416" s="340">
        <v>99.3</v>
      </c>
      <c r="Q416" s="341">
        <v>18773</v>
      </c>
      <c r="R416" s="340">
        <v>104.505</v>
      </c>
      <c r="S416" s="341">
        <v>19083</v>
      </c>
      <c r="T416" s="390">
        <v>1.0960000000000001</v>
      </c>
      <c r="U416" s="476">
        <v>103.9</v>
      </c>
    </row>
    <row r="417" spans="1:21">
      <c r="A417" s="148">
        <v>2023</v>
      </c>
      <c r="B417" s="40" t="s">
        <v>111</v>
      </c>
      <c r="C417" s="327">
        <v>100.2</v>
      </c>
      <c r="D417" s="394">
        <v>2603</v>
      </c>
      <c r="E417" s="327">
        <v>95.2</v>
      </c>
      <c r="F417" s="327">
        <v>103.1</v>
      </c>
      <c r="G417" s="328">
        <v>17055</v>
      </c>
      <c r="H417" s="327">
        <v>100.32599999999999</v>
      </c>
      <c r="I417" s="328">
        <v>17851918</v>
      </c>
      <c r="J417" s="374">
        <v>1.099</v>
      </c>
      <c r="K417" s="494">
        <v>102.89400000000001</v>
      </c>
      <c r="M417" s="382">
        <v>100.2</v>
      </c>
      <c r="N417" s="267">
        <v>2669.2</v>
      </c>
      <c r="O417" s="327">
        <v>95.2</v>
      </c>
      <c r="P417" s="327">
        <v>99.2</v>
      </c>
      <c r="Q417" s="328">
        <v>18810</v>
      </c>
      <c r="R417" s="327">
        <v>100.32599999999999</v>
      </c>
      <c r="S417" s="328">
        <v>18950</v>
      </c>
      <c r="T417" s="374">
        <v>1.099</v>
      </c>
      <c r="U417" s="474">
        <v>102.89400000000001</v>
      </c>
    </row>
    <row r="418" spans="1:21">
      <c r="A418" s="148"/>
      <c r="B418" s="40" t="s">
        <v>112</v>
      </c>
      <c r="C418" s="327">
        <v>101.2</v>
      </c>
      <c r="D418" s="394">
        <v>2622</v>
      </c>
      <c r="E418" s="327">
        <v>99.4</v>
      </c>
      <c r="F418" s="327">
        <v>102.4</v>
      </c>
      <c r="G418" s="328">
        <v>17122</v>
      </c>
      <c r="H418" s="327">
        <v>75.441000000000003</v>
      </c>
      <c r="I418" s="328">
        <v>4622518</v>
      </c>
      <c r="J418" s="374">
        <v>1.097</v>
      </c>
      <c r="K418" s="494">
        <v>103.09099999999999</v>
      </c>
      <c r="M418" s="382">
        <v>101.2</v>
      </c>
      <c r="N418" s="267">
        <v>2686.5</v>
      </c>
      <c r="O418" s="327">
        <v>99.4</v>
      </c>
      <c r="P418" s="327">
        <v>98.9</v>
      </c>
      <c r="Q418" s="328">
        <v>18996</v>
      </c>
      <c r="R418" s="327">
        <v>75.441000000000003</v>
      </c>
      <c r="S418" s="328">
        <v>19504</v>
      </c>
      <c r="T418" s="374">
        <v>1.097</v>
      </c>
      <c r="U418" s="474">
        <v>103.09099999999999</v>
      </c>
    </row>
    <row r="419" spans="1:21">
      <c r="A419" s="148"/>
      <c r="B419" s="40" t="s">
        <v>113</v>
      </c>
      <c r="C419" s="327">
        <v>100.7</v>
      </c>
      <c r="D419" s="394">
        <v>2123</v>
      </c>
      <c r="E419" s="327">
        <v>92.8</v>
      </c>
      <c r="F419" s="327">
        <v>103</v>
      </c>
      <c r="G419" s="328">
        <v>16871</v>
      </c>
      <c r="H419" s="327">
        <v>83.677000000000007</v>
      </c>
      <c r="I419" s="328">
        <v>8454364</v>
      </c>
      <c r="J419" s="374">
        <v>1.0980000000000001</v>
      </c>
      <c r="K419" s="494">
        <v>103.376</v>
      </c>
      <c r="M419" s="382">
        <v>100.7</v>
      </c>
      <c r="N419" s="1426">
        <v>2153.9</v>
      </c>
      <c r="O419" s="327">
        <v>92.8</v>
      </c>
      <c r="P419" s="327">
        <v>98.9</v>
      </c>
      <c r="Q419" s="328">
        <v>19203</v>
      </c>
      <c r="R419" s="327">
        <v>83.677000000000007</v>
      </c>
      <c r="S419" s="328">
        <v>19293</v>
      </c>
      <c r="T419" s="374">
        <v>1.0980000000000001</v>
      </c>
      <c r="U419" s="474">
        <v>103.376</v>
      </c>
    </row>
    <row r="420" spans="1:21">
      <c r="A420" s="148"/>
      <c r="B420" s="40" t="s">
        <v>114</v>
      </c>
      <c r="C420" s="327">
        <v>100.8</v>
      </c>
      <c r="D420" s="394">
        <v>2219</v>
      </c>
      <c r="E420" s="327">
        <v>87.9</v>
      </c>
      <c r="F420" s="327">
        <v>103.4</v>
      </c>
      <c r="G420" s="328">
        <v>19550</v>
      </c>
      <c r="H420" s="327">
        <v>120.747</v>
      </c>
      <c r="I420" s="328">
        <v>86426616</v>
      </c>
      <c r="J420" s="374">
        <v>1.095</v>
      </c>
      <c r="K420" s="494">
        <v>103.571</v>
      </c>
      <c r="M420" s="382">
        <v>100.8</v>
      </c>
      <c r="N420" s="1426">
        <v>2163.4</v>
      </c>
      <c r="O420" s="327">
        <v>87.9</v>
      </c>
      <c r="P420" s="327">
        <v>98.7</v>
      </c>
      <c r="Q420" s="328">
        <v>19437</v>
      </c>
      <c r="R420" s="327">
        <v>120.747</v>
      </c>
      <c r="S420" s="328">
        <v>20472</v>
      </c>
      <c r="T420" s="374">
        <v>1.095</v>
      </c>
      <c r="U420" s="474">
        <v>103.571</v>
      </c>
    </row>
    <row r="421" spans="1:21">
      <c r="A421" s="148"/>
      <c r="B421" s="40" t="s">
        <v>115</v>
      </c>
      <c r="C421" s="327">
        <v>102.1</v>
      </c>
      <c r="D421" s="394">
        <v>2182</v>
      </c>
      <c r="E421" s="327">
        <v>119.5</v>
      </c>
      <c r="F421" s="327">
        <v>103.4</v>
      </c>
      <c r="G421" s="328">
        <v>20542</v>
      </c>
      <c r="H421" s="327">
        <v>115.077</v>
      </c>
      <c r="I421" s="328">
        <v>6112743</v>
      </c>
      <c r="J421" s="374">
        <v>1.0920000000000001</v>
      </c>
      <c r="K421" s="494">
        <v>103.373</v>
      </c>
      <c r="M421" s="382">
        <v>102.1</v>
      </c>
      <c r="N421" s="1426">
        <v>2137.4</v>
      </c>
      <c r="O421" s="327">
        <v>119.5</v>
      </c>
      <c r="P421" s="327">
        <v>98.7</v>
      </c>
      <c r="Q421" s="328">
        <v>19799</v>
      </c>
      <c r="R421" s="327">
        <v>115.077</v>
      </c>
      <c r="S421" s="328">
        <v>17724</v>
      </c>
      <c r="T421" s="374">
        <v>1.0920000000000001</v>
      </c>
      <c r="U421" s="474">
        <v>103.373</v>
      </c>
    </row>
    <row r="422" spans="1:21">
      <c r="A422" s="148"/>
      <c r="B422" s="40" t="s">
        <v>116</v>
      </c>
      <c r="C422" s="327">
        <v>100.4</v>
      </c>
      <c r="D422" s="394"/>
      <c r="E422" s="327">
        <v>81.7</v>
      </c>
      <c r="F422" s="327">
        <v>103.7</v>
      </c>
      <c r="G422" s="328">
        <v>21919</v>
      </c>
      <c r="H422" s="327">
        <v>127.473</v>
      </c>
      <c r="I422" s="328">
        <v>6346235</v>
      </c>
      <c r="J422" s="374">
        <v>1.0900000000000001</v>
      </c>
      <c r="K422" s="494">
        <v>103.458</v>
      </c>
      <c r="M422" s="382">
        <v>100.4</v>
      </c>
      <c r="N422" s="1426">
        <v>2143.9</v>
      </c>
      <c r="O422" s="327">
        <v>81.7</v>
      </c>
      <c r="P422" s="327">
        <v>99</v>
      </c>
      <c r="Q422" s="328">
        <v>20056</v>
      </c>
      <c r="R422" s="327">
        <v>127.473</v>
      </c>
      <c r="S422" s="328">
        <v>18690</v>
      </c>
      <c r="T422" s="374">
        <v>1.0900000000000001</v>
      </c>
      <c r="U422" s="474">
        <v>103.458</v>
      </c>
    </row>
    <row r="423" spans="1:21">
      <c r="A423" s="148"/>
      <c r="B423" s="40" t="s">
        <v>117</v>
      </c>
      <c r="C423" s="327">
        <v>100.1</v>
      </c>
      <c r="D423" s="394"/>
      <c r="E423" s="327">
        <v>90.1</v>
      </c>
      <c r="F423" s="327">
        <v>103.5</v>
      </c>
      <c r="G423" s="328">
        <v>23042</v>
      </c>
      <c r="H423" s="327">
        <v>111.273</v>
      </c>
      <c r="I423" s="328">
        <v>17830116</v>
      </c>
      <c r="J423" s="374">
        <v>1.0920000000000001</v>
      </c>
      <c r="K423" s="494">
        <v>103.554</v>
      </c>
      <c r="M423" s="382">
        <v>100.1</v>
      </c>
      <c r="N423" s="1426">
        <v>2080</v>
      </c>
      <c r="O423" s="327">
        <v>90.1</v>
      </c>
      <c r="P423" s="327">
        <v>98.9</v>
      </c>
      <c r="Q423" s="328">
        <v>20059</v>
      </c>
      <c r="R423" s="327">
        <v>111.273</v>
      </c>
      <c r="S423" s="328">
        <v>20074</v>
      </c>
      <c r="T423" s="374">
        <v>1.0920000000000001</v>
      </c>
      <c r="U423" s="474">
        <v>103.554</v>
      </c>
    </row>
    <row r="424" spans="1:21">
      <c r="A424" s="148"/>
      <c r="B424" s="40" t="s">
        <v>118</v>
      </c>
      <c r="C424" s="327">
        <v>100.6</v>
      </c>
      <c r="D424" s="394"/>
      <c r="E424" s="327">
        <v>79.599999999999994</v>
      </c>
      <c r="F424" s="327">
        <v>103.4</v>
      </c>
      <c r="G424" s="328">
        <v>21349</v>
      </c>
      <c r="H424" s="327">
        <v>82.998000000000005</v>
      </c>
      <c r="I424" s="328">
        <v>4943114</v>
      </c>
      <c r="J424" s="374">
        <v>1.095</v>
      </c>
      <c r="K424" s="494">
        <v>103.235</v>
      </c>
      <c r="M424" s="382">
        <v>100.6</v>
      </c>
      <c r="N424" s="1426">
        <v>2073.8000000000002</v>
      </c>
      <c r="O424" s="327">
        <v>79.599999999999994</v>
      </c>
      <c r="P424" s="327">
        <v>98.9</v>
      </c>
      <c r="Q424" s="328">
        <v>19891</v>
      </c>
      <c r="R424" s="327">
        <v>82.998000000000005</v>
      </c>
      <c r="S424" s="328">
        <v>20262</v>
      </c>
      <c r="T424" s="374">
        <v>1.095</v>
      </c>
      <c r="U424" s="474">
        <v>103.235</v>
      </c>
    </row>
    <row r="425" spans="1:21">
      <c r="A425" s="148"/>
      <c r="B425" s="40" t="s">
        <v>119</v>
      </c>
      <c r="C425" s="327">
        <v>100.4</v>
      </c>
      <c r="D425" s="394"/>
      <c r="E425" s="327">
        <v>74.599999999999994</v>
      </c>
      <c r="F425" s="327">
        <v>103.6</v>
      </c>
      <c r="G425" s="328">
        <v>21154</v>
      </c>
      <c r="H425" s="327">
        <v>82.504999999999995</v>
      </c>
      <c r="I425" s="328">
        <v>8236661</v>
      </c>
      <c r="J425" s="374">
        <v>1.0980000000000001</v>
      </c>
      <c r="K425" s="494">
        <v>103.509</v>
      </c>
      <c r="M425" s="382">
        <v>100.4</v>
      </c>
      <c r="N425" s="1426">
        <v>2444.8000000000002</v>
      </c>
      <c r="O425" s="327">
        <v>74.599999999999994</v>
      </c>
      <c r="P425" s="327">
        <v>99.2</v>
      </c>
      <c r="Q425" s="328">
        <v>20100</v>
      </c>
      <c r="R425" s="327">
        <v>82.504999999999995</v>
      </c>
      <c r="S425" s="328">
        <v>20046</v>
      </c>
      <c r="T425" s="374">
        <v>1.0980000000000001</v>
      </c>
      <c r="U425" s="474">
        <v>103.509</v>
      </c>
    </row>
    <row r="426" spans="1:21">
      <c r="A426" s="148"/>
      <c r="B426" s="40" t="s">
        <v>120</v>
      </c>
      <c r="C426" s="327">
        <v>101.3</v>
      </c>
      <c r="D426" s="394"/>
      <c r="E426" s="327">
        <v>77.900000000000006</v>
      </c>
      <c r="F426" s="327">
        <v>103.8</v>
      </c>
      <c r="G426" s="328">
        <v>19797</v>
      </c>
      <c r="H426" s="327">
        <v>78.346000000000004</v>
      </c>
      <c r="I426" s="328">
        <v>72830912</v>
      </c>
      <c r="J426" s="374">
        <v>1.1000000000000001</v>
      </c>
      <c r="K426" s="494">
        <v>103.20399999999999</v>
      </c>
      <c r="M426" s="382">
        <v>101.3</v>
      </c>
      <c r="N426" s="1426">
        <v>2491.6</v>
      </c>
      <c r="O426" s="327">
        <v>77.900000000000006</v>
      </c>
      <c r="P426" s="327">
        <v>99.2</v>
      </c>
      <c r="Q426" s="328">
        <v>19888</v>
      </c>
      <c r="R426" s="327">
        <v>78.346000000000004</v>
      </c>
      <c r="S426" s="328">
        <v>21197</v>
      </c>
      <c r="T426" s="374">
        <v>1.1000000000000001</v>
      </c>
      <c r="U426" s="474">
        <v>103.20399999999999</v>
      </c>
    </row>
    <row r="427" spans="1:21">
      <c r="A427" s="150"/>
      <c r="B427" s="56" t="s">
        <v>121</v>
      </c>
      <c r="C427" s="349">
        <v>101.1</v>
      </c>
      <c r="D427" s="398"/>
      <c r="E427" s="349">
        <v>105.7</v>
      </c>
      <c r="F427" s="349">
        <v>103.8</v>
      </c>
      <c r="G427" s="350">
        <v>18756</v>
      </c>
      <c r="H427" s="349">
        <v>74.509</v>
      </c>
      <c r="I427" s="350">
        <v>4243280</v>
      </c>
      <c r="J427" s="396">
        <v>1.0980000000000001</v>
      </c>
      <c r="K427" s="495">
        <v>103.21</v>
      </c>
      <c r="M427" s="386">
        <v>101.1</v>
      </c>
      <c r="N427" s="1466">
        <v>2511.1</v>
      </c>
      <c r="O427" s="349">
        <v>105.7</v>
      </c>
      <c r="P427" s="349">
        <v>99.2</v>
      </c>
      <c r="Q427" s="350">
        <v>19858</v>
      </c>
      <c r="R427" s="349">
        <v>74.509</v>
      </c>
      <c r="S427" s="350">
        <v>19820</v>
      </c>
      <c r="T427" s="396">
        <v>1.0980000000000001</v>
      </c>
      <c r="U427" s="475">
        <v>103.21</v>
      </c>
    </row>
    <row r="428" spans="1:21">
      <c r="A428" s="146" t="s">
        <v>194</v>
      </c>
      <c r="B428" s="68" t="s">
        <v>110</v>
      </c>
      <c r="C428" s="340">
        <v>98.7</v>
      </c>
      <c r="D428" s="492"/>
      <c r="E428" s="340">
        <v>81.900000000000006</v>
      </c>
      <c r="F428" s="340">
        <v>103.3</v>
      </c>
      <c r="G428" s="341">
        <v>19032</v>
      </c>
      <c r="H428" s="340">
        <v>86.034999999999997</v>
      </c>
      <c r="I428" s="341">
        <v>5997603</v>
      </c>
      <c r="J428" s="390">
        <v>1.095</v>
      </c>
      <c r="K428" s="493">
        <v>102.117</v>
      </c>
      <c r="M428" s="379">
        <v>98.6</v>
      </c>
      <c r="N428" s="1467">
        <v>2222</v>
      </c>
      <c r="O428" s="340">
        <v>84.1</v>
      </c>
      <c r="P428" s="340">
        <v>99</v>
      </c>
      <c r="Q428" s="341">
        <v>19685</v>
      </c>
      <c r="R428" s="340">
        <v>86.034999999999997</v>
      </c>
      <c r="S428" s="341">
        <v>21793</v>
      </c>
      <c r="T428" s="390">
        <v>1.095</v>
      </c>
      <c r="U428" s="476">
        <v>102.117</v>
      </c>
    </row>
    <row r="429" spans="1:21">
      <c r="A429" s="148">
        <v>2024</v>
      </c>
      <c r="B429" s="40" t="s">
        <v>111</v>
      </c>
      <c r="C429" s="327">
        <v>102.5</v>
      </c>
      <c r="D429" s="394"/>
      <c r="E429" s="327">
        <v>90.1</v>
      </c>
      <c r="F429" s="327">
        <v>102.7</v>
      </c>
      <c r="G429" s="328">
        <v>18139</v>
      </c>
      <c r="H429" s="327">
        <v>125.583</v>
      </c>
      <c r="I429" s="328">
        <v>20353818</v>
      </c>
      <c r="J429" s="374">
        <v>1.0960000000000001</v>
      </c>
      <c r="K429" s="494">
        <v>102.91</v>
      </c>
      <c r="M429" s="382">
        <v>102</v>
      </c>
      <c r="N429" s="1426">
        <v>2262.6</v>
      </c>
      <c r="O429" s="327">
        <v>91.6</v>
      </c>
      <c r="P429" s="327">
        <v>98.8</v>
      </c>
      <c r="Q429" s="328">
        <v>19850</v>
      </c>
      <c r="R429" s="327">
        <v>125.583</v>
      </c>
      <c r="S429" s="328">
        <v>21611</v>
      </c>
      <c r="T429" s="374">
        <v>1.0960000000000001</v>
      </c>
      <c r="U429" s="474">
        <v>102.91</v>
      </c>
    </row>
    <row r="430" spans="1:21">
      <c r="A430" s="148"/>
      <c r="B430" s="40" t="s">
        <v>112</v>
      </c>
      <c r="C430" s="327">
        <v>102.9</v>
      </c>
      <c r="D430" s="394"/>
      <c r="E430" s="327">
        <v>99.5</v>
      </c>
      <c r="F430" s="327">
        <v>102.6</v>
      </c>
      <c r="G430" s="328">
        <v>17250</v>
      </c>
      <c r="H430" s="327">
        <v>109.854</v>
      </c>
      <c r="I430" s="328">
        <v>5130094</v>
      </c>
      <c r="J430" s="374">
        <v>1.099</v>
      </c>
      <c r="K430" s="494">
        <v>102.998</v>
      </c>
      <c r="M430" s="382">
        <v>102.4</v>
      </c>
      <c r="N430" s="1426">
        <v>2232.9</v>
      </c>
      <c r="O430" s="327">
        <v>96.3</v>
      </c>
      <c r="P430" s="327">
        <v>99.1</v>
      </c>
      <c r="Q430" s="328">
        <v>19741</v>
      </c>
      <c r="R430" s="327">
        <v>109.854</v>
      </c>
      <c r="S430" s="328">
        <v>21662</v>
      </c>
      <c r="T430" s="374">
        <v>1.099</v>
      </c>
      <c r="U430" s="474">
        <v>102.998</v>
      </c>
    </row>
    <row r="431" spans="1:21">
      <c r="A431" s="148"/>
      <c r="B431" s="40" t="s">
        <v>113</v>
      </c>
      <c r="C431" s="327">
        <v>101.8</v>
      </c>
      <c r="D431" s="394"/>
      <c r="E431" s="327">
        <v>79.2</v>
      </c>
      <c r="F431" s="327">
        <v>102.6</v>
      </c>
      <c r="G431" s="328">
        <v>17974</v>
      </c>
      <c r="H431" s="327">
        <v>89.429000000000002</v>
      </c>
      <c r="I431" s="328">
        <v>9763179</v>
      </c>
      <c r="J431" s="374">
        <v>1.105</v>
      </c>
      <c r="K431" s="494">
        <v>102.69</v>
      </c>
      <c r="M431" s="382">
        <v>102.2</v>
      </c>
      <c r="N431" s="1426">
        <v>2275.8000000000002</v>
      </c>
      <c r="O431" s="327">
        <v>82.6</v>
      </c>
      <c r="P431" s="327">
        <v>98.5</v>
      </c>
      <c r="Q431" s="328">
        <v>19827</v>
      </c>
      <c r="R431" s="327">
        <v>89.429000000000002</v>
      </c>
      <c r="S431" s="328">
        <v>22149</v>
      </c>
      <c r="T431" s="374">
        <v>1.105</v>
      </c>
      <c r="U431" s="474">
        <v>102.69</v>
      </c>
    </row>
    <row r="432" spans="1:21">
      <c r="A432" s="148"/>
      <c r="B432" s="40" t="s">
        <v>114</v>
      </c>
      <c r="C432" s="327">
        <v>98.9</v>
      </c>
      <c r="D432" s="394"/>
      <c r="E432" s="327">
        <v>74.7</v>
      </c>
      <c r="F432" s="327">
        <v>103.6</v>
      </c>
      <c r="G432" s="328">
        <v>19693</v>
      </c>
      <c r="H432" s="327">
        <v>99.087999999999994</v>
      </c>
      <c r="I432" s="328">
        <v>94866916</v>
      </c>
      <c r="J432" s="374">
        <v>1.109</v>
      </c>
      <c r="K432" s="494">
        <v>102.682</v>
      </c>
      <c r="M432" s="382">
        <v>99.8</v>
      </c>
      <c r="N432" s="1426">
        <v>2182</v>
      </c>
      <c r="O432" s="327">
        <v>79.8</v>
      </c>
      <c r="P432" s="327">
        <v>98.9</v>
      </c>
      <c r="Q432" s="328">
        <v>19682</v>
      </c>
      <c r="R432" s="327">
        <v>99.087999999999994</v>
      </c>
      <c r="S432" s="328">
        <v>22269</v>
      </c>
      <c r="T432" s="374">
        <v>1.109</v>
      </c>
      <c r="U432" s="474">
        <v>102.682</v>
      </c>
    </row>
    <row r="433" spans="1:21">
      <c r="A433" s="148"/>
      <c r="B433" s="40" t="s">
        <v>115</v>
      </c>
      <c r="C433" s="327">
        <v>99.8</v>
      </c>
      <c r="D433" s="394"/>
      <c r="E433" s="327">
        <v>83.4</v>
      </c>
      <c r="F433" s="327">
        <v>103.4</v>
      </c>
      <c r="G433" s="328">
        <v>19628</v>
      </c>
      <c r="H433" s="327">
        <v>96.049000000000007</v>
      </c>
      <c r="I433" s="328">
        <v>6140422</v>
      </c>
      <c r="J433" s="374">
        <v>1.113</v>
      </c>
      <c r="K433" s="494">
        <v>103.071</v>
      </c>
      <c r="M433" s="382">
        <v>101.3</v>
      </c>
      <c r="N433" s="1426">
        <v>2209.6</v>
      </c>
      <c r="O433" s="327">
        <v>85.7</v>
      </c>
      <c r="P433" s="327">
        <v>98.7</v>
      </c>
      <c r="Q433" s="328">
        <v>19392</v>
      </c>
      <c r="R433" s="327">
        <v>96.049000000000007</v>
      </c>
      <c r="S433" s="328">
        <v>18867</v>
      </c>
      <c r="T433" s="374">
        <v>1.113</v>
      </c>
      <c r="U433" s="474">
        <v>103.071</v>
      </c>
    </row>
    <row r="434" spans="1:21">
      <c r="A434" s="148"/>
      <c r="B434" s="40" t="s">
        <v>116</v>
      </c>
      <c r="C434" s="327">
        <v>100.1</v>
      </c>
      <c r="D434" s="394"/>
      <c r="E434" s="327">
        <v>91.6</v>
      </c>
      <c r="F434" s="327">
        <v>103.3</v>
      </c>
      <c r="G434" s="328">
        <v>22206</v>
      </c>
      <c r="H434" s="327">
        <v>79.465999999999994</v>
      </c>
      <c r="I434" s="328">
        <v>7527956</v>
      </c>
      <c r="J434" s="374">
        <v>1.117</v>
      </c>
      <c r="K434" s="494">
        <v>102.77</v>
      </c>
      <c r="M434" s="382">
        <v>101.2</v>
      </c>
      <c r="N434" s="1426">
        <v>2163.6999999999998</v>
      </c>
      <c r="O434" s="327">
        <v>91.6</v>
      </c>
      <c r="P434" s="327">
        <v>98.6</v>
      </c>
      <c r="Q434" s="328">
        <v>19656</v>
      </c>
      <c r="R434" s="327">
        <v>79.465999999999994</v>
      </c>
      <c r="S434" s="328">
        <v>22418</v>
      </c>
      <c r="T434" s="374">
        <v>1.117</v>
      </c>
      <c r="U434" s="474">
        <v>102.77</v>
      </c>
    </row>
    <row r="435" spans="1:21">
      <c r="A435" s="148"/>
      <c r="B435" s="40" t="s">
        <v>117</v>
      </c>
      <c r="C435" s="327">
        <v>105.7</v>
      </c>
      <c r="D435" s="394"/>
      <c r="E435" s="327">
        <v>89.6</v>
      </c>
      <c r="F435" s="327">
        <v>103.7</v>
      </c>
      <c r="G435" s="328">
        <v>21536</v>
      </c>
      <c r="H435" s="327">
        <v>89.685000000000002</v>
      </c>
      <c r="I435" s="328">
        <v>19527606</v>
      </c>
      <c r="J435" s="374">
        <v>1.1180000000000001</v>
      </c>
      <c r="K435" s="494">
        <v>103.241</v>
      </c>
      <c r="M435" s="382">
        <v>106.4</v>
      </c>
      <c r="N435" s="1426">
        <v>2064.9</v>
      </c>
      <c r="O435" s="327">
        <v>88.8</v>
      </c>
      <c r="P435" s="327">
        <v>99.1</v>
      </c>
      <c r="Q435" s="328">
        <v>19155</v>
      </c>
      <c r="R435" s="327">
        <v>89.685000000000002</v>
      </c>
      <c r="S435" s="328">
        <v>22156</v>
      </c>
      <c r="T435" s="374">
        <v>1.1180000000000001</v>
      </c>
      <c r="U435" s="474">
        <v>103.241</v>
      </c>
    </row>
    <row r="436" spans="1:21">
      <c r="A436" s="148"/>
      <c r="B436" s="40" t="s">
        <v>118</v>
      </c>
      <c r="C436" s="327"/>
      <c r="D436" s="1922"/>
      <c r="E436" s="327"/>
      <c r="F436" s="327"/>
      <c r="G436" s="328"/>
      <c r="H436" s="327"/>
      <c r="I436" s="328"/>
      <c r="J436" s="374"/>
      <c r="K436" s="494"/>
      <c r="M436" s="331">
        <v>102.8</v>
      </c>
      <c r="N436" s="1426">
        <v>2193.3000000000002</v>
      </c>
      <c r="O436" s="327">
        <v>90.8</v>
      </c>
      <c r="P436" s="327">
        <v>98.4</v>
      </c>
      <c r="Q436" s="328">
        <v>19290</v>
      </c>
      <c r="R436" s="327">
        <v>99.344999999999999</v>
      </c>
      <c r="S436" s="328">
        <v>21502</v>
      </c>
      <c r="T436" s="1427">
        <v>1.145</v>
      </c>
      <c r="U436" s="474">
        <v>102.944</v>
      </c>
    </row>
    <row r="437" spans="1:21">
      <c r="A437" s="148"/>
      <c r="B437" s="40" t="s">
        <v>119</v>
      </c>
      <c r="C437" s="327"/>
      <c r="D437" s="1922"/>
      <c r="E437" s="327"/>
      <c r="F437" s="327"/>
      <c r="G437" s="328"/>
      <c r="H437" s="327"/>
      <c r="I437" s="328"/>
      <c r="J437" s="374"/>
      <c r="K437" s="494"/>
      <c r="M437" s="331">
        <v>102.6</v>
      </c>
      <c r="N437" s="333"/>
      <c r="O437" s="327">
        <v>88.8</v>
      </c>
      <c r="P437" s="327">
        <v>98.9</v>
      </c>
      <c r="Q437" s="328">
        <v>18925</v>
      </c>
      <c r="R437" s="327">
        <v>103.399</v>
      </c>
      <c r="S437" s="328">
        <v>22300</v>
      </c>
      <c r="T437" s="1427">
        <v>1.155</v>
      </c>
      <c r="U437" s="474">
        <v>102.44799999999999</v>
      </c>
    </row>
    <row r="438" spans="1:21">
      <c r="A438" s="148"/>
      <c r="B438" s="40" t="s">
        <v>120</v>
      </c>
      <c r="C438" s="327"/>
      <c r="D438" s="1922"/>
      <c r="E438" s="327"/>
      <c r="F438" s="327"/>
      <c r="G438" s="328"/>
      <c r="H438" s="327"/>
      <c r="I438" s="328"/>
      <c r="J438" s="374"/>
      <c r="K438" s="494"/>
      <c r="M438" s="331">
        <v>102.7</v>
      </c>
      <c r="N438" s="333"/>
      <c r="O438" s="327">
        <v>89.9</v>
      </c>
      <c r="P438" s="327">
        <v>99</v>
      </c>
      <c r="Q438" s="328">
        <v>18794</v>
      </c>
      <c r="R438" s="327">
        <v>117.759</v>
      </c>
      <c r="S438" s="328">
        <v>22358</v>
      </c>
      <c r="T438" s="1427">
        <v>1.1639999999999999</v>
      </c>
      <c r="U438" s="474">
        <v>103.01</v>
      </c>
    </row>
    <row r="439" spans="1:21">
      <c r="A439" s="150"/>
      <c r="B439" s="56" t="s">
        <v>121</v>
      </c>
      <c r="C439" s="349"/>
      <c r="D439" s="1923"/>
      <c r="E439" s="349"/>
      <c r="F439" s="349"/>
      <c r="G439" s="350"/>
      <c r="H439" s="349"/>
      <c r="I439" s="350"/>
      <c r="J439" s="396"/>
      <c r="K439" s="495"/>
      <c r="M439" s="354">
        <v>103.8</v>
      </c>
      <c r="N439" s="337"/>
      <c r="O439" s="349">
        <v>92</v>
      </c>
      <c r="P439" s="349">
        <v>99.2</v>
      </c>
      <c r="Q439" s="350">
        <v>19177</v>
      </c>
      <c r="R439" s="349">
        <v>116.042</v>
      </c>
      <c r="S439" s="350">
        <v>22914</v>
      </c>
      <c r="T439" s="1428">
        <v>1.1910000000000001</v>
      </c>
      <c r="U439" s="475">
        <v>103.77</v>
      </c>
    </row>
    <row r="440" spans="1:21">
      <c r="A440" s="1448" t="s">
        <v>835</v>
      </c>
      <c r="B440" s="68" t="s">
        <v>110</v>
      </c>
      <c r="C440" s="340"/>
      <c r="D440" s="1924"/>
      <c r="E440" s="340"/>
      <c r="F440" s="340"/>
      <c r="G440" s="341"/>
      <c r="H440" s="340"/>
      <c r="I440" s="341"/>
      <c r="J440" s="390"/>
      <c r="K440" s="493"/>
      <c r="M440" s="379">
        <v>103.2</v>
      </c>
      <c r="N440" s="356"/>
      <c r="O440" s="340">
        <v>86.4</v>
      </c>
      <c r="P440" s="340">
        <v>98.4</v>
      </c>
      <c r="Q440" s="341">
        <v>19148</v>
      </c>
      <c r="R440" s="340">
        <v>110.70099999999999</v>
      </c>
      <c r="S440" s="341">
        <v>21037</v>
      </c>
      <c r="T440" s="390">
        <v>1.222</v>
      </c>
      <c r="U440" s="476">
        <v>104.241</v>
      </c>
    </row>
    <row r="441" spans="1:21">
      <c r="A441" s="148">
        <v>2025</v>
      </c>
      <c r="B441" s="40" t="s">
        <v>111</v>
      </c>
      <c r="C441" s="327"/>
      <c r="D441" s="1922"/>
      <c r="E441" s="327"/>
      <c r="F441" s="327"/>
      <c r="G441" s="328"/>
      <c r="H441" s="327"/>
      <c r="I441" s="328"/>
      <c r="J441" s="374"/>
      <c r="K441" s="494"/>
      <c r="M441" s="382">
        <v>100.8</v>
      </c>
      <c r="N441" s="333"/>
      <c r="O441" s="327">
        <v>92.8</v>
      </c>
      <c r="P441" s="327">
        <v>98.4</v>
      </c>
      <c r="Q441" s="328">
        <v>19592</v>
      </c>
      <c r="R441" s="327">
        <v>77.662000000000006</v>
      </c>
      <c r="S441" s="328">
        <v>22386</v>
      </c>
      <c r="T441" s="374">
        <v>1.2370000000000001</v>
      </c>
      <c r="U441" s="474">
        <v>103.77</v>
      </c>
    </row>
    <row r="442" spans="1:21">
      <c r="A442" s="148"/>
      <c r="B442" s="40" t="s">
        <v>112</v>
      </c>
      <c r="C442" s="327"/>
      <c r="D442" s="1922"/>
      <c r="E442" s="327"/>
      <c r="F442" s="327"/>
      <c r="G442" s="328"/>
      <c r="H442" s="327"/>
      <c r="I442" s="328"/>
      <c r="J442" s="374"/>
      <c r="K442" s="494"/>
      <c r="M442" s="382">
        <v>100.2</v>
      </c>
      <c r="N442" s="333"/>
      <c r="O442" s="327">
        <v>82.4</v>
      </c>
      <c r="P442" s="327">
        <v>97.6</v>
      </c>
      <c r="Q442" s="328">
        <v>19595</v>
      </c>
      <c r="R442" s="327">
        <v>95.575999999999993</v>
      </c>
      <c r="S442" s="328">
        <v>21390</v>
      </c>
      <c r="T442" s="374">
        <v>1.284</v>
      </c>
      <c r="U442" s="474">
        <v>103.568</v>
      </c>
    </row>
    <row r="443" spans="1:21">
      <c r="A443" s="148"/>
      <c r="B443" s="40" t="s">
        <v>113</v>
      </c>
      <c r="C443" s="327"/>
      <c r="D443" s="1922"/>
      <c r="E443" s="327"/>
      <c r="F443" s="327"/>
      <c r="G443" s="328"/>
      <c r="H443" s="327"/>
      <c r="I443" s="328"/>
      <c r="J443" s="374"/>
      <c r="K443" s="494"/>
      <c r="M443" s="382">
        <v>101.2</v>
      </c>
      <c r="N443" s="333"/>
      <c r="O443" s="327">
        <v>80.2</v>
      </c>
      <c r="P443" s="327">
        <v>99.7</v>
      </c>
      <c r="Q443" s="328">
        <v>19298</v>
      </c>
      <c r="R443" s="327">
        <v>116.89400000000001</v>
      </c>
      <c r="S443" s="328">
        <v>23090</v>
      </c>
      <c r="T443" s="374">
        <v>1.3029999999999999</v>
      </c>
      <c r="U443" s="474">
        <v>103.55500000000001</v>
      </c>
    </row>
    <row r="444" spans="1:21">
      <c r="A444" s="148"/>
      <c r="B444" s="40" t="s">
        <v>114</v>
      </c>
      <c r="C444" s="327"/>
      <c r="D444" s="1922"/>
      <c r="E444" s="327"/>
      <c r="F444" s="327"/>
      <c r="G444" s="328"/>
      <c r="H444" s="327"/>
      <c r="I444" s="328"/>
      <c r="J444" s="374"/>
      <c r="K444" s="494"/>
      <c r="M444" s="382">
        <v>98.7</v>
      </c>
      <c r="N444" s="333"/>
      <c r="O444" s="327">
        <v>104.5</v>
      </c>
      <c r="P444" s="327">
        <v>99.1</v>
      </c>
      <c r="Q444" s="328">
        <v>18881</v>
      </c>
      <c r="R444" s="327">
        <v>92.456000000000003</v>
      </c>
      <c r="S444" s="328">
        <v>21262</v>
      </c>
      <c r="T444" s="374">
        <v>1.321</v>
      </c>
      <c r="U444" s="474">
        <v>103.73099999999999</v>
      </c>
    </row>
    <row r="445" spans="1:21">
      <c r="A445" s="148"/>
      <c r="B445" s="40" t="s">
        <v>115</v>
      </c>
      <c r="C445" s="327"/>
      <c r="D445" s="1922"/>
      <c r="E445" s="327"/>
      <c r="F445" s="327"/>
      <c r="G445" s="328"/>
      <c r="H445" s="327"/>
      <c r="I445" s="328"/>
      <c r="J445" s="374"/>
      <c r="K445" s="494"/>
      <c r="M445" s="382">
        <v>100.4</v>
      </c>
      <c r="N445" s="333"/>
      <c r="O445" s="327">
        <v>107</v>
      </c>
      <c r="P445" s="327">
        <v>99.2</v>
      </c>
      <c r="Q445" s="328">
        <v>19740</v>
      </c>
      <c r="R445" s="327">
        <v>102.057</v>
      </c>
      <c r="S445" s="328">
        <v>19851</v>
      </c>
      <c r="T445" s="374">
        <v>1.3779999999999999</v>
      </c>
      <c r="U445" s="474">
        <v>103.352</v>
      </c>
    </row>
    <row r="446" spans="1:21">
      <c r="A446" s="148"/>
      <c r="B446" s="40" t="s">
        <v>116</v>
      </c>
      <c r="C446" s="327"/>
      <c r="D446" s="1922"/>
      <c r="E446" s="327"/>
      <c r="F446" s="327"/>
      <c r="G446" s="328"/>
      <c r="H446" s="327"/>
      <c r="I446" s="328"/>
      <c r="J446" s="374"/>
      <c r="K446" s="494"/>
      <c r="M446" s="382">
        <v>103.6</v>
      </c>
      <c r="N446" s="333"/>
      <c r="O446" s="327">
        <v>108.3</v>
      </c>
      <c r="P446" s="327">
        <v>99.1</v>
      </c>
      <c r="Q446" s="328">
        <v>20766</v>
      </c>
      <c r="R446" s="327">
        <v>107.782</v>
      </c>
      <c r="S446" s="328">
        <v>22104</v>
      </c>
      <c r="T446" s="374">
        <v>1.383</v>
      </c>
      <c r="U446" s="474">
        <v>103.43899999999999</v>
      </c>
    </row>
    <row r="447" spans="1:21">
      <c r="A447" s="148"/>
      <c r="B447" s="40" t="s">
        <v>117</v>
      </c>
      <c r="C447" s="327"/>
      <c r="D447" s="1922"/>
      <c r="E447" s="327"/>
      <c r="F447" s="327"/>
      <c r="G447" s="328"/>
      <c r="H447" s="327"/>
      <c r="I447" s="328"/>
      <c r="J447" s="374"/>
      <c r="K447" s="494"/>
      <c r="M447" s="382">
        <v>103.2</v>
      </c>
      <c r="N447" s="333"/>
      <c r="O447" s="327">
        <v>88.3</v>
      </c>
      <c r="P447" s="327">
        <v>98.7</v>
      </c>
      <c r="Q447" s="328">
        <v>20703</v>
      </c>
      <c r="R447" s="327">
        <v>104.633</v>
      </c>
      <c r="S447" s="328">
        <v>23009</v>
      </c>
      <c r="T447" s="374">
        <v>1.3819999999999999</v>
      </c>
      <c r="U447" s="474">
        <v>102.678</v>
      </c>
    </row>
    <row r="448" spans="1:21">
      <c r="A448" s="148"/>
      <c r="B448" s="40" t="s">
        <v>118</v>
      </c>
      <c r="C448" s="327"/>
      <c r="D448" s="1922"/>
      <c r="E448" s="327"/>
      <c r="F448" s="327"/>
      <c r="G448" s="328"/>
      <c r="H448" s="327"/>
      <c r="I448" s="328"/>
      <c r="J448" s="374"/>
      <c r="K448" s="494"/>
      <c r="M448" s="331">
        <v>104.1</v>
      </c>
      <c r="N448" s="333"/>
      <c r="O448" s="327">
        <v>79.400000000000006</v>
      </c>
      <c r="P448" s="327">
        <v>99</v>
      </c>
      <c r="Q448" s="328">
        <v>21078</v>
      </c>
      <c r="R448" s="327">
        <v>108.446</v>
      </c>
      <c r="S448" s="328">
        <v>23712</v>
      </c>
      <c r="T448" s="374">
        <v>1.3919999999999999</v>
      </c>
      <c r="U448" s="474">
        <v>102.768</v>
      </c>
    </row>
    <row r="449" spans="1:21">
      <c r="A449" s="148"/>
      <c r="B449" s="40" t="s">
        <v>119</v>
      </c>
      <c r="C449" s="327"/>
      <c r="D449" s="1922"/>
      <c r="E449" s="327"/>
      <c r="F449" s="327"/>
      <c r="G449" s="328"/>
      <c r="H449" s="327"/>
      <c r="I449" s="328"/>
      <c r="J449" s="374"/>
      <c r="K449" s="494"/>
      <c r="M449" s="331">
        <v>105.2</v>
      </c>
      <c r="N449" s="333"/>
      <c r="O449" s="327">
        <v>74.2</v>
      </c>
      <c r="P449" s="327">
        <v>99</v>
      </c>
      <c r="Q449" s="328">
        <v>20887</v>
      </c>
      <c r="R449" s="327">
        <v>92.656000000000006</v>
      </c>
      <c r="S449" s="328">
        <v>24946</v>
      </c>
      <c r="T449" s="374">
        <v>1.3979999999999999</v>
      </c>
      <c r="U449" s="474">
        <v>102.941</v>
      </c>
    </row>
    <row r="450" spans="1:21">
      <c r="A450" s="148"/>
      <c r="B450" s="40" t="s">
        <v>120</v>
      </c>
      <c r="C450" s="327"/>
      <c r="D450" s="1922"/>
      <c r="E450" s="327"/>
      <c r="F450" s="327"/>
      <c r="G450" s="328"/>
      <c r="H450" s="327"/>
      <c r="I450" s="328"/>
      <c r="J450" s="374"/>
      <c r="K450" s="494"/>
      <c r="M450" s="331">
        <v>100.4</v>
      </c>
      <c r="N450" s="333"/>
      <c r="O450" s="327">
        <v>88.5</v>
      </c>
      <c r="P450" s="327">
        <v>98.9</v>
      </c>
      <c r="Q450" s="328">
        <v>20718</v>
      </c>
      <c r="R450" s="327">
        <v>100.13500000000001</v>
      </c>
      <c r="S450" s="328">
        <v>23123</v>
      </c>
      <c r="T450" s="333"/>
      <c r="U450" s="474">
        <v>102.648</v>
      </c>
    </row>
    <row r="451" spans="1:21">
      <c r="A451" s="150"/>
      <c r="B451" s="56" t="s">
        <v>121</v>
      </c>
      <c r="C451" s="349"/>
      <c r="D451" s="1923"/>
      <c r="E451" s="349"/>
      <c r="F451" s="349"/>
      <c r="G451" s="350"/>
      <c r="H451" s="349"/>
      <c r="I451" s="350"/>
      <c r="J451" s="396"/>
      <c r="K451" s="495"/>
      <c r="M451" s="354"/>
      <c r="N451" s="337"/>
      <c r="O451" s="349"/>
      <c r="P451" s="349"/>
      <c r="Q451" s="350"/>
      <c r="R451" s="349"/>
      <c r="S451" s="350"/>
      <c r="T451" s="337"/>
      <c r="U451" s="475"/>
    </row>
    <row r="452" spans="1:21">
      <c r="I452" s="399"/>
    </row>
    <row r="453" spans="1:21">
      <c r="A453" s="153" t="s">
        <v>361</v>
      </c>
      <c r="G453" s="278" t="s">
        <v>231</v>
      </c>
      <c r="I453" s="278" t="s">
        <v>231</v>
      </c>
    </row>
    <row r="454" spans="1:21">
      <c r="A454" s="230" t="s">
        <v>100</v>
      </c>
      <c r="B454" s="231"/>
      <c r="C454" s="402" t="s">
        <v>280</v>
      </c>
      <c r="D454" s="403" t="s">
        <v>326</v>
      </c>
      <c r="E454" s="403" t="s">
        <v>327</v>
      </c>
      <c r="F454" s="403" t="s">
        <v>328</v>
      </c>
      <c r="G454" s="403" t="s">
        <v>329</v>
      </c>
      <c r="H454" s="403" t="s">
        <v>330</v>
      </c>
      <c r="I454" s="403" t="s">
        <v>331</v>
      </c>
      <c r="J454" s="403" t="s">
        <v>332</v>
      </c>
      <c r="K454" s="404" t="s">
        <v>333</v>
      </c>
    </row>
    <row r="455" spans="1:21">
      <c r="A455" s="234" t="s">
        <v>232</v>
      </c>
      <c r="B455" s="235"/>
      <c r="C455" s="405" t="s">
        <v>334</v>
      </c>
      <c r="D455" s="276" t="s">
        <v>335</v>
      </c>
      <c r="E455" s="276" t="s">
        <v>336</v>
      </c>
      <c r="F455" s="276" t="s">
        <v>337</v>
      </c>
      <c r="G455" s="276" t="s">
        <v>338</v>
      </c>
      <c r="H455" s="276" t="s">
        <v>339</v>
      </c>
      <c r="I455" s="276" t="s">
        <v>340</v>
      </c>
      <c r="J455" s="276" t="s">
        <v>341</v>
      </c>
      <c r="K455" s="406" t="s">
        <v>342</v>
      </c>
    </row>
    <row r="456" spans="1:21">
      <c r="A456" s="236"/>
      <c r="B456" s="235"/>
      <c r="C456" s="405" t="s">
        <v>323</v>
      </c>
      <c r="D456" s="276"/>
      <c r="E456" s="276" t="s">
        <v>323</v>
      </c>
      <c r="F456" s="276" t="s">
        <v>343</v>
      </c>
      <c r="G456" s="276" t="s">
        <v>344</v>
      </c>
      <c r="H456" s="276"/>
      <c r="I456" s="276" t="s">
        <v>345</v>
      </c>
      <c r="J456" s="276" t="s">
        <v>346</v>
      </c>
      <c r="K456" s="406" t="s">
        <v>347</v>
      </c>
    </row>
    <row r="457" spans="1:21">
      <c r="A457" s="236"/>
      <c r="B457" s="235"/>
      <c r="C457" s="407" t="s">
        <v>181</v>
      </c>
      <c r="D457" s="276"/>
      <c r="E457" s="408" t="s">
        <v>181</v>
      </c>
      <c r="F457" s="408" t="s">
        <v>323</v>
      </c>
      <c r="G457" s="276"/>
      <c r="H457" s="276"/>
      <c r="I457" s="276"/>
      <c r="J457" s="276"/>
      <c r="K457" s="406"/>
    </row>
    <row r="458" spans="1:21">
      <c r="A458" s="239"/>
      <c r="B458" s="240"/>
      <c r="C458" s="409" t="s">
        <v>349</v>
      </c>
      <c r="D458" s="410" t="s">
        <v>350</v>
      </c>
      <c r="E458" s="410" t="s">
        <v>351</v>
      </c>
      <c r="F458" s="410" t="s">
        <v>352</v>
      </c>
      <c r="G458" s="410" t="s">
        <v>353</v>
      </c>
      <c r="H458" s="410" t="s">
        <v>354</v>
      </c>
      <c r="I458" s="410" t="s">
        <v>355</v>
      </c>
      <c r="J458" s="410" t="s">
        <v>356</v>
      </c>
      <c r="K458" s="411" t="s">
        <v>357</v>
      </c>
    </row>
    <row r="459" spans="1:21">
      <c r="A459" s="496" t="s">
        <v>234</v>
      </c>
      <c r="B459" s="497"/>
      <c r="C459" s="498">
        <f>AVERAGE(C20:C31)</f>
        <v>88.125</v>
      </c>
      <c r="D459" s="255">
        <f t="shared" ref="D459:H459" si="0">AVERAGE(D20:D31)</f>
        <v>1750.7749999999999</v>
      </c>
      <c r="E459" s="255">
        <f t="shared" si="0"/>
        <v>160.18333333333337</v>
      </c>
      <c r="F459" s="255">
        <f t="shared" si="0"/>
        <v>100.48333333333335</v>
      </c>
      <c r="G459" s="249">
        <f>SUM(G20:G31)</f>
        <v>319928</v>
      </c>
      <c r="H459" s="255">
        <f t="shared" si="0"/>
        <v>97.516249999999999</v>
      </c>
      <c r="I459" s="249">
        <f>SUM(I20:I31)</f>
        <v>245039667</v>
      </c>
      <c r="J459" s="499">
        <f t="shared" ref="J459:K459" si="1">AVERAGE(J20:J31)</f>
        <v>7.3895833333333343</v>
      </c>
      <c r="K459" s="256">
        <f t="shared" si="1"/>
        <v>103.44525</v>
      </c>
    </row>
    <row r="460" spans="1:21">
      <c r="A460" s="496" t="s">
        <v>235</v>
      </c>
      <c r="B460" s="497" t="s">
        <v>236</v>
      </c>
      <c r="C460" s="498">
        <f>AVERAGE(C32:C43)</f>
        <v>95.591666666666654</v>
      </c>
      <c r="D460" s="255">
        <f t="shared" ref="D460:H460" si="2">AVERAGE(D32:D43)</f>
        <v>1827.4916666666666</v>
      </c>
      <c r="E460" s="255">
        <f t="shared" si="2"/>
        <v>149.06666666666663</v>
      </c>
      <c r="F460" s="255">
        <f t="shared" si="2"/>
        <v>103.22500000000001</v>
      </c>
      <c r="G460" s="249">
        <f>SUM(G32:G43)</f>
        <v>321300</v>
      </c>
      <c r="H460" s="255">
        <f t="shared" si="2"/>
        <v>112.01741666666665</v>
      </c>
      <c r="I460" s="249">
        <f>SUM(I32:I43)</f>
        <v>254539317</v>
      </c>
      <c r="J460" s="499">
        <f t="shared" ref="J460:K460" si="3">AVERAGE(J32:J43)</f>
        <v>8.1434166666666687</v>
      </c>
      <c r="K460" s="256">
        <f t="shared" si="3"/>
        <v>103.01791666666664</v>
      </c>
    </row>
    <row r="461" spans="1:21">
      <c r="A461" s="496" t="s">
        <v>237</v>
      </c>
      <c r="B461" s="497"/>
      <c r="C461" s="498">
        <f>AVERAGE(C44:C55)</f>
        <v>97.88333333333334</v>
      </c>
      <c r="D461" s="255">
        <f t="shared" ref="D461:H461" si="4">AVERAGE(D44:D55)</f>
        <v>1797.4499999999998</v>
      </c>
      <c r="E461" s="255">
        <f t="shared" si="4"/>
        <v>127.51666666666665</v>
      </c>
      <c r="F461" s="255">
        <f t="shared" si="4"/>
        <v>104.875</v>
      </c>
      <c r="G461" s="249">
        <f>SUM(G44:G55)</f>
        <v>350987</v>
      </c>
      <c r="H461" s="255">
        <f t="shared" si="4"/>
        <v>97.334416666666655</v>
      </c>
      <c r="I461" s="249">
        <f>SUM(I44:I55)</f>
        <v>214390797</v>
      </c>
      <c r="J461" s="499">
        <f t="shared" ref="J461:K461" si="5">AVERAGE(J44:J55)</f>
        <v>6.6449999999999996</v>
      </c>
      <c r="K461" s="256">
        <f t="shared" si="5"/>
        <v>101.85525000000001</v>
      </c>
    </row>
    <row r="462" spans="1:21">
      <c r="A462" s="496" t="s">
        <v>238</v>
      </c>
      <c r="B462" s="497" t="s">
        <v>239</v>
      </c>
      <c r="C462" s="498">
        <f>AVERAGE(C56:C67)</f>
        <v>94.666666666666671</v>
      </c>
      <c r="D462" s="255">
        <f t="shared" ref="D462:H462" si="6">AVERAGE(D56:D67)</f>
        <v>1807</v>
      </c>
      <c r="E462" s="255">
        <f t="shared" si="6"/>
        <v>125.55833333333335</v>
      </c>
      <c r="F462" s="255">
        <f t="shared" si="6"/>
        <v>104.34166666666665</v>
      </c>
      <c r="G462" s="249">
        <f>SUM(G56:G67)</f>
        <v>405450</v>
      </c>
      <c r="H462" s="255">
        <f t="shared" si="6"/>
        <v>104.19575000000002</v>
      </c>
      <c r="I462" s="249">
        <f>SUM(I56:I67)</f>
        <v>182123002</v>
      </c>
      <c r="J462" s="499">
        <f t="shared" ref="J462:K462" si="7">AVERAGE(J56:J67)</f>
        <v>5.4758333333333331</v>
      </c>
      <c r="K462" s="256">
        <f t="shared" si="7"/>
        <v>101.16208333333333</v>
      </c>
    </row>
    <row r="463" spans="1:21">
      <c r="A463" s="496" t="s">
        <v>240</v>
      </c>
      <c r="B463" s="497"/>
      <c r="C463" s="498">
        <f>AVERAGE(C68:C79)</f>
        <v>92.158333333333317</v>
      </c>
      <c r="D463" s="255">
        <f t="shared" ref="D463:H463" si="8">AVERAGE(D68:D79)</f>
        <v>1853</v>
      </c>
      <c r="E463" s="255">
        <f t="shared" si="8"/>
        <v>124.44166666666668</v>
      </c>
      <c r="F463" s="255">
        <f t="shared" si="8"/>
        <v>101.73333333333333</v>
      </c>
      <c r="G463" s="249">
        <f>SUM(G68:G79)</f>
        <v>455674</v>
      </c>
      <c r="H463" s="255">
        <f t="shared" si="8"/>
        <v>102.29983333333335</v>
      </c>
      <c r="I463" s="249">
        <f>SUM(I68:I79)</f>
        <v>161776165</v>
      </c>
      <c r="J463" s="499">
        <f t="shared" ref="J463:K463" si="9">AVERAGE(J68:J79)</f>
        <v>4.5273333333333339</v>
      </c>
      <c r="K463" s="256">
        <f t="shared" si="9"/>
        <v>100.70958333333334</v>
      </c>
    </row>
    <row r="464" spans="1:21">
      <c r="A464" s="496" t="s">
        <v>241</v>
      </c>
      <c r="B464" s="497"/>
      <c r="C464" s="498">
        <f>AVERAGE(C80:C91)</f>
        <v>88.266666666666666</v>
      </c>
      <c r="D464" s="255">
        <f t="shared" ref="D464:H464" si="10">AVERAGE(D80:D91)</f>
        <v>1589.3166666666666</v>
      </c>
      <c r="E464" s="255">
        <f t="shared" si="10"/>
        <v>129.50833333333333</v>
      </c>
      <c r="F464" s="255">
        <f t="shared" si="10"/>
        <v>99.091666666666654</v>
      </c>
      <c r="G464" s="249">
        <f>SUM(G80:G91)</f>
        <v>611170</v>
      </c>
      <c r="H464" s="255">
        <f t="shared" si="10"/>
        <v>109.313</v>
      </c>
      <c r="I464" s="249">
        <f>SUM(I80:I91)</f>
        <v>144829930</v>
      </c>
      <c r="J464" s="499">
        <f t="shared" ref="J464:K464" si="11">AVERAGE(J80:J91)</f>
        <v>3.8905833333333333</v>
      </c>
      <c r="K464" s="256">
        <f t="shared" si="11"/>
        <v>99.622416666666666</v>
      </c>
    </row>
    <row r="465" spans="1:11">
      <c r="A465" s="496" t="s">
        <v>242</v>
      </c>
      <c r="B465" s="497"/>
      <c r="C465" s="498">
        <f>AVERAGE(C92:C103)</f>
        <v>82.958333333333329</v>
      </c>
      <c r="D465" s="255">
        <f t="shared" ref="D465:H465" si="12">AVERAGE(D92:D103)</f>
        <v>1696.1583333333331</v>
      </c>
      <c r="E465" s="255">
        <f t="shared" si="12"/>
        <v>135.93333333333334</v>
      </c>
      <c r="F465" s="255">
        <f t="shared" si="12"/>
        <v>96.725000000000009</v>
      </c>
      <c r="G465" s="249">
        <f>SUM(G92:G103)</f>
        <v>474554</v>
      </c>
      <c r="H465" s="255">
        <f t="shared" si="12"/>
        <v>102.14408333333334</v>
      </c>
      <c r="I465" s="249">
        <f>SUM(I92:I103)</f>
        <v>196278882</v>
      </c>
      <c r="J465" s="499">
        <f t="shared" ref="J465:K465" si="13">AVERAGE(J92:J103)</f>
        <v>3.0379166666666673</v>
      </c>
      <c r="K465" s="256">
        <f t="shared" si="13"/>
        <v>102.21624999999999</v>
      </c>
    </row>
    <row r="466" spans="1:11">
      <c r="A466" s="496" t="s">
        <v>243</v>
      </c>
      <c r="B466" s="497" t="s">
        <v>236</v>
      </c>
      <c r="C466" s="498">
        <f>AVERAGE(C104:C115)</f>
        <v>86.991666666666674</v>
      </c>
      <c r="D466" s="255">
        <f t="shared" ref="D466:H466" si="14">AVERAGE(D104:D115)</f>
        <v>1783.2833333333331</v>
      </c>
      <c r="E466" s="255">
        <f t="shared" si="14"/>
        <v>157.03333333333333</v>
      </c>
      <c r="F466" s="255">
        <f t="shared" si="14"/>
        <v>96.27500000000002</v>
      </c>
      <c r="G466" s="249">
        <f>SUM(G104:G115)</f>
        <v>500685</v>
      </c>
      <c r="H466" s="255">
        <f t="shared" si="14"/>
        <v>102.04408333333333</v>
      </c>
      <c r="I466" s="249">
        <f>SUM(I104:I115)</f>
        <v>179210478</v>
      </c>
      <c r="J466" s="499">
        <f t="shared" ref="J466:K466" si="15">AVERAGE(J104:J115)</f>
        <v>2.8530833333333336</v>
      </c>
      <c r="K466" s="256">
        <f t="shared" si="15"/>
        <v>101.682</v>
      </c>
    </row>
    <row r="467" spans="1:11">
      <c r="A467" s="496" t="s">
        <v>244</v>
      </c>
      <c r="B467" s="497"/>
      <c r="C467" s="498">
        <f>AVERAGE(C116:C127)</f>
        <v>90.366666666666674</v>
      </c>
      <c r="D467" s="255">
        <f t="shared" ref="D467:H467" si="16">AVERAGE(D116:D127)</f>
        <v>1792.708333333333</v>
      </c>
      <c r="E467" s="255">
        <f t="shared" si="16"/>
        <v>155.35833333333332</v>
      </c>
      <c r="F467" s="255">
        <f t="shared" si="16"/>
        <v>95.675000000000011</v>
      </c>
      <c r="G467" s="249">
        <f>SUM(G116:G127)</f>
        <v>589595</v>
      </c>
      <c r="H467" s="255">
        <f t="shared" si="16"/>
        <v>96.990166666666667</v>
      </c>
      <c r="I467" s="249">
        <f>SUM(I116:I127)</f>
        <v>152812632</v>
      </c>
      <c r="J467" s="499">
        <f t="shared" ref="J467:K467" si="17">AVERAGE(J116:J127)</f>
        <v>2.7102500000000003</v>
      </c>
      <c r="K467" s="256">
        <f t="shared" si="17"/>
        <v>100.79116666666668</v>
      </c>
    </row>
    <row r="468" spans="1:11">
      <c r="A468" s="496" t="s">
        <v>245</v>
      </c>
      <c r="B468" s="497" t="s">
        <v>239</v>
      </c>
      <c r="C468" s="498">
        <f>AVERAGE(C128:C139)</f>
        <v>84.8</v>
      </c>
      <c r="D468" s="255">
        <f t="shared" ref="D468:H468" si="18">AVERAGE(D128:D139)</f>
        <v>1659.7666666666664</v>
      </c>
      <c r="E468" s="255">
        <f t="shared" si="18"/>
        <v>145.32500000000002</v>
      </c>
      <c r="F468" s="255">
        <f t="shared" si="18"/>
        <v>95.408333333333346</v>
      </c>
      <c r="G468" s="249">
        <f>SUM(G128:G139)</f>
        <v>620783</v>
      </c>
      <c r="H468" s="255">
        <f t="shared" si="18"/>
        <v>99.789833333333334</v>
      </c>
      <c r="I468" s="249">
        <f>SUM(I128:I139)</f>
        <v>131524018</v>
      </c>
      <c r="J468" s="499">
        <f t="shared" ref="J468:K468" si="19">AVERAGE(J128:J139)</f>
        <v>2.5919166666666666</v>
      </c>
      <c r="K468" s="256">
        <f t="shared" si="19"/>
        <v>99.232500000000002</v>
      </c>
    </row>
    <row r="469" spans="1:11">
      <c r="A469" s="496" t="s">
        <v>246</v>
      </c>
      <c r="B469" s="497" t="s">
        <v>236</v>
      </c>
      <c r="C469" s="498">
        <f>AVERAGE(C140:C151)</f>
        <v>82.316666666666663</v>
      </c>
      <c r="D469" s="255">
        <f t="shared" ref="D469:H469" si="20">AVERAGE(D140:D151)</f>
        <v>1685.8166666666666</v>
      </c>
      <c r="E469" s="255">
        <f t="shared" si="20"/>
        <v>146.45000000000002</v>
      </c>
      <c r="F469" s="255">
        <f t="shared" si="20"/>
        <v>93.425000000000011</v>
      </c>
      <c r="G469" s="249">
        <f>SUM(G140:G151)</f>
        <v>612484</v>
      </c>
      <c r="H469" s="255">
        <f t="shared" si="20"/>
        <v>97.159166666666678</v>
      </c>
      <c r="I469" s="249">
        <f>SUM(I140:I151)</f>
        <v>123228370</v>
      </c>
      <c r="J469" s="499">
        <f t="shared" ref="J469:K469" si="21">AVERAGE(J140:J151)</f>
        <v>2.5041666666666669</v>
      </c>
      <c r="K469" s="256">
        <f t="shared" si="21"/>
        <v>98.345916666666668</v>
      </c>
    </row>
    <row r="470" spans="1:11">
      <c r="A470" s="500" t="s">
        <v>247</v>
      </c>
      <c r="B470" s="501" t="s">
        <v>239</v>
      </c>
      <c r="C470" s="502">
        <f>AVERAGE(C152:C163)</f>
        <v>85.25</v>
      </c>
      <c r="D470" s="503">
        <f t="shared" ref="D470:H470" si="22">AVERAGE(D152:D163)</f>
        <v>1720.3083333333334</v>
      </c>
      <c r="E470" s="503">
        <f t="shared" si="22"/>
        <v>123.29166666666669</v>
      </c>
      <c r="F470" s="503">
        <f t="shared" si="22"/>
        <v>91.183333333333337</v>
      </c>
      <c r="G470" s="246">
        <f>SUM(G152:G163)</f>
        <v>626462</v>
      </c>
      <c r="H470" s="503">
        <f t="shared" si="22"/>
        <v>98.868916666666678</v>
      </c>
      <c r="I470" s="246">
        <f>SUM(I152:I163)</f>
        <v>124171381</v>
      </c>
      <c r="J470" s="504">
        <f t="shared" ref="J470:K470" si="23">AVERAGE(J152:J163)</f>
        <v>2.3782500000000004</v>
      </c>
      <c r="K470" s="505">
        <f t="shared" si="23"/>
        <v>98.374833333333342</v>
      </c>
    </row>
    <row r="471" spans="1:11">
      <c r="A471" s="496" t="s">
        <v>248</v>
      </c>
      <c r="B471" s="497"/>
      <c r="C471" s="498">
        <f>AVERAGE(C164:C175)</f>
        <v>77.108333333333334</v>
      </c>
      <c r="D471" s="255">
        <f t="shared" ref="D471:H471" si="24">AVERAGE(D164:D175)</f>
        <v>1608.4833333333336</v>
      </c>
      <c r="E471" s="255">
        <f t="shared" si="24"/>
        <v>118.50833333333333</v>
      </c>
      <c r="F471" s="255">
        <f t="shared" si="24"/>
        <v>89.850000000000009</v>
      </c>
      <c r="G471" s="249">
        <f>SUM(G164:G175)</f>
        <v>606300</v>
      </c>
      <c r="H471" s="255">
        <f t="shared" si="24"/>
        <v>93.530416666666667</v>
      </c>
      <c r="I471" s="249">
        <f>SUM(I164:I175)</f>
        <v>101376143</v>
      </c>
      <c r="J471" s="499">
        <f t="shared" ref="J471:K471" si="25">AVERAGE(J164:J175)</f>
        <v>2.2549999999999999</v>
      </c>
      <c r="K471" s="256">
        <f t="shared" si="25"/>
        <v>97.781333333333336</v>
      </c>
    </row>
    <row r="472" spans="1:11">
      <c r="A472" s="496" t="s">
        <v>249</v>
      </c>
      <c r="B472" s="497"/>
      <c r="C472" s="498">
        <f>AVERAGE(C176:C187)</f>
        <v>77.341666666666683</v>
      </c>
      <c r="D472" s="255">
        <f t="shared" ref="D472:H472" si="26">AVERAGE(D176:D187)</f>
        <v>1525.7301666666665</v>
      </c>
      <c r="E472" s="255">
        <f t="shared" si="26"/>
        <v>123.79166666666667</v>
      </c>
      <c r="F472" s="255">
        <f t="shared" si="26"/>
        <v>87.375</v>
      </c>
      <c r="G472" s="249">
        <f>SUM(G176:G187)</f>
        <v>513583</v>
      </c>
      <c r="H472" s="255">
        <f t="shared" si="26"/>
        <v>101.31858333333334</v>
      </c>
      <c r="I472" s="249">
        <f>SUM(I176:I187)</f>
        <v>101453237</v>
      </c>
      <c r="J472" s="499">
        <f t="shared" ref="J472:K472" si="27">AVERAGE(J176:J187)</f>
        <v>2.4096666666666664</v>
      </c>
      <c r="K472" s="256">
        <f t="shared" si="27"/>
        <v>99.572500000000005</v>
      </c>
    </row>
    <row r="473" spans="1:11">
      <c r="A473" s="496" t="s">
        <v>250</v>
      </c>
      <c r="B473" s="497"/>
      <c r="C473" s="498">
        <f>AVERAGE(C188:C199)</f>
        <v>75.124999999999986</v>
      </c>
      <c r="D473" s="255">
        <f t="shared" ref="D473:H473" si="28">AVERAGE(D188:D199)</f>
        <v>1643.05</v>
      </c>
      <c r="E473" s="255">
        <f t="shared" si="28"/>
        <v>130.01666666666668</v>
      </c>
      <c r="F473" s="255">
        <f t="shared" si="28"/>
        <v>87.574999999999989</v>
      </c>
      <c r="G473" s="249">
        <f>SUM(G188:G199)</f>
        <v>405275</v>
      </c>
      <c r="H473" s="255">
        <f t="shared" si="28"/>
        <v>93.036749999999998</v>
      </c>
      <c r="I473" s="249">
        <f>SUM(I188:I199)</f>
        <v>125188885</v>
      </c>
      <c r="J473" s="499">
        <f t="shared" ref="J473:K473" si="29">AVERAGE(J188:J199)</f>
        <v>2.3644166666666666</v>
      </c>
      <c r="K473" s="256">
        <f t="shared" si="29"/>
        <v>100.46566666666666</v>
      </c>
    </row>
    <row r="474" spans="1:11">
      <c r="A474" s="496" t="s">
        <v>251</v>
      </c>
      <c r="B474" s="497"/>
      <c r="C474" s="498">
        <f>AVERAGE(C200:C211)</f>
        <v>78.866666666666674</v>
      </c>
      <c r="D474" s="255">
        <f t="shared" ref="D474:H474" si="30">AVERAGE(D200:D211)</f>
        <v>1756.3333333333333</v>
      </c>
      <c r="E474" s="255">
        <f t="shared" si="30"/>
        <v>148.48333333333332</v>
      </c>
      <c r="F474" s="255">
        <f t="shared" si="30"/>
        <v>87.691666666666677</v>
      </c>
      <c r="G474" s="249">
        <f>SUM(G200:G211)</f>
        <v>354234</v>
      </c>
      <c r="H474" s="255">
        <f t="shared" si="30"/>
        <v>96.228499999999997</v>
      </c>
      <c r="I474" s="249">
        <f>SUM(I200:I211)</f>
        <v>150858047</v>
      </c>
      <c r="J474" s="499">
        <f t="shared" ref="J474:K474" si="31">AVERAGE(J200:J211)</f>
        <v>2.2624166666666667</v>
      </c>
      <c r="K474" s="256">
        <f t="shared" si="31"/>
        <v>99.742916666666659</v>
      </c>
    </row>
    <row r="475" spans="1:11">
      <c r="A475" s="496" t="s">
        <v>252</v>
      </c>
      <c r="B475" s="497"/>
      <c r="C475" s="498">
        <f>AVERAGE(C212:C223)</f>
        <v>80.00833333333334</v>
      </c>
      <c r="D475" s="255">
        <f t="shared" ref="D475:H475" si="32">AVERAGE(D212:D223)</f>
        <v>1599.3333333333333</v>
      </c>
      <c r="E475" s="255">
        <f t="shared" si="32"/>
        <v>177.14166666666665</v>
      </c>
      <c r="F475" s="255">
        <f t="shared" si="32"/>
        <v>87.708333333333329</v>
      </c>
      <c r="G475" s="249">
        <f>SUM(G212:G223)</f>
        <v>328521</v>
      </c>
      <c r="H475" s="255">
        <f t="shared" si="32"/>
        <v>102.19541666666665</v>
      </c>
      <c r="I475" s="249">
        <f>SUM(I212:I223)</f>
        <v>183363508</v>
      </c>
      <c r="J475" s="499">
        <f t="shared" ref="J475:K475" si="33">AVERAGE(J212:J223)</f>
        <v>2.2521666666666662</v>
      </c>
      <c r="K475" s="256">
        <f t="shared" si="33"/>
        <v>100.00083333333335</v>
      </c>
    </row>
    <row r="476" spans="1:11">
      <c r="A476" s="496" t="s">
        <v>253</v>
      </c>
      <c r="B476" s="497" t="s">
        <v>236</v>
      </c>
      <c r="C476" s="498">
        <f>AVERAGE(C224:C235)</f>
        <v>83.124999999999986</v>
      </c>
      <c r="D476" s="255">
        <f t="shared" ref="D476:H476" si="34">AVERAGE(D224:D235)</f>
        <v>1675.4166666666667</v>
      </c>
      <c r="E476" s="255">
        <f t="shared" si="34"/>
        <v>170.23333333333332</v>
      </c>
      <c r="F476" s="255">
        <f t="shared" si="34"/>
        <v>90.433333333333337</v>
      </c>
      <c r="G476" s="249">
        <f>SUM(G224:G235)</f>
        <v>314874</v>
      </c>
      <c r="H476" s="255">
        <f t="shared" si="34"/>
        <v>96.670583333333312</v>
      </c>
      <c r="I476" s="249">
        <f>SUM(I224:I235)</f>
        <v>184350130</v>
      </c>
      <c r="J476" s="499">
        <f t="shared" ref="J476:K476" si="35">AVERAGE(J224:J235)</f>
        <v>2.3753333333333333</v>
      </c>
      <c r="K476" s="256">
        <f t="shared" si="35"/>
        <v>99.947583333333341</v>
      </c>
    </row>
    <row r="477" spans="1:11">
      <c r="A477" s="496" t="s">
        <v>254</v>
      </c>
      <c r="B477" s="497"/>
      <c r="C477" s="498">
        <f>AVERAGE(C236:C247)</f>
        <v>84.474999999999994</v>
      </c>
      <c r="D477" s="255">
        <f t="shared" ref="D477:H477" si="36">AVERAGE(D236:D247)</f>
        <v>1712</v>
      </c>
      <c r="E477" s="255">
        <f t="shared" si="36"/>
        <v>133.05833333333331</v>
      </c>
      <c r="F477" s="255">
        <f t="shared" si="36"/>
        <v>93.575000000000003</v>
      </c>
      <c r="G477" s="249">
        <f>SUM(G236:G247)</f>
        <v>309524</v>
      </c>
      <c r="H477" s="255">
        <f t="shared" si="36"/>
        <v>114.78041666666667</v>
      </c>
      <c r="I477" s="249">
        <f>SUM(I236:I247)</f>
        <v>184446234</v>
      </c>
      <c r="J477" s="499">
        <f t="shared" ref="J477:K477" si="37">AVERAGE(J236:J247)</f>
        <v>2.3530000000000002</v>
      </c>
      <c r="K477" s="256">
        <f t="shared" si="37"/>
        <v>100.99108333333334</v>
      </c>
    </row>
    <row r="478" spans="1:11">
      <c r="A478" s="496" t="s">
        <v>255</v>
      </c>
      <c r="B478" s="497" t="s">
        <v>239</v>
      </c>
      <c r="C478" s="498">
        <f>AVERAGE(C248:C259)</f>
        <v>77.55</v>
      </c>
      <c r="D478" s="255">
        <f t="shared" ref="D478:H478" si="38">AVERAGE(D248:D259)</f>
        <v>1636</v>
      </c>
      <c r="E478" s="255">
        <f t="shared" si="38"/>
        <v>101.23333333333333</v>
      </c>
      <c r="F478" s="255">
        <f t="shared" si="38"/>
        <v>95.375</v>
      </c>
      <c r="G478" s="249">
        <f>SUM(G248:G259)</f>
        <v>414386</v>
      </c>
      <c r="H478" s="255">
        <f t="shared" si="38"/>
        <v>98.504000000000019</v>
      </c>
      <c r="I478" s="249">
        <f>SUM(I248:I259)</f>
        <v>127571225</v>
      </c>
      <c r="J478" s="499">
        <f t="shared" ref="J478:K478" si="39">AVERAGE(J248:J259)</f>
        <v>2.1452499999999999</v>
      </c>
      <c r="K478" s="256">
        <f t="shared" si="39"/>
        <v>98.902333333333317</v>
      </c>
    </row>
    <row r="479" spans="1:11">
      <c r="A479" s="496" t="s">
        <v>256</v>
      </c>
      <c r="B479" s="497"/>
      <c r="C479" s="498">
        <f>AVERAGE(C260:C271)</f>
        <v>74.033333333333331</v>
      </c>
      <c r="D479" s="255">
        <f t="shared" ref="D479:H479" si="40">AVERAGE(D260:D271)</f>
        <v>1556.5833333333333</v>
      </c>
      <c r="E479" s="255">
        <f t="shared" si="40"/>
        <v>108.64166666666665</v>
      </c>
      <c r="F479" s="255">
        <f t="shared" si="40"/>
        <v>95.550000000000011</v>
      </c>
      <c r="G479" s="249">
        <f>SUM(G260:G271)</f>
        <v>358241</v>
      </c>
      <c r="H479" s="255">
        <f t="shared" si="40"/>
        <v>97.630833333333328</v>
      </c>
      <c r="I479" s="249">
        <f>SUM(I260:I271)</f>
        <v>133867225</v>
      </c>
      <c r="J479" s="499">
        <f t="shared" ref="J479:K479" si="41">AVERAGE(J260:J271)</f>
        <v>2.0078333333333331</v>
      </c>
      <c r="K479" s="256">
        <f t="shared" si="41"/>
        <v>99.588916666666663</v>
      </c>
    </row>
    <row r="480" spans="1:11">
      <c r="A480" s="506" t="s">
        <v>257</v>
      </c>
      <c r="B480" s="251" t="s">
        <v>236</v>
      </c>
      <c r="C480" s="245">
        <f>AVERAGE(C272:C283)</f>
        <v>81.55</v>
      </c>
      <c r="D480" s="245">
        <f t="shared" ref="D480:H480" si="42">AVERAGE(D272:D283)</f>
        <v>1636.25</v>
      </c>
      <c r="E480" s="245">
        <f t="shared" si="42"/>
        <v>124.87499999999999</v>
      </c>
      <c r="F480" s="245">
        <f t="shared" si="42"/>
        <v>96.416666666666643</v>
      </c>
      <c r="G480" s="246">
        <f>SUM(G272:G283)</f>
        <v>317390</v>
      </c>
      <c r="H480" s="245">
        <f t="shared" si="42"/>
        <v>99.303499999999985</v>
      </c>
      <c r="I480" s="246">
        <f>SUM(I272:I283)</f>
        <v>140565462</v>
      </c>
      <c r="J480" s="507">
        <f t="shared" ref="J480:K480" si="43">AVERAGE(J272:J283)</f>
        <v>1.9299166666666665</v>
      </c>
      <c r="K480" s="253">
        <f t="shared" si="43"/>
        <v>99.762</v>
      </c>
    </row>
    <row r="481" spans="1:11">
      <c r="A481" s="508" t="s">
        <v>258</v>
      </c>
      <c r="B481" s="244"/>
      <c r="C481" s="248">
        <f>AVERAGE(C284:C295)</f>
        <v>87.916666666666671</v>
      </c>
      <c r="D481" s="248">
        <f t="shared" ref="D481:H481" si="44">AVERAGE(D284:D295)</f>
        <v>1779.9166666666667</v>
      </c>
      <c r="E481" s="248">
        <f t="shared" si="44"/>
        <v>125.60833333333335</v>
      </c>
      <c r="F481" s="248">
        <f t="shared" si="44"/>
        <v>96.016666666666694</v>
      </c>
      <c r="G481" s="249">
        <f>SUM(G284:G295)</f>
        <v>320234</v>
      </c>
      <c r="H481" s="248">
        <f t="shared" si="44"/>
        <v>99.313083333333324</v>
      </c>
      <c r="I481" s="249">
        <f>SUM(I284:I295)</f>
        <v>140488247</v>
      </c>
      <c r="J481" s="432">
        <f t="shared" ref="J481:K481" si="45">AVERAGE(J284:J295)</f>
        <v>1.8435833333333334</v>
      </c>
      <c r="K481" s="252">
        <f t="shared" si="45"/>
        <v>100.00075</v>
      </c>
    </row>
    <row r="482" spans="1:11">
      <c r="A482" s="508" t="s">
        <v>259</v>
      </c>
      <c r="B482" s="244" t="s">
        <v>239</v>
      </c>
      <c r="C482" s="248">
        <f>AVERAGE(C296:C307)</f>
        <v>88.625</v>
      </c>
      <c r="D482" s="248">
        <f t="shared" ref="D482:H482" si="46">AVERAGE(D296:D307)</f>
        <v>1795.5833333333333</v>
      </c>
      <c r="E482" s="248">
        <f t="shared" si="46"/>
        <v>112.84166666666668</v>
      </c>
      <c r="F482" s="248">
        <f t="shared" si="46"/>
        <v>96.083333333333329</v>
      </c>
      <c r="G482" s="249">
        <f>SUM(G296:G307)</f>
        <v>299250</v>
      </c>
      <c r="H482" s="248">
        <f t="shared" si="46"/>
        <v>99.45783333333334</v>
      </c>
      <c r="I482" s="249">
        <f>SUM(I296:I307)</f>
        <v>151680055</v>
      </c>
      <c r="J482" s="432">
        <f t="shared" ref="J482:K482" si="47">AVERAGE(J296:J307)</f>
        <v>1.7544166666666667</v>
      </c>
      <c r="K482" s="252">
        <f t="shared" si="47"/>
        <v>100.14616666666666</v>
      </c>
    </row>
    <row r="483" spans="1:11">
      <c r="A483" s="508" t="s">
        <v>260</v>
      </c>
      <c r="B483" s="244"/>
      <c r="C483" s="248">
        <f>AVERAGE(C308:C319)</f>
        <v>91.108333333333334</v>
      </c>
      <c r="D483" s="248">
        <f t="shared" ref="D483:H483" si="48">AVERAGE(D308:D319)</f>
        <v>1834.9166666666667</v>
      </c>
      <c r="E483" s="248">
        <f t="shared" si="48"/>
        <v>114.91666666666664</v>
      </c>
      <c r="F483" s="248">
        <f t="shared" si="48"/>
        <v>96.625</v>
      </c>
      <c r="G483" s="249">
        <f>SUM(G308:G319)</f>
        <v>269647</v>
      </c>
      <c r="H483" s="248">
        <f t="shared" si="48"/>
        <v>98.478416666666689</v>
      </c>
      <c r="I483" s="249">
        <f>SUM(I308:I319)</f>
        <v>181535648</v>
      </c>
      <c r="J483" s="432">
        <f t="shared" ref="J483:K483" si="49">AVERAGE(J308:J319)</f>
        <v>1.6633333333333338</v>
      </c>
      <c r="K483" s="252">
        <f t="shared" si="49"/>
        <v>102.46241666666667</v>
      </c>
    </row>
    <row r="484" spans="1:11">
      <c r="A484" s="508" t="s">
        <v>261</v>
      </c>
      <c r="B484" s="244"/>
      <c r="C484" s="248">
        <f>AVERAGE(C320:C331)</f>
        <v>92.266666666666652</v>
      </c>
      <c r="D484" s="248">
        <f t="shared" ref="D484:H484" si="50">AVERAGE(D320:D331)</f>
        <v>1866</v>
      </c>
      <c r="E484" s="248">
        <f t="shared" si="50"/>
        <v>116.22499999999998</v>
      </c>
      <c r="F484" s="248">
        <f t="shared" si="50"/>
        <v>98.183333333333337</v>
      </c>
      <c r="G484" s="249">
        <f>SUM(G320:G331)</f>
        <v>248602</v>
      </c>
      <c r="H484" s="248">
        <f t="shared" si="50"/>
        <v>101.53283333333333</v>
      </c>
      <c r="I484" s="249">
        <f>SUM(I320:I331)</f>
        <v>185717984</v>
      </c>
      <c r="J484" s="432">
        <f t="shared" ref="J484:K484" si="51">AVERAGE(J320:J331)</f>
        <v>1.5636666666666665</v>
      </c>
      <c r="K484" s="252">
        <f t="shared" si="51"/>
        <v>100.92991666666666</v>
      </c>
    </row>
    <row r="485" spans="1:11">
      <c r="A485" s="508" t="s">
        <v>262</v>
      </c>
      <c r="B485" s="244"/>
      <c r="C485" s="98">
        <f>AVERAGE(C332:C343)</f>
        <v>96.541666666666671</v>
      </c>
      <c r="D485" s="98">
        <f t="shared" ref="D485:H485" si="52">AVERAGE(D332:D343)</f>
        <v>1752</v>
      </c>
      <c r="E485" s="98">
        <f t="shared" si="52"/>
        <v>113.81666666666666</v>
      </c>
      <c r="F485" s="98">
        <f t="shared" si="52"/>
        <v>99.75833333333334</v>
      </c>
      <c r="G485" s="249">
        <f>SUM(G332:G343)</f>
        <v>228375</v>
      </c>
      <c r="H485" s="98">
        <f t="shared" si="52"/>
        <v>101.15224999999998</v>
      </c>
      <c r="I485" s="249">
        <f>SUM(I332:I343)</f>
        <v>186253406</v>
      </c>
      <c r="J485" s="432">
        <f t="shared" ref="J485:K485" si="53">AVERAGE(J332:J343)</f>
        <v>1.4450833333333335</v>
      </c>
      <c r="K485" s="96">
        <f t="shared" si="53"/>
        <v>100.23991666666666</v>
      </c>
    </row>
    <row r="486" spans="1:11">
      <c r="A486" s="508" t="s">
        <v>263</v>
      </c>
      <c r="B486" s="446" t="s">
        <v>181</v>
      </c>
      <c r="C486" s="248">
        <f>AVERAGE(C344:C355)</f>
        <v>96.600000000000009</v>
      </c>
      <c r="D486" s="98">
        <f>AVERAGE(D344:D355)</f>
        <v>1775.4166666666667</v>
      </c>
      <c r="E486" s="98">
        <f>AVERAGE(E344:E355)</f>
        <v>113.91666666666664</v>
      </c>
      <c r="F486" s="248">
        <f>AVERAGE(F344:F355)</f>
        <v>100.54166666666667</v>
      </c>
      <c r="G486" s="249">
        <f>SUM(G344:G355)</f>
        <v>216513</v>
      </c>
      <c r="H486" s="98">
        <f>AVERAGE(H344:H355)</f>
        <v>89.036000000000001</v>
      </c>
      <c r="I486" s="249">
        <f>SUM(I344:I355)</f>
        <v>196782392</v>
      </c>
      <c r="J486" s="432">
        <f>AVERAGE(J344:J355)</f>
        <v>1.3528333333333336</v>
      </c>
      <c r="K486" s="96">
        <f>AVERAGE(K344:K355)</f>
        <v>100.18741666666666</v>
      </c>
    </row>
    <row r="487" spans="1:11">
      <c r="A487" s="508" t="s">
        <v>264</v>
      </c>
      <c r="B487" s="446" t="s">
        <v>181</v>
      </c>
      <c r="C487" s="248">
        <f>AVERAGE(C356:C367)</f>
        <v>99.924999999999997</v>
      </c>
      <c r="D487" s="248">
        <f>AVERAGE(D356:D367)</f>
        <v>1741.75</v>
      </c>
      <c r="E487" s="98">
        <f>AVERAGE(E356:E367)</f>
        <v>119.39999999999999</v>
      </c>
      <c r="F487" s="248">
        <f>AVERAGE(F356:F367)</f>
        <v>101.48333333333335</v>
      </c>
      <c r="G487" s="249">
        <f>SUM(G356:G367)</f>
        <v>217225</v>
      </c>
      <c r="H487" s="98">
        <f>AVERAGE(H356:H367)</f>
        <v>120.75216666666665</v>
      </c>
      <c r="I487" s="249">
        <f>SUM(I356:I367)</f>
        <v>205354424</v>
      </c>
      <c r="J487" s="432">
        <f>AVERAGE(J356:J367)</f>
        <v>1.2989166666666667</v>
      </c>
      <c r="K487" s="96">
        <f>AVERAGE(K356:K367)</f>
        <v>100.73291666666667</v>
      </c>
    </row>
    <row r="488" spans="1:11">
      <c r="A488" s="508" t="s">
        <v>265</v>
      </c>
      <c r="B488" s="258" t="s">
        <v>236</v>
      </c>
      <c r="C488" s="248">
        <f>AVERAGE(C368:C379)</f>
        <v>101.28333333333335</v>
      </c>
      <c r="D488" s="248">
        <f>AVERAGE(D368:D379)</f>
        <v>1978.5833333333333</v>
      </c>
      <c r="E488" s="248">
        <f>AVERAGE(E368:E379)</f>
        <v>106.83333333333333</v>
      </c>
      <c r="F488" s="248">
        <f>AVERAGE(F368:F379)</f>
        <v>102.86666666666667</v>
      </c>
      <c r="G488" s="259">
        <f>SUM(G368:G379)</f>
        <v>213366</v>
      </c>
      <c r="H488" s="248">
        <f>AVERAGE(H368:H379)</f>
        <v>97.581000000000003</v>
      </c>
      <c r="I488" s="259">
        <f>SUM(I368:I379)</f>
        <v>207921963</v>
      </c>
      <c r="J488" s="416">
        <f>AVERAGE(J368:J379)</f>
        <v>1.2466666666666668</v>
      </c>
      <c r="K488" s="96">
        <f>AVERAGE(K368:K379)</f>
        <v>100.57416666666667</v>
      </c>
    </row>
    <row r="489" spans="1:11">
      <c r="A489" s="506" t="s">
        <v>266</v>
      </c>
      <c r="B489" s="261" t="s">
        <v>239</v>
      </c>
      <c r="C489" s="245">
        <f>AVERAGE(C380:C391)</f>
        <v>100.01666666666665</v>
      </c>
      <c r="D489" s="245" t="s">
        <v>181</v>
      </c>
      <c r="E489" s="245">
        <f t="shared" ref="E489:K489" si="54">AVERAGE(E380:E391)</f>
        <v>100.61666666666667</v>
      </c>
      <c r="F489" s="245">
        <f t="shared" si="54"/>
        <v>104.40833333333332</v>
      </c>
      <c r="G489" s="246">
        <f>SUM(G380:G391)</f>
        <v>239710</v>
      </c>
      <c r="H489" s="245">
        <f t="shared" si="54"/>
        <v>99.653583333333302</v>
      </c>
      <c r="I489" s="246">
        <f>SUM(I380:I391)</f>
        <v>192360407</v>
      </c>
      <c r="J489" s="423">
        <f t="shared" si="54"/>
        <v>1.1753333333333333</v>
      </c>
      <c r="K489" s="253">
        <f t="shared" si="54"/>
        <v>100.7265</v>
      </c>
    </row>
    <row r="490" spans="1:11">
      <c r="A490" s="508" t="s">
        <v>267</v>
      </c>
      <c r="B490" s="258"/>
      <c r="C490" s="248">
        <f>AVERAGE(C392:C403)</f>
        <v>97.899999999999991</v>
      </c>
      <c r="D490" s="248" t="s">
        <v>181</v>
      </c>
      <c r="E490" s="248">
        <f>AVERAGE(E392:E403)</f>
        <v>99.25</v>
      </c>
      <c r="F490" s="248">
        <f>AVERAGE(F392:F403)</f>
        <v>104.08333333333333</v>
      </c>
      <c r="G490" s="249">
        <f>SUM(G392:G403)</f>
        <v>246003</v>
      </c>
      <c r="H490" s="248">
        <f>AVERAGE(H392:H403)</f>
        <v>107.55133333333333</v>
      </c>
      <c r="I490" s="249">
        <f>SUM(I392:I403)</f>
        <v>203529524</v>
      </c>
      <c r="J490" s="416">
        <f>AVERAGE(J392:J403)</f>
        <v>1.0985000000000003</v>
      </c>
      <c r="K490" s="252">
        <f>AVERAGE(K392:K403)</f>
        <v>99.351916666666668</v>
      </c>
    </row>
    <row r="491" spans="1:11">
      <c r="A491" s="508" t="s">
        <v>268</v>
      </c>
      <c r="B491" s="258"/>
      <c r="C491" s="248">
        <f>AVERAGE(C404:C415)</f>
        <v>97.708333333333329</v>
      </c>
      <c r="D491" s="248" t="s">
        <v>181</v>
      </c>
      <c r="E491" s="248">
        <f>AVERAGE(E404:E415)</f>
        <v>104.425</v>
      </c>
      <c r="F491" s="248">
        <f>AVERAGE(F404:F415)</f>
        <v>103.78333333333332</v>
      </c>
      <c r="G491" s="249">
        <f>SUM(G404:G415)</f>
        <v>224142</v>
      </c>
      <c r="H491" s="248">
        <f>AVERAGE(H404:H415)</f>
        <v>103.9375</v>
      </c>
      <c r="I491" s="249">
        <f>SUM(I404:I415)</f>
        <v>238518655</v>
      </c>
      <c r="J491" s="416">
        <f>AVERAGE(J404:J415)</f>
        <v>1.0903333333333334</v>
      </c>
      <c r="K491" s="252">
        <f>AVERAGE(K404:K415)</f>
        <v>101.97949999999997</v>
      </c>
    </row>
    <row r="492" spans="1:11">
      <c r="A492" s="509" t="s">
        <v>269</v>
      </c>
      <c r="B492" s="243"/>
      <c r="C492" s="263">
        <f>AVERAGE(C416:C427)</f>
        <v>100.72499999999998</v>
      </c>
      <c r="D492" s="263"/>
      <c r="E492" s="263">
        <f>AVERAGE(E416:E427)</f>
        <v>91.725000000000009</v>
      </c>
      <c r="F492" s="263">
        <f>AVERAGE(F416:F427)</f>
        <v>103.38333333333333</v>
      </c>
      <c r="G492" s="264">
        <f>SUM(G416:G427)</f>
        <v>235028</v>
      </c>
      <c r="H492" s="263">
        <f>AVERAGE(H416:H427)</f>
        <v>96.406416666666658</v>
      </c>
      <c r="I492" s="264">
        <f>SUM(I416:I427)</f>
        <v>243155242</v>
      </c>
      <c r="J492" s="427">
        <f>AVERAGE(J416:J427)</f>
        <v>1.0958333333333334</v>
      </c>
      <c r="K492" s="265">
        <f>AVERAGE(K416:K427)</f>
        <v>103.36458333333333</v>
      </c>
    </row>
    <row r="493" spans="1:11">
      <c r="A493" s="152"/>
      <c r="B493" s="162"/>
      <c r="C493" s="248"/>
      <c r="D493" s="248"/>
      <c r="E493" s="248"/>
      <c r="F493" s="248"/>
      <c r="G493" s="249"/>
      <c r="H493" s="248"/>
      <c r="I493" s="249"/>
      <c r="J493" s="416"/>
      <c r="K493" s="248"/>
    </row>
    <row r="494" spans="1:11">
      <c r="G494" s="268" t="s">
        <v>270</v>
      </c>
      <c r="I494" s="268" t="s">
        <v>270</v>
      </c>
    </row>
    <row r="495" spans="1:11">
      <c r="A495" s="146" t="s">
        <v>271</v>
      </c>
      <c r="B495" s="251"/>
      <c r="C495" s="376"/>
      <c r="D495" s="376"/>
      <c r="E495" s="376"/>
      <c r="F495" s="376"/>
      <c r="G495" s="246">
        <f>SUM(G323:G334)</f>
        <v>245435</v>
      </c>
      <c r="H495" s="376"/>
      <c r="I495" s="246">
        <f>SUM(I323:I334)</f>
        <v>188224272</v>
      </c>
      <c r="J495" s="376"/>
      <c r="K495" s="510"/>
    </row>
    <row r="496" spans="1:11">
      <c r="A496" s="148" t="s">
        <v>272</v>
      </c>
      <c r="B496" s="244"/>
      <c r="G496" s="249">
        <f>SUM(G335:G346)</f>
        <v>224377</v>
      </c>
      <c r="I496" s="249">
        <f>SUM(I335:I346)</f>
        <v>190765194</v>
      </c>
      <c r="K496" s="511"/>
    </row>
    <row r="497" spans="1:11">
      <c r="A497" s="148" t="s">
        <v>273</v>
      </c>
      <c r="B497" s="254" t="s">
        <v>181</v>
      </c>
      <c r="G497" s="186">
        <f>SUM(G347:G358)</f>
        <v>213641</v>
      </c>
      <c r="I497" s="186">
        <f>SUM(I347:I358)</f>
        <v>193905376</v>
      </c>
      <c r="K497" s="511"/>
    </row>
    <row r="498" spans="1:11">
      <c r="A498" s="148" t="s">
        <v>274</v>
      </c>
      <c r="B498" s="269"/>
      <c r="G498" s="270">
        <f>SUM(G359:G370)</f>
        <v>217587</v>
      </c>
      <c r="I498" s="270">
        <f>SUM(I359:I370)</f>
        <v>207843328</v>
      </c>
      <c r="K498" s="511"/>
    </row>
    <row r="499" spans="1:11">
      <c r="A499" s="271" t="s">
        <v>275</v>
      </c>
      <c r="B499" s="269"/>
      <c r="G499" s="270">
        <f>SUM(G371:G382)</f>
        <v>212275</v>
      </c>
      <c r="I499" s="270">
        <f>SUM(I371:I382)</f>
        <v>207764698</v>
      </c>
      <c r="K499" s="511"/>
    </row>
    <row r="500" spans="1:11">
      <c r="A500" s="271" t="s">
        <v>276</v>
      </c>
      <c r="B500" s="269"/>
      <c r="G500" s="270">
        <f>SUM(G383:G394)</f>
        <v>252333</v>
      </c>
      <c r="I500" s="270">
        <f>SUM(I383:I394)</f>
        <v>192435832</v>
      </c>
      <c r="K500" s="511"/>
    </row>
    <row r="501" spans="1:11">
      <c r="A501" s="271" t="s">
        <v>277</v>
      </c>
      <c r="B501" s="269"/>
      <c r="G501" s="270">
        <f>SUM(G395:G406)</f>
        <v>238147</v>
      </c>
      <c r="I501" s="270">
        <f>SUM(I395:I406)</f>
        <v>211273886</v>
      </c>
      <c r="K501" s="511"/>
    </row>
    <row r="502" spans="1:11">
      <c r="A502" s="272" t="s">
        <v>278</v>
      </c>
      <c r="B502" s="273"/>
      <c r="C502" s="375"/>
      <c r="D502" s="375"/>
      <c r="E502" s="375"/>
      <c r="F502" s="375"/>
      <c r="G502" s="275">
        <f>SUM(G407:G418)</f>
        <v>223176</v>
      </c>
      <c r="H502" s="375"/>
      <c r="I502" s="275">
        <f>SUM(I407:I418)</f>
        <v>236051784</v>
      </c>
      <c r="J502" s="375"/>
      <c r="K502" s="512"/>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608"/>
  <sheetViews>
    <sheetView showGridLines="0" workbookViewId="0">
      <pane xSplit="3" ySplit="8" topLeftCell="D582" activePane="bottomRight" state="frozen"/>
      <selection pane="topRight" activeCell="D1" sqref="D1"/>
      <selection pane="bottomLeft" activeCell="A9" sqref="A9"/>
      <selection pane="bottomRight" activeCell="D608" sqref="D608"/>
    </sheetView>
  </sheetViews>
  <sheetFormatPr defaultColWidth="14.26953125" defaultRowHeight="12"/>
  <cols>
    <col min="1" max="1" width="5.90625" style="513" customWidth="1"/>
    <col min="2" max="2" width="8.36328125" style="268" customWidth="1"/>
    <col min="3" max="3" width="5.36328125" style="268" customWidth="1"/>
    <col min="4" max="4" width="11.36328125" style="1285" customWidth="1"/>
    <col min="5" max="5" width="11.36328125" style="268" customWidth="1"/>
    <col min="6" max="8" width="11.36328125" style="515" customWidth="1"/>
    <col min="9" max="9" width="11.36328125" style="516" customWidth="1"/>
    <col min="10" max="10" width="11.36328125" style="268" customWidth="1"/>
    <col min="11" max="12" width="14.26953125" style="268"/>
    <col min="13" max="13" width="12.08984375" style="1317" customWidth="1"/>
    <col min="14" max="14" width="8.90625" style="268" customWidth="1"/>
    <col min="15" max="15" width="18.26953125" style="268" customWidth="1"/>
    <col min="16" max="16" width="14.453125" style="268" customWidth="1"/>
    <col min="17" max="17" width="6.81640625" style="268" bestFit="1" customWidth="1"/>
    <col min="18" max="16384" width="14.26953125" style="268"/>
  </cols>
  <sheetData>
    <row r="1" spans="1:17">
      <c r="B1" s="514" t="s">
        <v>362</v>
      </c>
      <c r="M1" s="1317" t="s">
        <v>910</v>
      </c>
      <c r="P1" s="1865" t="s">
        <v>363</v>
      </c>
    </row>
    <row r="2" spans="1:17">
      <c r="A2" s="517"/>
      <c r="B2" s="518"/>
      <c r="C2" s="519"/>
      <c r="D2" s="1286" t="s">
        <v>203</v>
      </c>
      <c r="E2" s="520" t="s">
        <v>204</v>
      </c>
      <c r="F2" s="521" t="s">
        <v>205</v>
      </c>
      <c r="G2" s="522" t="s">
        <v>206</v>
      </c>
      <c r="H2" s="521" t="s">
        <v>207</v>
      </c>
      <c r="I2" s="523" t="s">
        <v>208</v>
      </c>
      <c r="J2" s="1318" t="s">
        <v>209</v>
      </c>
      <c r="M2" s="1913" t="s">
        <v>907</v>
      </c>
      <c r="N2" s="1914"/>
      <c r="P2" s="1865" t="s">
        <v>364</v>
      </c>
    </row>
    <row r="3" spans="1:17" ht="24">
      <c r="A3" s="524" t="s">
        <v>16</v>
      </c>
      <c r="B3" s="525" t="s">
        <v>365</v>
      </c>
      <c r="C3" s="526" t="s">
        <v>18</v>
      </c>
      <c r="D3" s="1287" t="s">
        <v>837</v>
      </c>
      <c r="E3" s="527" t="s">
        <v>212</v>
      </c>
      <c r="F3" s="528" t="s">
        <v>213</v>
      </c>
      <c r="G3" s="529" t="s">
        <v>214</v>
      </c>
      <c r="H3" s="528" t="s">
        <v>215</v>
      </c>
      <c r="I3" s="530" t="s">
        <v>216</v>
      </c>
      <c r="J3" s="1319" t="s">
        <v>217</v>
      </c>
      <c r="M3" s="1915" t="s">
        <v>908</v>
      </c>
      <c r="N3" s="1916" t="s">
        <v>909</v>
      </c>
      <c r="P3" s="1919" t="s">
        <v>215</v>
      </c>
    </row>
    <row r="4" spans="1:17" ht="13">
      <c r="A4" s="531"/>
      <c r="B4" s="532" t="s">
        <v>126</v>
      </c>
      <c r="C4" s="532"/>
      <c r="D4" s="1639" t="s">
        <v>301</v>
      </c>
      <c r="E4" s="1639" t="s">
        <v>301</v>
      </c>
      <c r="F4" s="534"/>
      <c r="G4" s="535"/>
      <c r="H4" s="534" t="s">
        <v>126</v>
      </c>
      <c r="I4" s="536"/>
      <c r="J4" s="1320" t="s">
        <v>906</v>
      </c>
      <c r="M4" s="1917"/>
      <c r="N4" s="1918"/>
      <c r="P4" s="1865" t="s">
        <v>366</v>
      </c>
    </row>
    <row r="5" spans="1:17">
      <c r="A5" s="531"/>
      <c r="B5" s="532"/>
      <c r="C5" s="533"/>
      <c r="D5" s="1288" t="s">
        <v>221</v>
      </c>
      <c r="E5" s="537" t="s">
        <v>222</v>
      </c>
      <c r="F5" s="538" t="s">
        <v>223</v>
      </c>
      <c r="G5" s="539" t="s">
        <v>224</v>
      </c>
      <c r="H5" s="538" t="s">
        <v>225</v>
      </c>
      <c r="I5" s="540" t="s">
        <v>226</v>
      </c>
      <c r="J5" s="1321" t="s">
        <v>227</v>
      </c>
      <c r="M5" s="1893"/>
      <c r="N5" s="1889" t="s">
        <v>227</v>
      </c>
      <c r="P5" s="1866" t="s">
        <v>367</v>
      </c>
    </row>
    <row r="6" spans="1:17" hidden="1">
      <c r="A6" s="532"/>
      <c r="B6" s="268" t="s">
        <v>88</v>
      </c>
      <c r="C6" s="532"/>
      <c r="D6" s="1285">
        <v>56.352706616573528</v>
      </c>
      <c r="E6" s="541"/>
      <c r="F6" s="542"/>
      <c r="G6" s="543"/>
      <c r="H6" s="542"/>
      <c r="I6" s="544"/>
      <c r="M6" s="1322"/>
      <c r="N6" s="1888"/>
      <c r="P6" s="1865"/>
    </row>
    <row r="7" spans="1:17" hidden="1">
      <c r="D7" s="1289">
        <v>57.381040678919753</v>
      </c>
      <c r="E7" s="541"/>
      <c r="F7" s="542"/>
      <c r="G7" s="543"/>
      <c r="H7" s="542"/>
      <c r="I7" s="544"/>
      <c r="M7" s="1322"/>
      <c r="N7" s="1888"/>
      <c r="P7" s="1865"/>
    </row>
    <row r="8" spans="1:17" hidden="1">
      <c r="D8" s="1289">
        <v>56.352706616573528</v>
      </c>
      <c r="E8" s="541"/>
      <c r="F8" s="542"/>
      <c r="G8" s="543"/>
      <c r="H8" s="542"/>
      <c r="I8" s="544"/>
      <c r="M8" s="1322"/>
      <c r="N8" s="1888"/>
      <c r="P8" s="1865"/>
    </row>
    <row r="9" spans="1:17">
      <c r="A9" s="545">
        <v>1976</v>
      </c>
      <c r="B9" s="546" t="s">
        <v>368</v>
      </c>
      <c r="C9" s="546" t="s">
        <v>369</v>
      </c>
      <c r="D9" s="1290">
        <v>68.2</v>
      </c>
      <c r="E9" s="1214"/>
      <c r="F9" s="1215">
        <v>6667</v>
      </c>
      <c r="G9" s="1216">
        <v>11015</v>
      </c>
      <c r="H9" s="1215">
        <v>6680</v>
      </c>
      <c r="I9" s="1873">
        <v>26</v>
      </c>
      <c r="J9" s="1907"/>
      <c r="M9" s="1890">
        <v>150.92599999999999</v>
      </c>
      <c r="N9" s="626"/>
      <c r="P9" s="1867">
        <v>6657</v>
      </c>
    </row>
    <row r="10" spans="1:17">
      <c r="B10" s="547"/>
      <c r="C10" s="547" t="s">
        <v>370</v>
      </c>
      <c r="D10" s="1291">
        <v>69.400000000000006</v>
      </c>
      <c r="E10" s="1217"/>
      <c r="F10" s="1218">
        <v>5126</v>
      </c>
      <c r="G10" s="1219">
        <v>8455</v>
      </c>
      <c r="H10" s="1218">
        <v>8851</v>
      </c>
      <c r="I10" s="1874">
        <v>35</v>
      </c>
      <c r="J10" s="1908"/>
      <c r="M10" s="1891">
        <v>154.923</v>
      </c>
      <c r="N10" s="541"/>
      <c r="P10" s="1867">
        <v>8821</v>
      </c>
    </row>
    <row r="11" spans="1:17">
      <c r="B11" s="547"/>
      <c r="C11" s="547" t="s">
        <v>371</v>
      </c>
      <c r="D11" s="1291">
        <v>74.900000000000006</v>
      </c>
      <c r="E11" s="1217"/>
      <c r="F11" s="1218">
        <v>4128</v>
      </c>
      <c r="G11" s="1219">
        <v>10885</v>
      </c>
      <c r="H11" s="1218">
        <v>13704</v>
      </c>
      <c r="I11" s="1874">
        <v>32</v>
      </c>
      <c r="J11" s="1908"/>
      <c r="M11" s="1891">
        <v>158.244</v>
      </c>
      <c r="N11" s="541"/>
      <c r="P11" s="1867">
        <v>13657</v>
      </c>
    </row>
    <row r="12" spans="1:17">
      <c r="B12" s="547"/>
      <c r="C12" s="547" t="s">
        <v>372</v>
      </c>
      <c r="D12" s="1291">
        <v>73.8</v>
      </c>
      <c r="E12" s="1217"/>
      <c r="F12" s="1218">
        <v>5234</v>
      </c>
      <c r="G12" s="1219">
        <v>9409</v>
      </c>
      <c r="H12" s="1218">
        <v>9899</v>
      </c>
      <c r="I12" s="1874">
        <v>24</v>
      </c>
      <c r="J12" s="1908"/>
      <c r="M12" s="1891">
        <v>161.44900000000001</v>
      </c>
      <c r="N12" s="541"/>
      <c r="P12" s="1867">
        <v>9865</v>
      </c>
    </row>
    <row r="13" spans="1:17">
      <c r="B13" s="547"/>
      <c r="C13" s="547" t="s">
        <v>373</v>
      </c>
      <c r="D13" s="1291">
        <v>70.3</v>
      </c>
      <c r="E13" s="1217"/>
      <c r="F13" s="1218">
        <v>6371</v>
      </c>
      <c r="G13" s="1219">
        <v>9145</v>
      </c>
      <c r="H13" s="1218">
        <v>8094</v>
      </c>
      <c r="I13" s="1874">
        <v>29</v>
      </c>
      <c r="J13" s="1908"/>
      <c r="M13" s="1891">
        <v>163.35</v>
      </c>
      <c r="N13" s="541"/>
      <c r="P13" s="1867">
        <v>8066</v>
      </c>
    </row>
    <row r="14" spans="1:17">
      <c r="B14" s="547"/>
      <c r="C14" s="547" t="s">
        <v>374</v>
      </c>
      <c r="D14" s="1291">
        <v>71.5</v>
      </c>
      <c r="E14" s="1217"/>
      <c r="F14" s="1218">
        <v>4869</v>
      </c>
      <c r="G14" s="1219">
        <v>9145</v>
      </c>
      <c r="H14" s="1218">
        <v>10848</v>
      </c>
      <c r="I14" s="1874">
        <v>38</v>
      </c>
      <c r="J14" s="1908"/>
      <c r="M14" s="1891">
        <v>165.637</v>
      </c>
      <c r="N14" s="541"/>
      <c r="P14" s="1867">
        <v>10811</v>
      </c>
      <c r="Q14" s="548">
        <f t="shared" ref="Q14:Q77" si="0">H14-P14</f>
        <v>37</v>
      </c>
    </row>
    <row r="15" spans="1:17">
      <c r="B15" s="547"/>
      <c r="C15" s="547" t="s">
        <v>375</v>
      </c>
      <c r="D15" s="1291">
        <v>77.8</v>
      </c>
      <c r="E15" s="1217"/>
      <c r="F15" s="1218">
        <v>5597</v>
      </c>
      <c r="G15" s="1219">
        <v>9474</v>
      </c>
      <c r="H15" s="1218">
        <v>12999</v>
      </c>
      <c r="I15" s="1874">
        <v>33</v>
      </c>
      <c r="J15" s="1908"/>
      <c r="M15" s="1891">
        <v>168.36600000000001</v>
      </c>
      <c r="N15" s="541"/>
      <c r="P15" s="1867">
        <v>12955</v>
      </c>
      <c r="Q15" s="548">
        <f t="shared" si="0"/>
        <v>44</v>
      </c>
    </row>
    <row r="16" spans="1:17">
      <c r="B16" s="547"/>
      <c r="C16" s="547" t="s">
        <v>376</v>
      </c>
      <c r="D16" s="1291">
        <v>80.900000000000006</v>
      </c>
      <c r="E16" s="1217"/>
      <c r="F16" s="1218">
        <v>5756</v>
      </c>
      <c r="G16" s="1219">
        <v>11316</v>
      </c>
      <c r="H16" s="1218">
        <v>7951</v>
      </c>
      <c r="I16" s="1874">
        <v>38</v>
      </c>
      <c r="J16" s="1908"/>
      <c r="M16" s="1891">
        <v>168.05600000000001</v>
      </c>
      <c r="N16" s="541"/>
      <c r="P16" s="1867">
        <v>7924</v>
      </c>
      <c r="Q16" s="548">
        <f t="shared" si="0"/>
        <v>27</v>
      </c>
    </row>
    <row r="17" spans="1:17">
      <c r="B17" s="547"/>
      <c r="C17" s="547" t="s">
        <v>377</v>
      </c>
      <c r="D17" s="1291">
        <v>76</v>
      </c>
      <c r="E17" s="1217"/>
      <c r="F17" s="1218">
        <v>4283</v>
      </c>
      <c r="G17" s="1219">
        <v>10179</v>
      </c>
      <c r="H17" s="1218">
        <v>9885</v>
      </c>
      <c r="I17" s="1874">
        <v>49</v>
      </c>
      <c r="J17" s="1908"/>
      <c r="M17" s="1891">
        <v>165.74299999999999</v>
      </c>
      <c r="N17" s="541"/>
      <c r="P17" s="1867">
        <v>9851</v>
      </c>
      <c r="Q17" s="548">
        <f t="shared" si="0"/>
        <v>34</v>
      </c>
    </row>
    <row r="18" spans="1:17">
      <c r="B18" s="547"/>
      <c r="C18" s="547" t="s">
        <v>119</v>
      </c>
      <c r="D18" s="1291">
        <v>75.2</v>
      </c>
      <c r="E18" s="1217"/>
      <c r="F18" s="1218">
        <v>4456</v>
      </c>
      <c r="G18" s="1219">
        <v>9515</v>
      </c>
      <c r="H18" s="1218">
        <v>10285</v>
      </c>
      <c r="I18" s="1874">
        <v>60</v>
      </c>
      <c r="J18" s="1908"/>
      <c r="M18" s="1891">
        <v>162.959</v>
      </c>
      <c r="N18" s="541"/>
      <c r="P18" s="1867">
        <v>10250</v>
      </c>
      <c r="Q18" s="548">
        <f t="shared" si="0"/>
        <v>35</v>
      </c>
    </row>
    <row r="19" spans="1:17">
      <c r="B19" s="547"/>
      <c r="C19" s="547" t="s">
        <v>120</v>
      </c>
      <c r="D19" s="1291">
        <v>80.2</v>
      </c>
      <c r="E19" s="1217"/>
      <c r="F19" s="1218">
        <v>5977</v>
      </c>
      <c r="G19" s="1219">
        <v>7170</v>
      </c>
      <c r="H19" s="1218">
        <v>11678</v>
      </c>
      <c r="I19" s="1874">
        <v>55</v>
      </c>
      <c r="J19" s="1908"/>
      <c r="M19" s="1891">
        <v>161.846</v>
      </c>
      <c r="N19" s="541"/>
      <c r="P19" s="1867">
        <v>11638</v>
      </c>
      <c r="Q19" s="548">
        <f t="shared" si="0"/>
        <v>40</v>
      </c>
    </row>
    <row r="20" spans="1:17">
      <c r="A20" s="549"/>
      <c r="B20" s="550"/>
      <c r="C20" s="550" t="s">
        <v>121</v>
      </c>
      <c r="D20" s="1292">
        <v>76.3</v>
      </c>
      <c r="E20" s="1220"/>
      <c r="F20" s="1221">
        <v>4156</v>
      </c>
      <c r="G20" s="1222">
        <v>5856</v>
      </c>
      <c r="H20" s="1221">
        <v>10878</v>
      </c>
      <c r="I20" s="1875">
        <v>64</v>
      </c>
      <c r="J20" s="1909"/>
      <c r="M20" s="1892">
        <v>161.05199999999999</v>
      </c>
      <c r="N20" s="621"/>
      <c r="P20" s="1867">
        <v>10841</v>
      </c>
      <c r="Q20" s="548">
        <f t="shared" si="0"/>
        <v>37</v>
      </c>
    </row>
    <row r="21" spans="1:17">
      <c r="A21" s="513">
        <v>1977</v>
      </c>
      <c r="B21" s="547" t="s">
        <v>378</v>
      </c>
      <c r="C21" s="546" t="s">
        <v>369</v>
      </c>
      <c r="D21" s="1291">
        <v>76.3</v>
      </c>
      <c r="E21" s="1217"/>
      <c r="F21" s="1218">
        <v>8976</v>
      </c>
      <c r="G21" s="1219">
        <v>10517</v>
      </c>
      <c r="H21" s="1218">
        <v>7443</v>
      </c>
      <c r="I21" s="1874">
        <v>39</v>
      </c>
      <c r="J21" s="1910">
        <v>108.2</v>
      </c>
      <c r="M21" s="1891">
        <v>163.32599999999999</v>
      </c>
      <c r="N21" s="1894">
        <f>ROUND((M21/M9*100),1)</f>
        <v>108.2</v>
      </c>
      <c r="P21" s="1867">
        <v>7418</v>
      </c>
      <c r="Q21" s="548">
        <f t="shared" si="0"/>
        <v>25</v>
      </c>
    </row>
    <row r="22" spans="1:17">
      <c r="B22" s="547"/>
      <c r="C22" s="547" t="s">
        <v>370</v>
      </c>
      <c r="D22" s="1291">
        <v>80.7</v>
      </c>
      <c r="E22" s="1217"/>
      <c r="F22" s="1218">
        <v>3171</v>
      </c>
      <c r="G22" s="1219">
        <v>8475</v>
      </c>
      <c r="H22" s="1218">
        <v>10409</v>
      </c>
      <c r="I22" s="1874">
        <v>36</v>
      </c>
      <c r="J22" s="1910">
        <v>104.6</v>
      </c>
      <c r="M22" s="1891">
        <v>161.98400000000001</v>
      </c>
      <c r="N22" s="1894">
        <f t="shared" ref="N22:N32" si="1">ROUND((M22/M10*100),1)</f>
        <v>104.6</v>
      </c>
      <c r="P22" s="1867">
        <v>10374</v>
      </c>
      <c r="Q22" s="548">
        <f t="shared" si="0"/>
        <v>35</v>
      </c>
    </row>
    <row r="23" spans="1:17">
      <c r="B23" s="547"/>
      <c r="C23" s="547" t="s">
        <v>371</v>
      </c>
      <c r="D23" s="1291">
        <v>81</v>
      </c>
      <c r="E23" s="1217"/>
      <c r="F23" s="1218">
        <v>4341</v>
      </c>
      <c r="G23" s="1219">
        <v>9591</v>
      </c>
      <c r="H23" s="1218">
        <v>15156</v>
      </c>
      <c r="I23" s="1874">
        <v>68</v>
      </c>
      <c r="J23" s="1910">
        <v>101.6</v>
      </c>
      <c r="M23" s="1891">
        <v>160.80799999999999</v>
      </c>
      <c r="N23" s="1894">
        <f>ROUND((M23/M11*100),1)</f>
        <v>101.6</v>
      </c>
      <c r="P23" s="1867">
        <v>15105</v>
      </c>
      <c r="Q23" s="548">
        <f t="shared" si="0"/>
        <v>51</v>
      </c>
    </row>
    <row r="24" spans="1:17">
      <c r="B24" s="547"/>
      <c r="C24" s="547" t="s">
        <v>372</v>
      </c>
      <c r="D24" s="1291">
        <v>76.8</v>
      </c>
      <c r="E24" s="1217"/>
      <c r="F24" s="1218">
        <v>4709</v>
      </c>
      <c r="G24" s="1219">
        <v>8889</v>
      </c>
      <c r="H24" s="1218">
        <v>9815</v>
      </c>
      <c r="I24" s="1874">
        <v>75</v>
      </c>
      <c r="J24" s="1910">
        <v>101</v>
      </c>
      <c r="M24" s="1891">
        <v>163.124</v>
      </c>
      <c r="N24" s="1894">
        <f t="shared" si="1"/>
        <v>101</v>
      </c>
      <c r="P24" s="1867">
        <v>9782</v>
      </c>
      <c r="Q24" s="548">
        <f t="shared" si="0"/>
        <v>33</v>
      </c>
    </row>
    <row r="25" spans="1:17">
      <c r="B25" s="547"/>
      <c r="C25" s="547" t="s">
        <v>373</v>
      </c>
      <c r="D25" s="1291">
        <v>74.2</v>
      </c>
      <c r="E25" s="1217"/>
      <c r="F25" s="1218">
        <v>4371</v>
      </c>
      <c r="G25" s="1219">
        <v>8229</v>
      </c>
      <c r="H25" s="1218">
        <v>9118</v>
      </c>
      <c r="I25" s="1874">
        <v>52</v>
      </c>
      <c r="J25" s="1910">
        <v>99.1</v>
      </c>
      <c r="M25" s="1891">
        <v>161.858</v>
      </c>
      <c r="N25" s="1894">
        <f t="shared" si="1"/>
        <v>99.1</v>
      </c>
      <c r="P25" s="1867">
        <v>9087</v>
      </c>
      <c r="Q25" s="548">
        <f t="shared" si="0"/>
        <v>31</v>
      </c>
    </row>
    <row r="26" spans="1:17">
      <c r="B26" s="547"/>
      <c r="C26" s="547" t="s">
        <v>374</v>
      </c>
      <c r="D26" s="1291">
        <v>73.599999999999994</v>
      </c>
      <c r="E26" s="1217"/>
      <c r="F26" s="1218">
        <v>4711</v>
      </c>
      <c r="G26" s="1219">
        <v>7437</v>
      </c>
      <c r="H26" s="1218">
        <v>10278</v>
      </c>
      <c r="I26" s="1874">
        <v>62</v>
      </c>
      <c r="J26" s="1910">
        <v>96</v>
      </c>
      <c r="M26" s="1891">
        <v>158.94</v>
      </c>
      <c r="N26" s="1894">
        <f t="shared" si="1"/>
        <v>96</v>
      </c>
      <c r="P26" s="1867">
        <v>10243</v>
      </c>
      <c r="Q26" s="548">
        <f t="shared" si="0"/>
        <v>35</v>
      </c>
    </row>
    <row r="27" spans="1:17">
      <c r="B27" s="547"/>
      <c r="C27" s="547" t="s">
        <v>375</v>
      </c>
      <c r="D27" s="1291">
        <v>77.900000000000006</v>
      </c>
      <c r="E27" s="1217"/>
      <c r="F27" s="1218">
        <v>5963</v>
      </c>
      <c r="G27" s="1219">
        <v>8082</v>
      </c>
      <c r="H27" s="1218">
        <v>12497</v>
      </c>
      <c r="I27" s="1874">
        <v>52</v>
      </c>
      <c r="J27" s="1910">
        <v>93.1</v>
      </c>
      <c r="M27" s="1891">
        <v>156.79300000000001</v>
      </c>
      <c r="N27" s="1894">
        <f t="shared" si="1"/>
        <v>93.1</v>
      </c>
      <c r="P27" s="1867">
        <v>12455</v>
      </c>
      <c r="Q27" s="548">
        <f t="shared" si="0"/>
        <v>42</v>
      </c>
    </row>
    <row r="28" spans="1:17">
      <c r="B28" s="547"/>
      <c r="C28" s="547" t="s">
        <v>376</v>
      </c>
      <c r="D28" s="1291">
        <v>83.6</v>
      </c>
      <c r="E28" s="1217"/>
      <c r="F28" s="1218">
        <v>6632</v>
      </c>
      <c r="G28" s="1219">
        <v>9359</v>
      </c>
      <c r="H28" s="1218">
        <v>6889</v>
      </c>
      <c r="I28" s="1874">
        <v>60</v>
      </c>
      <c r="J28" s="1910">
        <v>92.8</v>
      </c>
      <c r="M28" s="1891">
        <v>155.91</v>
      </c>
      <c r="N28" s="1894">
        <f t="shared" si="1"/>
        <v>92.8</v>
      </c>
      <c r="P28" s="1867">
        <v>6866</v>
      </c>
      <c r="Q28" s="548">
        <f t="shared" si="0"/>
        <v>23</v>
      </c>
    </row>
    <row r="29" spans="1:17">
      <c r="B29" s="547"/>
      <c r="C29" s="547" t="s">
        <v>377</v>
      </c>
      <c r="D29" s="1291">
        <v>77.900000000000006</v>
      </c>
      <c r="E29" s="1217"/>
      <c r="F29" s="1218">
        <v>5121</v>
      </c>
      <c r="G29" s="1219">
        <v>9098</v>
      </c>
      <c r="H29" s="1218">
        <v>9785</v>
      </c>
      <c r="I29" s="1874">
        <v>62</v>
      </c>
      <c r="J29" s="1910">
        <v>94.2</v>
      </c>
      <c r="M29" s="1891">
        <v>156.08500000000001</v>
      </c>
      <c r="N29" s="1894">
        <f t="shared" si="1"/>
        <v>94.2</v>
      </c>
      <c r="P29" s="1867">
        <v>9753</v>
      </c>
      <c r="Q29" s="548">
        <f t="shared" si="0"/>
        <v>32</v>
      </c>
    </row>
    <row r="30" spans="1:17">
      <c r="B30" s="547"/>
      <c r="C30" s="547" t="s">
        <v>119</v>
      </c>
      <c r="D30" s="1291">
        <v>75.400000000000006</v>
      </c>
      <c r="E30" s="1217"/>
      <c r="F30" s="1218">
        <v>4988</v>
      </c>
      <c r="G30" s="1219">
        <v>8098</v>
      </c>
      <c r="H30" s="1218">
        <v>10622</v>
      </c>
      <c r="I30" s="1874">
        <v>67</v>
      </c>
      <c r="J30" s="1910">
        <v>95.1</v>
      </c>
      <c r="M30" s="1891">
        <v>154.977</v>
      </c>
      <c r="N30" s="1894">
        <f t="shared" si="1"/>
        <v>95.1</v>
      </c>
      <c r="P30" s="1867">
        <v>10587</v>
      </c>
      <c r="Q30" s="548">
        <f t="shared" si="0"/>
        <v>35</v>
      </c>
    </row>
    <row r="31" spans="1:17">
      <c r="B31" s="547"/>
      <c r="C31" s="547" t="s">
        <v>120</v>
      </c>
      <c r="D31" s="1291">
        <v>81.599999999999994</v>
      </c>
      <c r="E31" s="1217"/>
      <c r="F31" s="1218">
        <v>6610</v>
      </c>
      <c r="G31" s="1219">
        <v>6018</v>
      </c>
      <c r="H31" s="1218">
        <v>11812</v>
      </c>
      <c r="I31" s="1874">
        <v>56</v>
      </c>
      <c r="J31" s="1910">
        <v>93.8</v>
      </c>
      <c r="M31" s="1891">
        <v>151.84</v>
      </c>
      <c r="N31" s="1894">
        <f t="shared" si="1"/>
        <v>93.8</v>
      </c>
      <c r="P31" s="1867">
        <v>11773</v>
      </c>
      <c r="Q31" s="548">
        <f t="shared" si="0"/>
        <v>39</v>
      </c>
    </row>
    <row r="32" spans="1:17">
      <c r="B32" s="547"/>
      <c r="C32" s="550" t="s">
        <v>121</v>
      </c>
      <c r="D32" s="1291">
        <v>75.099999999999994</v>
      </c>
      <c r="E32" s="1217"/>
      <c r="F32" s="1218">
        <v>5502</v>
      </c>
      <c r="G32" s="1219">
        <v>4468</v>
      </c>
      <c r="H32" s="1218">
        <v>10705</v>
      </c>
      <c r="I32" s="1874">
        <v>66</v>
      </c>
      <c r="J32" s="1910">
        <v>94.2</v>
      </c>
      <c r="M32" s="1891">
        <v>151.77600000000001</v>
      </c>
      <c r="N32" s="1894">
        <f t="shared" si="1"/>
        <v>94.2</v>
      </c>
      <c r="P32" s="1867">
        <v>10670</v>
      </c>
      <c r="Q32" s="548">
        <f t="shared" si="0"/>
        <v>35</v>
      </c>
    </row>
    <row r="33" spans="1:17">
      <c r="A33" s="545">
        <v>1978</v>
      </c>
      <c r="B33" s="546" t="s">
        <v>379</v>
      </c>
      <c r="C33" s="546" t="s">
        <v>369</v>
      </c>
      <c r="D33" s="1290">
        <v>76.599999999999994</v>
      </c>
      <c r="E33" s="1214"/>
      <c r="F33" s="1215">
        <v>5460</v>
      </c>
      <c r="G33" s="1216">
        <v>9161</v>
      </c>
      <c r="H33" s="1215">
        <v>6732</v>
      </c>
      <c r="I33" s="1873">
        <v>47</v>
      </c>
      <c r="J33" s="1911">
        <v>92.7</v>
      </c>
      <c r="M33" s="1890">
        <v>151.429</v>
      </c>
      <c r="N33" s="1895">
        <f>ROUND((M33/M21*100),1)</f>
        <v>92.7</v>
      </c>
      <c r="P33" s="1867">
        <v>6710</v>
      </c>
      <c r="Q33" s="548">
        <f t="shared" si="0"/>
        <v>22</v>
      </c>
    </row>
    <row r="34" spans="1:17">
      <c r="B34" s="547"/>
      <c r="C34" s="547" t="s">
        <v>370</v>
      </c>
      <c r="D34" s="1291">
        <v>76.5</v>
      </c>
      <c r="E34" s="1217"/>
      <c r="F34" s="1218">
        <v>4847</v>
      </c>
      <c r="G34" s="1219">
        <v>7663</v>
      </c>
      <c r="H34" s="1218">
        <v>9834</v>
      </c>
      <c r="I34" s="1874">
        <v>44</v>
      </c>
      <c r="J34" s="1910">
        <v>94.3</v>
      </c>
      <c r="M34" s="1891">
        <v>152.79900000000001</v>
      </c>
      <c r="N34" s="1896">
        <f t="shared" ref="N34:N44" si="2">ROUND((M34/M22*100),1)</f>
        <v>94.3</v>
      </c>
      <c r="P34" s="1867">
        <v>9802</v>
      </c>
      <c r="Q34" s="548">
        <f t="shared" si="0"/>
        <v>32</v>
      </c>
    </row>
    <row r="35" spans="1:17">
      <c r="B35" s="547"/>
      <c r="C35" s="547" t="s">
        <v>371</v>
      </c>
      <c r="D35" s="1291">
        <v>76.7</v>
      </c>
      <c r="E35" s="1217"/>
      <c r="F35" s="1218">
        <v>4874</v>
      </c>
      <c r="G35" s="1219">
        <v>9329</v>
      </c>
      <c r="H35" s="1218">
        <v>15412</v>
      </c>
      <c r="I35" s="1874">
        <v>63</v>
      </c>
      <c r="J35" s="1910">
        <v>94.7</v>
      </c>
      <c r="M35" s="1891">
        <v>152.31200000000001</v>
      </c>
      <c r="N35" s="1896">
        <f>ROUND((M35/M23*100),1)</f>
        <v>94.7</v>
      </c>
      <c r="P35" s="1867">
        <v>15362</v>
      </c>
      <c r="Q35" s="548">
        <f t="shared" si="0"/>
        <v>50</v>
      </c>
    </row>
    <row r="36" spans="1:17">
      <c r="B36" s="547"/>
      <c r="C36" s="547" t="s">
        <v>372</v>
      </c>
      <c r="D36" s="1291">
        <v>77.5</v>
      </c>
      <c r="E36" s="1217"/>
      <c r="F36" s="1218">
        <v>5575</v>
      </c>
      <c r="G36" s="1219">
        <v>7799</v>
      </c>
      <c r="H36" s="1218">
        <v>10559</v>
      </c>
      <c r="I36" s="1874">
        <v>50</v>
      </c>
      <c r="J36" s="1910">
        <v>92.9</v>
      </c>
      <c r="M36" s="1891">
        <v>151.55799999999999</v>
      </c>
      <c r="N36" s="1896">
        <f t="shared" si="2"/>
        <v>92.9</v>
      </c>
      <c r="P36" s="1867">
        <v>10525</v>
      </c>
      <c r="Q36" s="548">
        <f t="shared" si="0"/>
        <v>34</v>
      </c>
    </row>
    <row r="37" spans="1:17">
      <c r="B37" s="547"/>
      <c r="C37" s="547" t="s">
        <v>373</v>
      </c>
      <c r="D37" s="1291">
        <v>76.599999999999994</v>
      </c>
      <c r="E37" s="1217"/>
      <c r="F37" s="1218">
        <v>4890</v>
      </c>
      <c r="G37" s="1219">
        <v>8263</v>
      </c>
      <c r="H37" s="1218">
        <v>10101</v>
      </c>
      <c r="I37" s="1874">
        <v>64</v>
      </c>
      <c r="J37" s="1910">
        <v>94.3</v>
      </c>
      <c r="M37" s="1891">
        <v>152.63300000000001</v>
      </c>
      <c r="N37" s="1896">
        <f t="shared" si="2"/>
        <v>94.3</v>
      </c>
      <c r="P37" s="1867">
        <v>10068</v>
      </c>
      <c r="Q37" s="548">
        <f t="shared" si="0"/>
        <v>33</v>
      </c>
    </row>
    <row r="38" spans="1:17">
      <c r="B38" s="547"/>
      <c r="C38" s="547" t="s">
        <v>374</v>
      </c>
      <c r="D38" s="1291">
        <v>79.2</v>
      </c>
      <c r="E38" s="1217"/>
      <c r="F38" s="1218">
        <v>6992</v>
      </c>
      <c r="G38" s="1219">
        <v>7855</v>
      </c>
      <c r="H38" s="1218">
        <v>12008</v>
      </c>
      <c r="I38" s="1874">
        <v>46</v>
      </c>
      <c r="J38" s="1910">
        <v>94.4</v>
      </c>
      <c r="M38" s="1891">
        <v>150.04400000000001</v>
      </c>
      <c r="N38" s="1896">
        <f t="shared" si="2"/>
        <v>94.4</v>
      </c>
      <c r="P38" s="1867">
        <v>11969</v>
      </c>
      <c r="Q38" s="548">
        <f t="shared" si="0"/>
        <v>39</v>
      </c>
    </row>
    <row r="39" spans="1:17">
      <c r="B39" s="547"/>
      <c r="C39" s="547" t="s">
        <v>375</v>
      </c>
      <c r="D39" s="1291">
        <v>79.5</v>
      </c>
      <c r="E39" s="1217"/>
      <c r="F39" s="1218">
        <v>5511</v>
      </c>
      <c r="G39" s="1219">
        <v>7594</v>
      </c>
      <c r="H39" s="1218">
        <v>14654</v>
      </c>
      <c r="I39" s="1874">
        <v>45</v>
      </c>
      <c r="J39" s="1910">
        <v>94.8</v>
      </c>
      <c r="M39" s="1891">
        <v>148.66300000000001</v>
      </c>
      <c r="N39" s="1896">
        <f t="shared" si="2"/>
        <v>94.8</v>
      </c>
      <c r="P39" s="1867">
        <v>14607</v>
      </c>
      <c r="Q39" s="548">
        <f t="shared" si="0"/>
        <v>47</v>
      </c>
    </row>
    <row r="40" spans="1:17">
      <c r="B40" s="547"/>
      <c r="C40" s="547" t="s">
        <v>376</v>
      </c>
      <c r="D40" s="1291">
        <v>81</v>
      </c>
      <c r="E40" s="1217"/>
      <c r="F40" s="1218">
        <v>4149</v>
      </c>
      <c r="G40" s="1219">
        <v>9759</v>
      </c>
      <c r="H40" s="1218">
        <v>8137</v>
      </c>
      <c r="I40" s="1874">
        <v>49</v>
      </c>
      <c r="J40" s="1910">
        <v>95.3</v>
      </c>
      <c r="M40" s="1891">
        <v>148.59100000000001</v>
      </c>
      <c r="N40" s="1896">
        <f t="shared" si="2"/>
        <v>95.3</v>
      </c>
      <c r="P40" s="1867">
        <v>8111</v>
      </c>
      <c r="Q40" s="548">
        <f t="shared" si="0"/>
        <v>26</v>
      </c>
    </row>
    <row r="41" spans="1:17">
      <c r="B41" s="547"/>
      <c r="C41" s="547" t="s">
        <v>377</v>
      </c>
      <c r="D41" s="1291">
        <v>81.5</v>
      </c>
      <c r="E41" s="1217"/>
      <c r="F41" s="1218">
        <v>3334</v>
      </c>
      <c r="G41" s="1219">
        <v>9984</v>
      </c>
      <c r="H41" s="1218">
        <v>11741</v>
      </c>
      <c r="I41" s="1874">
        <v>47</v>
      </c>
      <c r="J41" s="1910">
        <v>94.4</v>
      </c>
      <c r="M41" s="1891">
        <v>147.346</v>
      </c>
      <c r="N41" s="1896">
        <f t="shared" si="2"/>
        <v>94.4</v>
      </c>
      <c r="P41" s="1867">
        <v>11704</v>
      </c>
      <c r="Q41" s="548">
        <f t="shared" si="0"/>
        <v>37</v>
      </c>
    </row>
    <row r="42" spans="1:17">
      <c r="B42" s="547"/>
      <c r="C42" s="547" t="s">
        <v>119</v>
      </c>
      <c r="D42" s="1291">
        <v>82</v>
      </c>
      <c r="E42" s="1217"/>
      <c r="F42" s="1218">
        <v>4833</v>
      </c>
      <c r="G42" s="1219">
        <v>8325</v>
      </c>
      <c r="H42" s="1218">
        <v>12048</v>
      </c>
      <c r="I42" s="1874">
        <v>89</v>
      </c>
      <c r="J42" s="1910">
        <v>96</v>
      </c>
      <c r="M42" s="1891">
        <v>148.78200000000001</v>
      </c>
      <c r="N42" s="1896">
        <f t="shared" si="2"/>
        <v>96</v>
      </c>
      <c r="P42" s="1867">
        <v>12010</v>
      </c>
      <c r="Q42" s="548">
        <f t="shared" si="0"/>
        <v>38</v>
      </c>
    </row>
    <row r="43" spans="1:17">
      <c r="B43" s="547"/>
      <c r="C43" s="547" t="s">
        <v>120</v>
      </c>
      <c r="D43" s="1291">
        <v>81.900000000000006</v>
      </c>
      <c r="E43" s="1217"/>
      <c r="F43" s="1218">
        <v>5679</v>
      </c>
      <c r="G43" s="1219">
        <v>6708</v>
      </c>
      <c r="H43" s="1218">
        <v>12890</v>
      </c>
      <c r="I43" s="1874">
        <v>56</v>
      </c>
      <c r="J43" s="1910">
        <v>98.5</v>
      </c>
      <c r="M43" s="1891">
        <v>149.52799999999999</v>
      </c>
      <c r="N43" s="1896">
        <f t="shared" si="2"/>
        <v>98.5</v>
      </c>
      <c r="P43" s="1867">
        <v>12849</v>
      </c>
      <c r="Q43" s="548">
        <f t="shared" si="0"/>
        <v>41</v>
      </c>
    </row>
    <row r="44" spans="1:17">
      <c r="A44" s="549"/>
      <c r="B44" s="550"/>
      <c r="C44" s="550" t="s">
        <v>121</v>
      </c>
      <c r="D44" s="1292">
        <v>82.9</v>
      </c>
      <c r="E44" s="1220"/>
      <c r="F44" s="1221">
        <v>5865</v>
      </c>
      <c r="G44" s="1222">
        <v>4661</v>
      </c>
      <c r="H44" s="1221">
        <v>12964</v>
      </c>
      <c r="I44" s="1875">
        <v>37</v>
      </c>
      <c r="J44" s="1912">
        <v>100.1</v>
      </c>
      <c r="M44" s="1892">
        <v>151.90299999999999</v>
      </c>
      <c r="N44" s="1897">
        <f t="shared" si="2"/>
        <v>100.1</v>
      </c>
      <c r="P44" s="1867">
        <v>12923</v>
      </c>
      <c r="Q44" s="548">
        <f t="shared" si="0"/>
        <v>41</v>
      </c>
    </row>
    <row r="45" spans="1:17">
      <c r="A45" s="513">
        <v>1979</v>
      </c>
      <c r="B45" s="547" t="s">
        <v>380</v>
      </c>
      <c r="C45" s="546" t="s">
        <v>369</v>
      </c>
      <c r="D45" s="1291">
        <v>83.3</v>
      </c>
      <c r="E45" s="1217"/>
      <c r="F45" s="1218">
        <v>3377</v>
      </c>
      <c r="G45" s="1219">
        <v>10092</v>
      </c>
      <c r="H45" s="1218">
        <v>8521</v>
      </c>
      <c r="I45" s="1874">
        <v>37</v>
      </c>
      <c r="J45" s="1910">
        <v>103.3</v>
      </c>
      <c r="M45" s="1891">
        <v>156.44800000000001</v>
      </c>
      <c r="N45" s="1894">
        <f>ROUND((M45/M33*100),1)</f>
        <v>103.3</v>
      </c>
      <c r="P45" s="1867">
        <v>8494</v>
      </c>
      <c r="Q45" s="548">
        <f t="shared" si="0"/>
        <v>27</v>
      </c>
    </row>
    <row r="46" spans="1:17">
      <c r="B46" s="547"/>
      <c r="C46" s="547" t="s">
        <v>370</v>
      </c>
      <c r="D46" s="1291">
        <v>82.6</v>
      </c>
      <c r="E46" s="1217"/>
      <c r="F46" s="1218">
        <v>4235</v>
      </c>
      <c r="G46" s="1219">
        <v>8819</v>
      </c>
      <c r="H46" s="1218">
        <v>11911</v>
      </c>
      <c r="I46" s="1874">
        <v>25</v>
      </c>
      <c r="J46" s="1910">
        <v>104.6</v>
      </c>
      <c r="M46" s="1891">
        <v>159.869</v>
      </c>
      <c r="N46" s="1894">
        <f t="shared" ref="N46:N56" si="3">ROUND((M46/M34*100),1)</f>
        <v>104.6</v>
      </c>
      <c r="P46" s="1867">
        <v>11873</v>
      </c>
      <c r="Q46" s="548">
        <f t="shared" si="0"/>
        <v>38</v>
      </c>
    </row>
    <row r="47" spans="1:17">
      <c r="B47" s="547"/>
      <c r="C47" s="547" t="s">
        <v>371</v>
      </c>
      <c r="D47" s="1291">
        <v>86.1</v>
      </c>
      <c r="E47" s="1217"/>
      <c r="F47" s="1218">
        <v>4565</v>
      </c>
      <c r="G47" s="1219">
        <v>11587</v>
      </c>
      <c r="H47" s="1218">
        <v>17912</v>
      </c>
      <c r="I47" s="1874">
        <v>35</v>
      </c>
      <c r="J47" s="1910">
        <v>107.4</v>
      </c>
      <c r="M47" s="1891">
        <v>163.65899999999999</v>
      </c>
      <c r="N47" s="1894">
        <f>ROUND((M47/M35*100),1)</f>
        <v>107.4</v>
      </c>
      <c r="P47" s="1867">
        <v>17855</v>
      </c>
      <c r="Q47" s="548">
        <f t="shared" si="0"/>
        <v>57</v>
      </c>
    </row>
    <row r="48" spans="1:17">
      <c r="B48" s="547"/>
      <c r="C48" s="547" t="s">
        <v>372</v>
      </c>
      <c r="D48" s="1291">
        <v>86.7</v>
      </c>
      <c r="E48" s="1217"/>
      <c r="F48" s="1218">
        <v>5946</v>
      </c>
      <c r="G48" s="1219">
        <v>9947</v>
      </c>
      <c r="H48" s="1218">
        <v>11658</v>
      </c>
      <c r="I48" s="1874">
        <v>33</v>
      </c>
      <c r="J48" s="1910">
        <v>110.7</v>
      </c>
      <c r="M48" s="1891">
        <v>167.80699999999999</v>
      </c>
      <c r="N48" s="1894">
        <f t="shared" si="3"/>
        <v>110.7</v>
      </c>
      <c r="P48" s="1867">
        <v>11621</v>
      </c>
      <c r="Q48" s="548">
        <f t="shared" si="0"/>
        <v>37</v>
      </c>
    </row>
    <row r="49" spans="1:17">
      <c r="B49" s="547"/>
      <c r="C49" s="547" t="s">
        <v>373</v>
      </c>
      <c r="D49" s="1291">
        <v>87.6</v>
      </c>
      <c r="E49" s="1217"/>
      <c r="F49" s="1218">
        <v>4180</v>
      </c>
      <c r="G49" s="1219">
        <v>10551</v>
      </c>
      <c r="H49" s="1218">
        <v>12087</v>
      </c>
      <c r="I49" s="1874">
        <v>27</v>
      </c>
      <c r="J49" s="1910">
        <v>113.1</v>
      </c>
      <c r="M49" s="1891">
        <v>172.68600000000001</v>
      </c>
      <c r="N49" s="1894">
        <f t="shared" si="3"/>
        <v>113.1</v>
      </c>
      <c r="P49" s="1867">
        <v>12049</v>
      </c>
      <c r="Q49" s="548">
        <f t="shared" si="0"/>
        <v>38</v>
      </c>
    </row>
    <row r="50" spans="1:17">
      <c r="B50" s="547"/>
      <c r="C50" s="547" t="s">
        <v>374</v>
      </c>
      <c r="D50" s="1291">
        <v>87.9</v>
      </c>
      <c r="E50" s="1217"/>
      <c r="F50" s="1218">
        <v>6018</v>
      </c>
      <c r="G50" s="1219">
        <v>9312</v>
      </c>
      <c r="H50" s="1218">
        <v>12873</v>
      </c>
      <c r="I50" s="1874">
        <v>39</v>
      </c>
      <c r="J50" s="1910">
        <v>117.8</v>
      </c>
      <c r="M50" s="1891">
        <v>176.70500000000001</v>
      </c>
      <c r="N50" s="1894">
        <f t="shared" si="3"/>
        <v>117.8</v>
      </c>
      <c r="P50" s="1867">
        <v>12833</v>
      </c>
      <c r="Q50" s="548">
        <f t="shared" si="0"/>
        <v>40</v>
      </c>
    </row>
    <row r="51" spans="1:17">
      <c r="B51" s="547"/>
      <c r="C51" s="547" t="s">
        <v>375</v>
      </c>
      <c r="D51" s="1291">
        <v>87.3</v>
      </c>
      <c r="E51" s="1217"/>
      <c r="F51" s="1218">
        <v>5844</v>
      </c>
      <c r="G51" s="1219">
        <v>9440</v>
      </c>
      <c r="H51" s="1218">
        <v>15223</v>
      </c>
      <c r="I51" s="1874">
        <v>35</v>
      </c>
      <c r="J51" s="1910">
        <v>120.3</v>
      </c>
      <c r="M51" s="1891">
        <v>178.89400000000001</v>
      </c>
      <c r="N51" s="1894">
        <f t="shared" si="3"/>
        <v>120.3</v>
      </c>
      <c r="P51" s="1867">
        <v>15176</v>
      </c>
      <c r="Q51" s="548">
        <f t="shared" si="0"/>
        <v>47</v>
      </c>
    </row>
    <row r="52" spans="1:17">
      <c r="B52" s="547"/>
      <c r="C52" s="547" t="s">
        <v>376</v>
      </c>
      <c r="D52" s="1291">
        <v>86.8</v>
      </c>
      <c r="E52" s="1217"/>
      <c r="F52" s="1218">
        <v>4516</v>
      </c>
      <c r="G52" s="1219">
        <v>11474</v>
      </c>
      <c r="H52" s="1218">
        <v>8725</v>
      </c>
      <c r="I52" s="1874">
        <v>41</v>
      </c>
      <c r="J52" s="1910">
        <v>121.2</v>
      </c>
      <c r="M52" s="1891">
        <v>180.14599999999999</v>
      </c>
      <c r="N52" s="1894">
        <f t="shared" si="3"/>
        <v>121.2</v>
      </c>
      <c r="P52" s="1867">
        <v>8698</v>
      </c>
      <c r="Q52" s="548">
        <f t="shared" si="0"/>
        <v>27</v>
      </c>
    </row>
    <row r="53" spans="1:17">
      <c r="B53" s="547"/>
      <c r="C53" s="547" t="s">
        <v>377</v>
      </c>
      <c r="D53" s="1291">
        <v>89.1</v>
      </c>
      <c r="E53" s="1217"/>
      <c r="F53" s="1218">
        <v>3334</v>
      </c>
      <c r="G53" s="1219">
        <v>11681</v>
      </c>
      <c r="H53" s="1218">
        <v>11890</v>
      </c>
      <c r="I53" s="1874">
        <v>41</v>
      </c>
      <c r="J53" s="1910">
        <v>124.6</v>
      </c>
      <c r="M53" s="1891">
        <v>183.59100000000001</v>
      </c>
      <c r="N53" s="1894">
        <f t="shared" si="3"/>
        <v>124.6</v>
      </c>
      <c r="P53" s="1867">
        <v>11853</v>
      </c>
      <c r="Q53" s="548">
        <f t="shared" si="0"/>
        <v>37</v>
      </c>
    </row>
    <row r="54" spans="1:17">
      <c r="B54" s="547"/>
      <c r="C54" s="547" t="s">
        <v>119</v>
      </c>
      <c r="D54" s="1291">
        <v>86.6</v>
      </c>
      <c r="E54" s="1217"/>
      <c r="F54" s="1218">
        <v>4833</v>
      </c>
      <c r="G54" s="1219">
        <v>11237</v>
      </c>
      <c r="H54" s="1218">
        <v>12856</v>
      </c>
      <c r="I54" s="1874">
        <v>36</v>
      </c>
      <c r="J54" s="1910">
        <v>124.5</v>
      </c>
      <c r="M54" s="1891">
        <v>185.22300000000001</v>
      </c>
      <c r="N54" s="1894">
        <f t="shared" si="3"/>
        <v>124.5</v>
      </c>
      <c r="P54" s="1867">
        <v>12816</v>
      </c>
      <c r="Q54" s="548">
        <f t="shared" si="0"/>
        <v>40</v>
      </c>
    </row>
    <row r="55" spans="1:17">
      <c r="B55" s="547"/>
      <c r="C55" s="547" t="s">
        <v>120</v>
      </c>
      <c r="D55" s="1291">
        <v>86.6</v>
      </c>
      <c r="E55" s="1217"/>
      <c r="F55" s="1218">
        <v>5679</v>
      </c>
      <c r="G55" s="1219">
        <v>9171</v>
      </c>
      <c r="H55" s="1218">
        <v>13225</v>
      </c>
      <c r="I55" s="1874">
        <v>34</v>
      </c>
      <c r="J55" s="1910">
        <v>126.4</v>
      </c>
      <c r="M55" s="1891">
        <v>188.977</v>
      </c>
      <c r="N55" s="1894">
        <f t="shared" si="3"/>
        <v>126.4</v>
      </c>
      <c r="P55" s="1867">
        <v>13184</v>
      </c>
      <c r="Q55" s="548">
        <f t="shared" si="0"/>
        <v>41</v>
      </c>
    </row>
    <row r="56" spans="1:17">
      <c r="B56" s="547"/>
      <c r="C56" s="550" t="s">
        <v>121</v>
      </c>
      <c r="D56" s="1291">
        <v>85.6</v>
      </c>
      <c r="E56" s="1217"/>
      <c r="F56" s="1218">
        <v>5865</v>
      </c>
      <c r="G56" s="1219">
        <v>6662</v>
      </c>
      <c r="H56" s="1218">
        <v>12350</v>
      </c>
      <c r="I56" s="1874">
        <v>31</v>
      </c>
      <c r="J56" s="1910">
        <v>126</v>
      </c>
      <c r="M56" s="1891">
        <v>191.40199999999999</v>
      </c>
      <c r="N56" s="1894">
        <f t="shared" si="3"/>
        <v>126</v>
      </c>
      <c r="P56" s="1867">
        <v>12312</v>
      </c>
      <c r="Q56" s="548">
        <f t="shared" si="0"/>
        <v>38</v>
      </c>
    </row>
    <row r="57" spans="1:17">
      <c r="A57" s="545">
        <v>1980</v>
      </c>
      <c r="B57" s="546" t="s">
        <v>381</v>
      </c>
      <c r="C57" s="546" t="s">
        <v>369</v>
      </c>
      <c r="D57" s="1290">
        <v>87.6</v>
      </c>
      <c r="E57" s="1214"/>
      <c r="F57" s="1215">
        <v>2945</v>
      </c>
      <c r="G57" s="1216">
        <v>12439</v>
      </c>
      <c r="H57" s="1215">
        <v>8228</v>
      </c>
      <c r="I57" s="1873">
        <v>33</v>
      </c>
      <c r="J57" s="1911">
        <v>128</v>
      </c>
      <c r="M57" s="1890">
        <v>200.26300000000001</v>
      </c>
      <c r="N57" s="1895">
        <f>ROUND((M57/M45*100),1)</f>
        <v>128</v>
      </c>
      <c r="P57" s="1867">
        <v>8203</v>
      </c>
      <c r="Q57" s="548">
        <f t="shared" si="0"/>
        <v>25</v>
      </c>
    </row>
    <row r="58" spans="1:17">
      <c r="B58" s="547"/>
      <c r="C58" s="547" t="s">
        <v>370</v>
      </c>
      <c r="D58" s="1291">
        <v>89.3</v>
      </c>
      <c r="E58" s="1217"/>
      <c r="F58" s="1218">
        <v>3878</v>
      </c>
      <c r="G58" s="1219">
        <v>11705</v>
      </c>
      <c r="H58" s="1218">
        <v>12351</v>
      </c>
      <c r="I58" s="1874">
        <v>45</v>
      </c>
      <c r="J58" s="1910">
        <v>130.1</v>
      </c>
      <c r="M58" s="1891">
        <v>208.04400000000001</v>
      </c>
      <c r="N58" s="1896">
        <f t="shared" ref="N58:N68" si="4">ROUND((M58/M46*100),1)</f>
        <v>130.1</v>
      </c>
      <c r="P58" s="1867">
        <v>12313</v>
      </c>
      <c r="Q58" s="548">
        <f t="shared" si="0"/>
        <v>38</v>
      </c>
    </row>
    <row r="59" spans="1:17">
      <c r="B59" s="547"/>
      <c r="C59" s="547" t="s">
        <v>371</v>
      </c>
      <c r="D59" s="1291">
        <v>89.1</v>
      </c>
      <c r="E59" s="1217"/>
      <c r="F59" s="1218">
        <v>4846</v>
      </c>
      <c r="G59" s="1219">
        <v>13192</v>
      </c>
      <c r="H59" s="1218">
        <v>17826</v>
      </c>
      <c r="I59" s="1874">
        <v>35</v>
      </c>
      <c r="J59" s="1910">
        <v>127</v>
      </c>
      <c r="M59" s="1891">
        <v>207.846</v>
      </c>
      <c r="N59" s="1896">
        <f>ROUND((M59/M47*100),1)</f>
        <v>127</v>
      </c>
      <c r="P59" s="1867">
        <v>17771</v>
      </c>
      <c r="Q59" s="548">
        <f t="shared" si="0"/>
        <v>55</v>
      </c>
    </row>
    <row r="60" spans="1:17">
      <c r="B60" s="547"/>
      <c r="C60" s="547" t="s">
        <v>372</v>
      </c>
      <c r="D60" s="1291">
        <v>89</v>
      </c>
      <c r="E60" s="1217"/>
      <c r="F60" s="1218">
        <v>6367</v>
      </c>
      <c r="G60" s="1219">
        <v>11200</v>
      </c>
      <c r="H60" s="1218">
        <v>11651</v>
      </c>
      <c r="I60" s="1874">
        <v>45</v>
      </c>
      <c r="J60" s="1910">
        <v>125</v>
      </c>
      <c r="M60" s="1891">
        <v>209.833</v>
      </c>
      <c r="N60" s="1896">
        <f t="shared" si="4"/>
        <v>125</v>
      </c>
      <c r="P60" s="1867">
        <v>11615</v>
      </c>
      <c r="Q60" s="548">
        <f t="shared" si="0"/>
        <v>36</v>
      </c>
    </row>
    <row r="61" spans="1:17">
      <c r="B61" s="547"/>
      <c r="C61" s="547" t="s">
        <v>373</v>
      </c>
      <c r="D61" s="1291">
        <v>91.4</v>
      </c>
      <c r="E61" s="1217"/>
      <c r="F61" s="1218">
        <v>4530</v>
      </c>
      <c r="G61" s="1219">
        <v>10397</v>
      </c>
      <c r="H61" s="1218">
        <v>11020</v>
      </c>
      <c r="I61" s="1874">
        <v>43</v>
      </c>
      <c r="J61" s="1910">
        <v>118.6</v>
      </c>
      <c r="M61" s="1891">
        <v>204.834</v>
      </c>
      <c r="N61" s="1896">
        <f t="shared" si="4"/>
        <v>118.6</v>
      </c>
      <c r="P61" s="1867">
        <v>10986</v>
      </c>
      <c r="Q61" s="548">
        <f t="shared" si="0"/>
        <v>34</v>
      </c>
    </row>
    <row r="62" spans="1:17">
      <c r="B62" s="547"/>
      <c r="C62" s="547" t="s">
        <v>374</v>
      </c>
      <c r="D62" s="1291">
        <v>87.6</v>
      </c>
      <c r="E62" s="1217"/>
      <c r="F62" s="1218">
        <v>4263</v>
      </c>
      <c r="G62" s="1219">
        <v>10075</v>
      </c>
      <c r="H62" s="1218">
        <v>12026</v>
      </c>
      <c r="I62" s="1874">
        <v>43</v>
      </c>
      <c r="J62" s="1910">
        <v>114.3</v>
      </c>
      <c r="M62" s="1891">
        <v>201.94200000000001</v>
      </c>
      <c r="N62" s="1896">
        <f t="shared" si="4"/>
        <v>114.3</v>
      </c>
      <c r="P62" s="1867">
        <v>11989</v>
      </c>
      <c r="Q62" s="548">
        <f t="shared" si="0"/>
        <v>37</v>
      </c>
    </row>
    <row r="63" spans="1:17">
      <c r="B63" s="547"/>
      <c r="C63" s="547" t="s">
        <v>375</v>
      </c>
      <c r="D63" s="1291">
        <v>89.3</v>
      </c>
      <c r="E63" s="1217"/>
      <c r="F63" s="1218">
        <v>4324</v>
      </c>
      <c r="G63" s="1219">
        <v>11203</v>
      </c>
      <c r="H63" s="1218">
        <v>15632</v>
      </c>
      <c r="I63" s="1874">
        <v>37</v>
      </c>
      <c r="J63" s="1910">
        <v>112.9</v>
      </c>
      <c r="M63" s="1891">
        <v>202.048</v>
      </c>
      <c r="N63" s="1896">
        <f t="shared" si="4"/>
        <v>112.9</v>
      </c>
      <c r="P63" s="1867">
        <v>15584</v>
      </c>
      <c r="Q63" s="548">
        <f t="shared" si="0"/>
        <v>48</v>
      </c>
    </row>
    <row r="64" spans="1:17">
      <c r="B64" s="547"/>
      <c r="C64" s="547" t="s">
        <v>376</v>
      </c>
      <c r="D64" s="1291">
        <v>83.9</v>
      </c>
      <c r="E64" s="1217"/>
      <c r="F64" s="1218">
        <v>4053</v>
      </c>
      <c r="G64" s="1219">
        <v>10318</v>
      </c>
      <c r="H64" s="1218">
        <v>7419</v>
      </c>
      <c r="I64" s="1874">
        <v>44</v>
      </c>
      <c r="J64" s="1910">
        <v>112.3</v>
      </c>
      <c r="M64" s="1891">
        <v>202.26</v>
      </c>
      <c r="N64" s="1896">
        <f t="shared" si="4"/>
        <v>112.3</v>
      </c>
      <c r="P64" s="1867">
        <v>7396</v>
      </c>
      <c r="Q64" s="548">
        <f t="shared" si="0"/>
        <v>23</v>
      </c>
    </row>
    <row r="65" spans="1:17">
      <c r="B65" s="547"/>
      <c r="C65" s="547" t="s">
        <v>377</v>
      </c>
      <c r="D65" s="1291">
        <v>85.1</v>
      </c>
      <c r="E65" s="1217"/>
      <c r="F65" s="1218">
        <v>3800</v>
      </c>
      <c r="G65" s="1219">
        <v>11205</v>
      </c>
      <c r="H65" s="1218">
        <v>11494</v>
      </c>
      <c r="I65" s="1874">
        <v>43</v>
      </c>
      <c r="J65" s="1910">
        <v>108.2</v>
      </c>
      <c r="M65" s="1891">
        <v>198.679</v>
      </c>
      <c r="N65" s="1896">
        <f t="shared" si="4"/>
        <v>108.2</v>
      </c>
      <c r="P65" s="1867">
        <v>11458</v>
      </c>
      <c r="Q65" s="548">
        <f t="shared" si="0"/>
        <v>36</v>
      </c>
    </row>
    <row r="66" spans="1:17">
      <c r="B66" s="547"/>
      <c r="C66" s="547" t="s">
        <v>119</v>
      </c>
      <c r="D66" s="1291">
        <v>85.8</v>
      </c>
      <c r="E66" s="1217"/>
      <c r="F66" s="1218">
        <v>3107</v>
      </c>
      <c r="G66" s="1219">
        <v>11067</v>
      </c>
      <c r="H66" s="1218">
        <v>11731</v>
      </c>
      <c r="I66" s="1874">
        <v>45</v>
      </c>
      <c r="J66" s="1910">
        <v>106.6</v>
      </c>
      <c r="M66" s="1891">
        <v>197.43600000000001</v>
      </c>
      <c r="N66" s="1896">
        <f t="shared" si="4"/>
        <v>106.6</v>
      </c>
      <c r="P66" s="1867">
        <v>11694</v>
      </c>
      <c r="Q66" s="548">
        <f t="shared" si="0"/>
        <v>37</v>
      </c>
    </row>
    <row r="67" spans="1:17">
      <c r="B67" s="547"/>
      <c r="C67" s="547" t="s">
        <v>120</v>
      </c>
      <c r="D67" s="1291">
        <v>85.1</v>
      </c>
      <c r="E67" s="1217"/>
      <c r="F67" s="1218">
        <v>3900</v>
      </c>
      <c r="G67" s="1219">
        <v>8533</v>
      </c>
      <c r="H67" s="1218">
        <v>11869</v>
      </c>
      <c r="I67" s="1874">
        <v>40</v>
      </c>
      <c r="J67" s="1910">
        <v>104</v>
      </c>
      <c r="M67" s="1891">
        <v>196.53899999999999</v>
      </c>
      <c r="N67" s="1896">
        <f t="shared" si="4"/>
        <v>104</v>
      </c>
      <c r="P67" s="1867">
        <v>11832</v>
      </c>
      <c r="Q67" s="548">
        <f t="shared" si="0"/>
        <v>37</v>
      </c>
    </row>
    <row r="68" spans="1:17">
      <c r="A68" s="549"/>
      <c r="B68" s="550"/>
      <c r="C68" s="550" t="s">
        <v>121</v>
      </c>
      <c r="D68" s="1292">
        <v>87.9</v>
      </c>
      <c r="E68" s="1220"/>
      <c r="F68" s="1221">
        <v>4155</v>
      </c>
      <c r="G68" s="1222">
        <v>6508</v>
      </c>
      <c r="H68" s="1221">
        <v>11755</v>
      </c>
      <c r="I68" s="1875">
        <v>45</v>
      </c>
      <c r="J68" s="1912">
        <v>100.6</v>
      </c>
      <c r="M68" s="1892">
        <v>192.471</v>
      </c>
      <c r="N68" s="1897">
        <f t="shared" si="4"/>
        <v>100.6</v>
      </c>
      <c r="P68" s="1867">
        <v>11718</v>
      </c>
      <c r="Q68" s="548">
        <f t="shared" si="0"/>
        <v>37</v>
      </c>
    </row>
    <row r="69" spans="1:17">
      <c r="A69" s="513">
        <v>1981</v>
      </c>
      <c r="B69" s="547" t="s">
        <v>382</v>
      </c>
      <c r="C69" s="546" t="s">
        <v>369</v>
      </c>
      <c r="D69" s="1291">
        <v>86.6</v>
      </c>
      <c r="E69" s="1217"/>
      <c r="F69" s="1218">
        <v>3149</v>
      </c>
      <c r="G69" s="1219">
        <v>12676</v>
      </c>
      <c r="H69" s="1218">
        <v>7918</v>
      </c>
      <c r="I69" s="1874">
        <v>31</v>
      </c>
      <c r="J69" s="1910">
        <v>94.3</v>
      </c>
      <c r="M69" s="1891">
        <v>188.78299999999999</v>
      </c>
      <c r="N69" s="1894">
        <f>ROUND((M69/M57*100),1)</f>
        <v>94.3</v>
      </c>
      <c r="P69" s="1867">
        <v>7893</v>
      </c>
      <c r="Q69" s="548">
        <f t="shared" si="0"/>
        <v>25</v>
      </c>
    </row>
    <row r="70" spans="1:17">
      <c r="B70" s="547"/>
      <c r="C70" s="547" t="s">
        <v>370</v>
      </c>
      <c r="D70" s="1291">
        <v>86.6</v>
      </c>
      <c r="E70" s="1217"/>
      <c r="F70" s="1218">
        <v>7205</v>
      </c>
      <c r="G70" s="1219">
        <v>9601</v>
      </c>
      <c r="H70" s="1218">
        <v>11531</v>
      </c>
      <c r="I70" s="1874">
        <v>47</v>
      </c>
      <c r="J70" s="1910">
        <v>89.2</v>
      </c>
      <c r="M70" s="1891">
        <v>185.54499999999999</v>
      </c>
      <c r="N70" s="1894">
        <f t="shared" ref="N70:N80" si="5">ROUND((M70/M58*100),1)</f>
        <v>89.2</v>
      </c>
      <c r="P70" s="1867">
        <v>11494</v>
      </c>
      <c r="Q70" s="548">
        <f t="shared" si="0"/>
        <v>37</v>
      </c>
    </row>
    <row r="71" spans="1:17">
      <c r="B71" s="547"/>
      <c r="C71" s="547" t="s">
        <v>371</v>
      </c>
      <c r="D71" s="1291">
        <v>84.1</v>
      </c>
      <c r="E71" s="1217"/>
      <c r="F71" s="1218">
        <v>3995</v>
      </c>
      <c r="G71" s="1219">
        <v>11024</v>
      </c>
      <c r="H71" s="1218">
        <v>17492</v>
      </c>
      <c r="I71" s="1874">
        <v>42</v>
      </c>
      <c r="J71" s="1910">
        <v>89.7</v>
      </c>
      <c r="M71" s="1891">
        <v>186.36699999999999</v>
      </c>
      <c r="N71" s="1894">
        <f>ROUND((M71/M59*100),1)</f>
        <v>89.7</v>
      </c>
      <c r="P71" s="1867">
        <v>17436</v>
      </c>
      <c r="Q71" s="548">
        <f t="shared" si="0"/>
        <v>56</v>
      </c>
    </row>
    <row r="72" spans="1:17">
      <c r="B72" s="547"/>
      <c r="C72" s="547" t="s">
        <v>372</v>
      </c>
      <c r="D72" s="1291">
        <v>85.1</v>
      </c>
      <c r="E72" s="1217"/>
      <c r="F72" s="1218">
        <v>4844</v>
      </c>
      <c r="G72" s="1219">
        <v>10080</v>
      </c>
      <c r="H72" s="1218">
        <v>12797</v>
      </c>
      <c r="I72" s="1874">
        <v>39</v>
      </c>
      <c r="J72" s="1910">
        <v>89.6</v>
      </c>
      <c r="M72" s="1891">
        <v>188.036</v>
      </c>
      <c r="N72" s="1894">
        <f t="shared" si="5"/>
        <v>89.6</v>
      </c>
      <c r="P72" s="1867">
        <v>12756</v>
      </c>
      <c r="Q72" s="548">
        <f t="shared" si="0"/>
        <v>41</v>
      </c>
    </row>
    <row r="73" spans="1:17">
      <c r="B73" s="547"/>
      <c r="C73" s="547" t="s">
        <v>373</v>
      </c>
      <c r="D73" s="1291">
        <v>84.4</v>
      </c>
      <c r="E73" s="1217"/>
      <c r="F73" s="1218">
        <v>4960</v>
      </c>
      <c r="G73" s="1219">
        <v>8606</v>
      </c>
      <c r="H73" s="1218">
        <v>9586</v>
      </c>
      <c r="I73" s="1874">
        <v>52</v>
      </c>
      <c r="J73" s="1910">
        <v>91.9</v>
      </c>
      <c r="M73" s="1891">
        <v>188.30600000000001</v>
      </c>
      <c r="N73" s="1894">
        <f t="shared" si="5"/>
        <v>91.9</v>
      </c>
      <c r="P73" s="1867">
        <v>9555</v>
      </c>
      <c r="Q73" s="548">
        <f t="shared" si="0"/>
        <v>31</v>
      </c>
    </row>
    <row r="74" spans="1:17">
      <c r="B74" s="547"/>
      <c r="C74" s="547" t="s">
        <v>374</v>
      </c>
      <c r="D74" s="1291">
        <v>86.6</v>
      </c>
      <c r="E74" s="1217"/>
      <c r="F74" s="1218">
        <v>6198</v>
      </c>
      <c r="G74" s="1219">
        <v>8407</v>
      </c>
      <c r="H74" s="1218">
        <v>11786</v>
      </c>
      <c r="I74" s="1874">
        <v>44</v>
      </c>
      <c r="J74" s="1910">
        <v>92.9</v>
      </c>
      <c r="M74" s="1891">
        <v>187.65299999999999</v>
      </c>
      <c r="N74" s="1894">
        <f t="shared" si="5"/>
        <v>92.9</v>
      </c>
      <c r="P74" s="1867">
        <v>11748</v>
      </c>
      <c r="Q74" s="548">
        <f t="shared" si="0"/>
        <v>38</v>
      </c>
    </row>
    <row r="75" spans="1:17">
      <c r="B75" s="547"/>
      <c r="C75" s="547" t="s">
        <v>375</v>
      </c>
      <c r="D75" s="1291">
        <v>85.9</v>
      </c>
      <c r="E75" s="1217"/>
      <c r="F75" s="1218">
        <v>2954</v>
      </c>
      <c r="G75" s="1219">
        <v>9831</v>
      </c>
      <c r="H75" s="1218">
        <v>14689</v>
      </c>
      <c r="I75" s="1874">
        <v>39</v>
      </c>
      <c r="J75" s="1910">
        <v>95.6</v>
      </c>
      <c r="M75" s="1891">
        <v>193.202</v>
      </c>
      <c r="N75" s="1894">
        <f t="shared" si="5"/>
        <v>95.6</v>
      </c>
      <c r="P75" s="1867">
        <v>14642</v>
      </c>
      <c r="Q75" s="548">
        <f t="shared" si="0"/>
        <v>47</v>
      </c>
    </row>
    <row r="76" spans="1:17">
      <c r="B76" s="547"/>
      <c r="C76" s="547" t="s">
        <v>376</v>
      </c>
      <c r="D76" s="1291">
        <v>91.1</v>
      </c>
      <c r="E76" s="1217"/>
      <c r="F76" s="1218">
        <v>3580</v>
      </c>
      <c r="G76" s="1219">
        <v>10333</v>
      </c>
      <c r="H76" s="1218">
        <v>7464</v>
      </c>
      <c r="I76" s="1874">
        <v>43</v>
      </c>
      <c r="J76" s="1910">
        <v>95.9</v>
      </c>
      <c r="M76" s="1891">
        <v>194.03</v>
      </c>
      <c r="N76" s="1894">
        <f t="shared" si="5"/>
        <v>95.9</v>
      </c>
      <c r="P76" s="1867">
        <v>7440</v>
      </c>
      <c r="Q76" s="548">
        <f t="shared" si="0"/>
        <v>24</v>
      </c>
    </row>
    <row r="77" spans="1:17">
      <c r="B77" s="547"/>
      <c r="C77" s="547" t="s">
        <v>377</v>
      </c>
      <c r="D77" s="1291">
        <v>89.5</v>
      </c>
      <c r="E77" s="1217"/>
      <c r="F77" s="1218">
        <v>3626</v>
      </c>
      <c r="G77" s="1219">
        <v>10826</v>
      </c>
      <c r="H77" s="1218">
        <v>12317</v>
      </c>
      <c r="I77" s="1874">
        <v>41</v>
      </c>
      <c r="J77" s="1910">
        <v>96.7</v>
      </c>
      <c r="M77" s="1891">
        <v>192.18100000000001</v>
      </c>
      <c r="N77" s="1894">
        <f t="shared" si="5"/>
        <v>96.7</v>
      </c>
      <c r="P77" s="1867">
        <v>12278</v>
      </c>
      <c r="Q77" s="548">
        <f t="shared" si="0"/>
        <v>39</v>
      </c>
    </row>
    <row r="78" spans="1:17">
      <c r="B78" s="547"/>
      <c r="C78" s="547" t="s">
        <v>119</v>
      </c>
      <c r="D78" s="1291">
        <v>92.5</v>
      </c>
      <c r="E78" s="1217"/>
      <c r="F78" s="1218">
        <v>3193</v>
      </c>
      <c r="G78" s="1219">
        <v>9889</v>
      </c>
      <c r="H78" s="1218">
        <v>12037</v>
      </c>
      <c r="I78" s="1874">
        <v>39</v>
      </c>
      <c r="J78" s="1910">
        <v>97.8</v>
      </c>
      <c r="M78" s="1891">
        <v>193.03399999999999</v>
      </c>
      <c r="N78" s="1894">
        <f t="shared" si="5"/>
        <v>97.8</v>
      </c>
      <c r="P78" s="1867">
        <v>11999</v>
      </c>
      <c r="Q78" s="548">
        <f t="shared" ref="Q78:Q141" si="6">H78-P78</f>
        <v>38</v>
      </c>
    </row>
    <row r="79" spans="1:17">
      <c r="B79" s="547"/>
      <c r="C79" s="547" t="s">
        <v>120</v>
      </c>
      <c r="D79" s="1291">
        <v>92.2</v>
      </c>
      <c r="E79" s="1217"/>
      <c r="F79" s="1218">
        <v>3691</v>
      </c>
      <c r="G79" s="1219">
        <v>7789</v>
      </c>
      <c r="H79" s="1218">
        <v>12262</v>
      </c>
      <c r="I79" s="1874">
        <v>42</v>
      </c>
      <c r="J79" s="1910">
        <v>97.2</v>
      </c>
      <c r="M79" s="1891">
        <v>191.12700000000001</v>
      </c>
      <c r="N79" s="1894">
        <f t="shared" si="5"/>
        <v>97.2</v>
      </c>
      <c r="P79" s="1867">
        <v>12223</v>
      </c>
      <c r="Q79" s="548">
        <f t="shared" si="6"/>
        <v>39</v>
      </c>
    </row>
    <row r="80" spans="1:17">
      <c r="B80" s="547"/>
      <c r="C80" s="550" t="s">
        <v>121</v>
      </c>
      <c r="D80" s="1291">
        <v>89.6</v>
      </c>
      <c r="E80" s="1217"/>
      <c r="F80" s="1218">
        <v>3367</v>
      </c>
      <c r="G80" s="1219">
        <v>7226</v>
      </c>
      <c r="H80" s="1218">
        <v>11693</v>
      </c>
      <c r="I80" s="1874">
        <v>47</v>
      </c>
      <c r="J80" s="1910">
        <v>100</v>
      </c>
      <c r="M80" s="1891">
        <v>192.47200000000001</v>
      </c>
      <c r="N80" s="1894">
        <f t="shared" si="5"/>
        <v>100</v>
      </c>
      <c r="P80" s="1867">
        <v>11656</v>
      </c>
      <c r="Q80" s="548">
        <f t="shared" si="6"/>
        <v>37</v>
      </c>
    </row>
    <row r="81" spans="1:17">
      <c r="A81" s="545">
        <v>1982</v>
      </c>
      <c r="B81" s="546" t="s">
        <v>383</v>
      </c>
      <c r="C81" s="546" t="s">
        <v>369</v>
      </c>
      <c r="D81" s="1290">
        <v>90.6</v>
      </c>
      <c r="E81" s="1214"/>
      <c r="F81" s="1215">
        <v>2762</v>
      </c>
      <c r="G81" s="1216">
        <v>11058</v>
      </c>
      <c r="H81" s="1215">
        <v>7347</v>
      </c>
      <c r="I81" s="1873">
        <v>27</v>
      </c>
      <c r="J81" s="1911">
        <v>101.6</v>
      </c>
      <c r="M81" s="1890">
        <v>191.77199999999999</v>
      </c>
      <c r="N81" s="1895">
        <f>ROUND((M81/M69*100),1)</f>
        <v>101.6</v>
      </c>
      <c r="P81" s="1867">
        <v>7324</v>
      </c>
      <c r="Q81" s="548">
        <f t="shared" si="6"/>
        <v>23</v>
      </c>
    </row>
    <row r="82" spans="1:17">
      <c r="B82" s="547"/>
      <c r="C82" s="547" t="s">
        <v>370</v>
      </c>
      <c r="D82" s="1291">
        <v>87.9</v>
      </c>
      <c r="E82" s="1217"/>
      <c r="F82" s="1218">
        <v>3568</v>
      </c>
      <c r="G82" s="1219">
        <v>9294</v>
      </c>
      <c r="H82" s="1218">
        <v>11126</v>
      </c>
      <c r="I82" s="1874">
        <v>34</v>
      </c>
      <c r="J82" s="1910">
        <v>102.7</v>
      </c>
      <c r="M82" s="1891">
        <v>190.61600000000001</v>
      </c>
      <c r="N82" s="1896">
        <f t="shared" ref="N82:N92" si="7">ROUND((M82/M70*100),1)</f>
        <v>102.7</v>
      </c>
      <c r="P82" s="1867">
        <v>11091</v>
      </c>
      <c r="Q82" s="548">
        <f t="shared" si="6"/>
        <v>35</v>
      </c>
    </row>
    <row r="83" spans="1:17">
      <c r="B83" s="547"/>
      <c r="C83" s="547" t="s">
        <v>371</v>
      </c>
      <c r="D83" s="1291">
        <v>87.7</v>
      </c>
      <c r="E83" s="1217"/>
      <c r="F83" s="1218">
        <v>5323</v>
      </c>
      <c r="G83" s="1219">
        <v>6094</v>
      </c>
      <c r="H83" s="1218">
        <v>19181</v>
      </c>
      <c r="I83" s="1874">
        <v>41</v>
      </c>
      <c r="J83" s="1910">
        <v>102</v>
      </c>
      <c r="M83" s="1891">
        <v>190.15299999999999</v>
      </c>
      <c r="N83" s="1896">
        <f>ROUND((M83/M71*100),1)</f>
        <v>102</v>
      </c>
      <c r="P83" s="1867">
        <v>19121</v>
      </c>
      <c r="Q83" s="548">
        <f t="shared" si="6"/>
        <v>60</v>
      </c>
    </row>
    <row r="84" spans="1:17">
      <c r="B84" s="547"/>
      <c r="C84" s="547" t="s">
        <v>372</v>
      </c>
      <c r="D84" s="1291">
        <v>86.7</v>
      </c>
      <c r="E84" s="1217"/>
      <c r="F84" s="1218">
        <v>4110</v>
      </c>
      <c r="G84" s="1219">
        <v>9020</v>
      </c>
      <c r="H84" s="1218">
        <v>11751</v>
      </c>
      <c r="I84" s="1874">
        <v>73</v>
      </c>
      <c r="J84" s="1910">
        <v>99.9</v>
      </c>
      <c r="M84" s="1891">
        <v>187.91300000000001</v>
      </c>
      <c r="N84" s="1896">
        <f t="shared" si="7"/>
        <v>99.9</v>
      </c>
      <c r="P84" s="1867">
        <v>11714</v>
      </c>
      <c r="Q84" s="548">
        <f t="shared" si="6"/>
        <v>37</v>
      </c>
    </row>
    <row r="85" spans="1:17">
      <c r="B85" s="547"/>
      <c r="C85" s="547" t="s">
        <v>373</v>
      </c>
      <c r="D85" s="1291">
        <v>86.1</v>
      </c>
      <c r="E85" s="1217"/>
      <c r="F85" s="1218">
        <v>2825</v>
      </c>
      <c r="G85" s="1219">
        <v>8450</v>
      </c>
      <c r="H85" s="1218">
        <v>10296</v>
      </c>
      <c r="I85" s="1874">
        <v>41</v>
      </c>
      <c r="J85" s="1910">
        <v>98.8</v>
      </c>
      <c r="M85" s="1891">
        <v>185.97900000000001</v>
      </c>
      <c r="N85" s="1896">
        <f t="shared" si="7"/>
        <v>98.8</v>
      </c>
      <c r="P85" s="1867">
        <v>10264</v>
      </c>
      <c r="Q85" s="548">
        <f t="shared" si="6"/>
        <v>32</v>
      </c>
    </row>
    <row r="86" spans="1:17">
      <c r="B86" s="547"/>
      <c r="C86" s="547" t="s">
        <v>374</v>
      </c>
      <c r="D86" s="1291">
        <v>85.9</v>
      </c>
      <c r="E86" s="1217"/>
      <c r="F86" s="1218">
        <v>3856</v>
      </c>
      <c r="G86" s="1219">
        <v>8539</v>
      </c>
      <c r="H86" s="1218">
        <v>12850</v>
      </c>
      <c r="I86" s="1874">
        <v>47</v>
      </c>
      <c r="J86" s="1910">
        <v>98.6</v>
      </c>
      <c r="M86" s="1891">
        <v>185.09399999999999</v>
      </c>
      <c r="N86" s="1896">
        <f t="shared" si="7"/>
        <v>98.6</v>
      </c>
      <c r="P86" s="1867">
        <v>12810</v>
      </c>
      <c r="Q86" s="548">
        <f t="shared" si="6"/>
        <v>40</v>
      </c>
    </row>
    <row r="87" spans="1:17">
      <c r="B87" s="547"/>
      <c r="C87" s="547" t="s">
        <v>375</v>
      </c>
      <c r="D87" s="1291">
        <v>85.5</v>
      </c>
      <c r="E87" s="1217"/>
      <c r="F87" s="1218">
        <v>3789</v>
      </c>
      <c r="G87" s="1219">
        <v>8345</v>
      </c>
      <c r="H87" s="1218">
        <v>15327</v>
      </c>
      <c r="I87" s="1874">
        <v>48</v>
      </c>
      <c r="J87" s="1910">
        <v>96.4</v>
      </c>
      <c r="M87" s="1891">
        <v>186.18600000000001</v>
      </c>
      <c r="N87" s="1896">
        <f t="shared" si="7"/>
        <v>96.4</v>
      </c>
      <c r="P87" s="1867">
        <v>15279</v>
      </c>
      <c r="Q87" s="548">
        <f t="shared" si="6"/>
        <v>48</v>
      </c>
    </row>
    <row r="88" spans="1:17">
      <c r="B88" s="547"/>
      <c r="C88" s="547" t="s">
        <v>376</v>
      </c>
      <c r="D88" s="1291">
        <v>86</v>
      </c>
      <c r="E88" s="1217"/>
      <c r="F88" s="1218">
        <v>3277</v>
      </c>
      <c r="G88" s="1219">
        <v>9410</v>
      </c>
      <c r="H88" s="1218">
        <v>7270</v>
      </c>
      <c r="I88" s="1874">
        <v>30</v>
      </c>
      <c r="J88" s="1910">
        <v>96.8</v>
      </c>
      <c r="M88" s="1891">
        <v>187.82900000000001</v>
      </c>
      <c r="N88" s="1896">
        <f t="shared" si="7"/>
        <v>96.8</v>
      </c>
      <c r="P88" s="1867">
        <v>7247</v>
      </c>
      <c r="Q88" s="548">
        <f t="shared" si="6"/>
        <v>23</v>
      </c>
    </row>
    <row r="89" spans="1:17">
      <c r="B89" s="547"/>
      <c r="C89" s="547" t="s">
        <v>377</v>
      </c>
      <c r="D89" s="1291">
        <v>87.1</v>
      </c>
      <c r="E89" s="1217"/>
      <c r="F89" s="1218">
        <v>3245</v>
      </c>
      <c r="G89" s="1219">
        <v>9656</v>
      </c>
      <c r="H89" s="1218">
        <v>12417</v>
      </c>
      <c r="I89" s="1874">
        <v>36</v>
      </c>
      <c r="J89" s="1910">
        <v>98.3</v>
      </c>
      <c r="M89" s="1891">
        <v>188.893</v>
      </c>
      <c r="N89" s="1896">
        <f t="shared" si="7"/>
        <v>98.3</v>
      </c>
      <c r="P89" s="1867">
        <v>12377</v>
      </c>
      <c r="Q89" s="548">
        <f t="shared" si="6"/>
        <v>40</v>
      </c>
    </row>
    <row r="90" spans="1:17">
      <c r="B90" s="547"/>
      <c r="C90" s="547" t="s">
        <v>119</v>
      </c>
      <c r="D90" s="1291">
        <v>86.7</v>
      </c>
      <c r="E90" s="1217"/>
      <c r="F90" s="1218">
        <v>4445</v>
      </c>
      <c r="G90" s="1219">
        <v>8462</v>
      </c>
      <c r="H90" s="1218">
        <v>11279</v>
      </c>
      <c r="I90" s="1874">
        <v>47</v>
      </c>
      <c r="J90" s="1910">
        <v>98.4</v>
      </c>
      <c r="M90" s="1891">
        <v>189.958</v>
      </c>
      <c r="N90" s="1896">
        <f t="shared" si="7"/>
        <v>98.4</v>
      </c>
      <c r="P90" s="1867">
        <v>11243</v>
      </c>
      <c r="Q90" s="548">
        <f t="shared" si="6"/>
        <v>36</v>
      </c>
    </row>
    <row r="91" spans="1:17">
      <c r="B91" s="547"/>
      <c r="C91" s="547" t="s">
        <v>120</v>
      </c>
      <c r="D91" s="1291">
        <v>88.4</v>
      </c>
      <c r="E91" s="1217"/>
      <c r="F91" s="1218">
        <v>3601</v>
      </c>
      <c r="G91" s="1219">
        <v>6946</v>
      </c>
      <c r="H91" s="1218">
        <v>13019</v>
      </c>
      <c r="I91" s="1874">
        <v>28</v>
      </c>
      <c r="J91" s="1910">
        <v>97.6</v>
      </c>
      <c r="M91" s="1891">
        <v>186.61699999999999</v>
      </c>
      <c r="N91" s="1896">
        <f t="shared" si="7"/>
        <v>97.6</v>
      </c>
      <c r="P91" s="1867">
        <v>12978</v>
      </c>
      <c r="Q91" s="548">
        <f t="shared" si="6"/>
        <v>41</v>
      </c>
    </row>
    <row r="92" spans="1:17">
      <c r="A92" s="549"/>
      <c r="B92" s="550"/>
      <c r="C92" s="550" t="s">
        <v>121</v>
      </c>
      <c r="D92" s="1292">
        <v>87.9</v>
      </c>
      <c r="E92" s="1220"/>
      <c r="F92" s="1221">
        <v>3596</v>
      </c>
      <c r="G92" s="1222">
        <v>5830</v>
      </c>
      <c r="H92" s="1221">
        <v>12478</v>
      </c>
      <c r="I92" s="1875">
        <v>34</v>
      </c>
      <c r="J92" s="1912">
        <v>94.8</v>
      </c>
      <c r="M92" s="1892">
        <v>182.47399999999999</v>
      </c>
      <c r="N92" s="1897">
        <f t="shared" si="7"/>
        <v>94.8</v>
      </c>
      <c r="P92" s="1867">
        <v>12439</v>
      </c>
      <c r="Q92" s="548">
        <f t="shared" si="6"/>
        <v>39</v>
      </c>
    </row>
    <row r="93" spans="1:17">
      <c r="A93" s="513">
        <v>1983</v>
      </c>
      <c r="B93" s="547" t="s">
        <v>384</v>
      </c>
      <c r="C93" s="546" t="s">
        <v>369</v>
      </c>
      <c r="D93" s="1291">
        <v>88.5</v>
      </c>
      <c r="E93" s="1217">
        <v>59.4</v>
      </c>
      <c r="F93" s="1218">
        <v>2873</v>
      </c>
      <c r="G93" s="1219">
        <v>9284</v>
      </c>
      <c r="H93" s="1218">
        <v>7637</v>
      </c>
      <c r="I93" s="1874">
        <v>29</v>
      </c>
      <c r="J93" s="1910">
        <v>94.2</v>
      </c>
      <c r="M93" s="1891">
        <v>180.643</v>
      </c>
      <c r="N93" s="1894">
        <f>ROUND((M93/M81*100),1)</f>
        <v>94.2</v>
      </c>
      <c r="P93" s="1867">
        <v>7613</v>
      </c>
      <c r="Q93" s="548">
        <f t="shared" si="6"/>
        <v>24</v>
      </c>
    </row>
    <row r="94" spans="1:17">
      <c r="B94" s="547"/>
      <c r="C94" s="547" t="s">
        <v>370</v>
      </c>
      <c r="D94" s="1291">
        <v>85.6</v>
      </c>
      <c r="E94" s="1217">
        <v>59.6</v>
      </c>
      <c r="F94" s="1218">
        <v>3529</v>
      </c>
      <c r="G94" s="1219">
        <v>7908</v>
      </c>
      <c r="H94" s="1218">
        <v>11617</v>
      </c>
      <c r="I94" s="1874">
        <v>38</v>
      </c>
      <c r="J94" s="1910">
        <v>94.9</v>
      </c>
      <c r="M94" s="1891">
        <v>180.982</v>
      </c>
      <c r="N94" s="1894">
        <f t="shared" ref="N94:N104" si="8">ROUND((M94/M82*100),1)</f>
        <v>94.9</v>
      </c>
      <c r="P94" s="1867">
        <v>11581</v>
      </c>
      <c r="Q94" s="548">
        <f t="shared" si="6"/>
        <v>36</v>
      </c>
    </row>
    <row r="95" spans="1:17">
      <c r="B95" s="547"/>
      <c r="C95" s="547" t="s">
        <v>371</v>
      </c>
      <c r="D95" s="1291">
        <v>85</v>
      </c>
      <c r="E95" s="1217">
        <v>58</v>
      </c>
      <c r="F95" s="1218">
        <v>3688</v>
      </c>
      <c r="G95" s="1219">
        <v>9187</v>
      </c>
      <c r="H95" s="1218">
        <v>19789</v>
      </c>
      <c r="I95" s="1874">
        <v>35</v>
      </c>
      <c r="J95" s="1910">
        <v>94.6</v>
      </c>
      <c r="M95" s="1891">
        <v>179.881</v>
      </c>
      <c r="N95" s="1894">
        <f>ROUND((M95/M83*100),1)</f>
        <v>94.6</v>
      </c>
      <c r="P95" s="1867">
        <v>19727</v>
      </c>
      <c r="Q95" s="548">
        <f t="shared" si="6"/>
        <v>62</v>
      </c>
    </row>
    <row r="96" spans="1:17">
      <c r="B96" s="547"/>
      <c r="C96" s="547" t="s">
        <v>372</v>
      </c>
      <c r="D96" s="1291">
        <v>87.1</v>
      </c>
      <c r="E96" s="1217">
        <v>56.9</v>
      </c>
      <c r="F96" s="1218">
        <v>3580</v>
      </c>
      <c r="G96" s="1219">
        <v>8436</v>
      </c>
      <c r="H96" s="1218">
        <v>11223</v>
      </c>
      <c r="I96" s="1874">
        <v>39</v>
      </c>
      <c r="J96" s="1910">
        <v>96.5</v>
      </c>
      <c r="M96" s="1891">
        <v>181.32300000000001</v>
      </c>
      <c r="N96" s="1894">
        <f t="shared" si="8"/>
        <v>96.5</v>
      </c>
      <c r="P96" s="1867">
        <v>11188</v>
      </c>
      <c r="Q96" s="548">
        <f t="shared" si="6"/>
        <v>35</v>
      </c>
    </row>
    <row r="97" spans="1:17">
      <c r="B97" s="547"/>
      <c r="C97" s="547" t="s">
        <v>373</v>
      </c>
      <c r="D97" s="1291">
        <v>84.8</v>
      </c>
      <c r="E97" s="1217">
        <v>57.6</v>
      </c>
      <c r="F97" s="1218">
        <v>2788</v>
      </c>
      <c r="G97" s="1219">
        <v>7686</v>
      </c>
      <c r="H97" s="1218">
        <v>10398</v>
      </c>
      <c r="I97" s="1874">
        <v>45</v>
      </c>
      <c r="J97" s="1910">
        <v>97.9</v>
      </c>
      <c r="M97" s="1891">
        <v>181.98400000000001</v>
      </c>
      <c r="N97" s="1894">
        <f t="shared" si="8"/>
        <v>97.9</v>
      </c>
      <c r="P97" s="1867">
        <v>10366</v>
      </c>
      <c r="Q97" s="548">
        <f t="shared" si="6"/>
        <v>32</v>
      </c>
    </row>
    <row r="98" spans="1:17">
      <c r="B98" s="547"/>
      <c r="C98" s="547" t="s">
        <v>374</v>
      </c>
      <c r="D98" s="1291">
        <v>89.1</v>
      </c>
      <c r="E98" s="1217">
        <v>56</v>
      </c>
      <c r="F98" s="1218">
        <v>4427</v>
      </c>
      <c r="G98" s="1219">
        <v>8188</v>
      </c>
      <c r="H98" s="1218">
        <v>10381</v>
      </c>
      <c r="I98" s="1874">
        <v>47</v>
      </c>
      <c r="J98" s="1910">
        <v>98.1</v>
      </c>
      <c r="M98" s="1891">
        <v>181.55099999999999</v>
      </c>
      <c r="N98" s="1894">
        <f t="shared" si="8"/>
        <v>98.1</v>
      </c>
      <c r="P98" s="1867">
        <v>10349</v>
      </c>
      <c r="Q98" s="548">
        <f t="shared" si="6"/>
        <v>32</v>
      </c>
    </row>
    <row r="99" spans="1:17">
      <c r="B99" s="547"/>
      <c r="C99" s="547" t="s">
        <v>375</v>
      </c>
      <c r="D99" s="1291">
        <v>88.3</v>
      </c>
      <c r="E99" s="1217">
        <v>57.8</v>
      </c>
      <c r="F99" s="1218">
        <v>3480</v>
      </c>
      <c r="G99" s="1219">
        <v>8310</v>
      </c>
      <c r="H99" s="1218">
        <v>17321</v>
      </c>
      <c r="I99" s="1874">
        <v>28</v>
      </c>
      <c r="J99" s="1910">
        <v>98.2</v>
      </c>
      <c r="M99" s="1891">
        <v>182.81800000000001</v>
      </c>
      <c r="N99" s="1894">
        <f t="shared" si="8"/>
        <v>98.2</v>
      </c>
      <c r="P99" s="1867">
        <v>17267</v>
      </c>
      <c r="Q99" s="548">
        <f t="shared" si="6"/>
        <v>54</v>
      </c>
    </row>
    <row r="100" spans="1:17">
      <c r="B100" s="547"/>
      <c r="C100" s="547" t="s">
        <v>376</v>
      </c>
      <c r="D100" s="1291">
        <v>88.4</v>
      </c>
      <c r="E100" s="1217">
        <v>55.6</v>
      </c>
      <c r="F100" s="1218">
        <v>3678</v>
      </c>
      <c r="G100" s="1219">
        <v>10148</v>
      </c>
      <c r="H100" s="1218">
        <v>8023</v>
      </c>
      <c r="I100" s="1874">
        <v>39</v>
      </c>
      <c r="J100" s="1910">
        <v>98.9</v>
      </c>
      <c r="M100" s="1891">
        <v>185.79900000000001</v>
      </c>
      <c r="N100" s="1894">
        <f t="shared" si="8"/>
        <v>98.9</v>
      </c>
      <c r="P100" s="1867">
        <v>7998</v>
      </c>
      <c r="Q100" s="548">
        <f t="shared" si="6"/>
        <v>25</v>
      </c>
    </row>
    <row r="101" spans="1:17">
      <c r="B101" s="547"/>
      <c r="C101" s="547" t="s">
        <v>377</v>
      </c>
      <c r="D101" s="1291">
        <v>87.9</v>
      </c>
      <c r="E101" s="1217">
        <v>57.8</v>
      </c>
      <c r="F101" s="1218">
        <v>2817</v>
      </c>
      <c r="G101" s="1219">
        <v>10271</v>
      </c>
      <c r="H101" s="1218">
        <v>12892</v>
      </c>
      <c r="I101" s="1874">
        <v>40</v>
      </c>
      <c r="J101" s="1910">
        <v>99.7</v>
      </c>
      <c r="M101" s="1891">
        <v>188.256</v>
      </c>
      <c r="N101" s="1894">
        <f t="shared" si="8"/>
        <v>99.7</v>
      </c>
      <c r="P101" s="1867">
        <v>12852</v>
      </c>
      <c r="Q101" s="548">
        <f t="shared" si="6"/>
        <v>40</v>
      </c>
    </row>
    <row r="102" spans="1:17">
      <c r="B102" s="547"/>
      <c r="C102" s="547" t="s">
        <v>119</v>
      </c>
      <c r="D102" s="1291">
        <v>87.4</v>
      </c>
      <c r="E102" s="1217">
        <v>58</v>
      </c>
      <c r="F102" s="1218">
        <v>3333</v>
      </c>
      <c r="G102" s="1219">
        <v>9157</v>
      </c>
      <c r="H102" s="1218">
        <v>12394</v>
      </c>
      <c r="I102" s="1874">
        <v>47</v>
      </c>
      <c r="J102" s="1910">
        <v>98.8</v>
      </c>
      <c r="M102" s="1891">
        <v>187.65299999999999</v>
      </c>
      <c r="N102" s="1894">
        <f>ROUND((M102/M90*100),1)</f>
        <v>98.8</v>
      </c>
      <c r="P102" s="1867">
        <v>12356</v>
      </c>
      <c r="Q102" s="548">
        <f t="shared" si="6"/>
        <v>38</v>
      </c>
    </row>
    <row r="103" spans="1:17">
      <c r="B103" s="547"/>
      <c r="C103" s="547" t="s">
        <v>120</v>
      </c>
      <c r="D103" s="1291">
        <v>93.8</v>
      </c>
      <c r="E103" s="1217">
        <v>56.5</v>
      </c>
      <c r="F103" s="1218">
        <v>3335</v>
      </c>
      <c r="G103" s="1219">
        <v>7884</v>
      </c>
      <c r="H103" s="1218">
        <v>13280</v>
      </c>
      <c r="I103" s="1874">
        <v>36</v>
      </c>
      <c r="J103" s="1910">
        <v>100.8</v>
      </c>
      <c r="M103" s="1891">
        <v>188.166</v>
      </c>
      <c r="N103" s="1894">
        <f t="shared" si="8"/>
        <v>100.8</v>
      </c>
      <c r="P103" s="1867">
        <v>13239</v>
      </c>
      <c r="Q103" s="548">
        <f t="shared" si="6"/>
        <v>41</v>
      </c>
    </row>
    <row r="104" spans="1:17">
      <c r="B104" s="547"/>
      <c r="C104" s="550" t="s">
        <v>121</v>
      </c>
      <c r="D104" s="1291">
        <v>96.6</v>
      </c>
      <c r="E104" s="1217">
        <v>56</v>
      </c>
      <c r="F104" s="1218">
        <v>4787</v>
      </c>
      <c r="G104" s="1219">
        <v>6197</v>
      </c>
      <c r="H104" s="1218">
        <v>12031</v>
      </c>
      <c r="I104" s="1874">
        <v>41</v>
      </c>
      <c r="J104" s="1910">
        <v>102.5</v>
      </c>
      <c r="M104" s="1891">
        <v>187.113</v>
      </c>
      <c r="N104" s="1894">
        <f t="shared" si="8"/>
        <v>102.5</v>
      </c>
      <c r="P104" s="1867">
        <v>11994</v>
      </c>
      <c r="Q104" s="548">
        <f t="shared" si="6"/>
        <v>37</v>
      </c>
    </row>
    <row r="105" spans="1:17">
      <c r="A105" s="545">
        <v>1984</v>
      </c>
      <c r="B105" s="546" t="s">
        <v>385</v>
      </c>
      <c r="C105" s="546" t="s">
        <v>369</v>
      </c>
      <c r="D105" s="1290">
        <v>96.7</v>
      </c>
      <c r="E105" s="1214">
        <v>56.5</v>
      </c>
      <c r="F105" s="1215">
        <v>3164</v>
      </c>
      <c r="G105" s="1216">
        <v>10591</v>
      </c>
      <c r="H105" s="1215">
        <v>7863</v>
      </c>
      <c r="I105" s="1873">
        <v>40</v>
      </c>
      <c r="J105" s="1911">
        <v>103.4</v>
      </c>
      <c r="M105" s="1890">
        <v>186.72499999999999</v>
      </c>
      <c r="N105" s="1895">
        <f>ROUND((M105/M93*100),1)</f>
        <v>103.4</v>
      </c>
      <c r="P105" s="1867">
        <v>7839</v>
      </c>
      <c r="Q105" s="548">
        <f t="shared" si="6"/>
        <v>24</v>
      </c>
    </row>
    <row r="106" spans="1:17">
      <c r="B106" s="547"/>
      <c r="C106" s="547" t="s">
        <v>370</v>
      </c>
      <c r="D106" s="1291">
        <v>99.6</v>
      </c>
      <c r="E106" s="1217">
        <v>54.2</v>
      </c>
      <c r="F106" s="1218">
        <v>4905</v>
      </c>
      <c r="G106" s="1219">
        <v>9465</v>
      </c>
      <c r="H106" s="1218">
        <v>12694</v>
      </c>
      <c r="I106" s="1874">
        <v>37</v>
      </c>
      <c r="J106" s="1910">
        <v>103.7</v>
      </c>
      <c r="M106" s="1891">
        <v>187.68299999999999</v>
      </c>
      <c r="N106" s="1896">
        <f t="shared" ref="N106:N116" si="9">ROUND((M106/M94*100),1)</f>
        <v>103.7</v>
      </c>
      <c r="P106" s="1867">
        <v>12655</v>
      </c>
      <c r="Q106" s="548">
        <f t="shared" si="6"/>
        <v>39</v>
      </c>
    </row>
    <row r="107" spans="1:17">
      <c r="B107" s="547"/>
      <c r="C107" s="547" t="s">
        <v>371</v>
      </c>
      <c r="D107" s="1291">
        <v>98.8</v>
      </c>
      <c r="E107" s="1217">
        <v>55.8</v>
      </c>
      <c r="F107" s="1218">
        <v>4551</v>
      </c>
      <c r="G107" s="1219">
        <v>10377</v>
      </c>
      <c r="H107" s="1218">
        <v>20636</v>
      </c>
      <c r="I107" s="1874">
        <v>41</v>
      </c>
      <c r="J107" s="1910">
        <v>103.7</v>
      </c>
      <c r="M107" s="1891">
        <v>186.511</v>
      </c>
      <c r="N107" s="1896">
        <f>ROUND((M107/M95*100),1)</f>
        <v>103.7</v>
      </c>
      <c r="P107" s="1867">
        <v>20572</v>
      </c>
      <c r="Q107" s="548">
        <f t="shared" si="6"/>
        <v>64</v>
      </c>
    </row>
    <row r="108" spans="1:17">
      <c r="B108" s="547"/>
      <c r="C108" s="547" t="s">
        <v>372</v>
      </c>
      <c r="D108" s="1291">
        <v>96.3</v>
      </c>
      <c r="E108" s="1217">
        <v>57.2</v>
      </c>
      <c r="F108" s="1218">
        <v>4334</v>
      </c>
      <c r="G108" s="1219">
        <v>9025</v>
      </c>
      <c r="H108" s="1218">
        <v>12633</v>
      </c>
      <c r="I108" s="1874">
        <v>40</v>
      </c>
      <c r="J108" s="1910">
        <v>102.4</v>
      </c>
      <c r="M108" s="1891">
        <v>185.73500000000001</v>
      </c>
      <c r="N108" s="1896">
        <f t="shared" si="9"/>
        <v>102.4</v>
      </c>
      <c r="P108" s="1867">
        <v>12594</v>
      </c>
      <c r="Q108" s="548">
        <f t="shared" si="6"/>
        <v>39</v>
      </c>
    </row>
    <row r="109" spans="1:17">
      <c r="B109" s="547"/>
      <c r="C109" s="547" t="s">
        <v>373</v>
      </c>
      <c r="D109" s="1291">
        <v>98.1</v>
      </c>
      <c r="E109" s="1217">
        <v>55.1</v>
      </c>
      <c r="F109" s="1218">
        <v>3901</v>
      </c>
      <c r="G109" s="1219">
        <v>8845</v>
      </c>
      <c r="H109" s="1218">
        <v>9956</v>
      </c>
      <c r="I109" s="1874">
        <v>43</v>
      </c>
      <c r="J109" s="1910">
        <v>102</v>
      </c>
      <c r="M109" s="1891">
        <v>185.66200000000001</v>
      </c>
      <c r="N109" s="1896">
        <f t="shared" si="9"/>
        <v>102</v>
      </c>
      <c r="P109" s="1867">
        <v>9925</v>
      </c>
      <c r="Q109" s="548">
        <f t="shared" si="6"/>
        <v>31</v>
      </c>
    </row>
    <row r="110" spans="1:17">
      <c r="B110" s="547"/>
      <c r="C110" s="547" t="s">
        <v>374</v>
      </c>
      <c r="D110" s="1291">
        <v>99.6</v>
      </c>
      <c r="E110" s="1217">
        <v>56.1</v>
      </c>
      <c r="F110" s="1218">
        <v>3641</v>
      </c>
      <c r="G110" s="1219">
        <v>9277</v>
      </c>
      <c r="H110" s="1218">
        <v>11862</v>
      </c>
      <c r="I110" s="1874">
        <v>45</v>
      </c>
      <c r="J110" s="1910">
        <v>101.3</v>
      </c>
      <c r="M110" s="1891">
        <v>183.97399999999999</v>
      </c>
      <c r="N110" s="1896">
        <f t="shared" si="9"/>
        <v>101.3</v>
      </c>
      <c r="P110" s="1867">
        <v>11825</v>
      </c>
      <c r="Q110" s="548">
        <f t="shared" si="6"/>
        <v>37</v>
      </c>
    </row>
    <row r="111" spans="1:17">
      <c r="B111" s="547"/>
      <c r="C111" s="547" t="s">
        <v>375</v>
      </c>
      <c r="D111" s="1291">
        <v>98.2</v>
      </c>
      <c r="E111" s="1217">
        <v>55.4</v>
      </c>
      <c r="F111" s="1218">
        <v>3697</v>
      </c>
      <c r="G111" s="1219">
        <v>9581</v>
      </c>
      <c r="H111" s="1218">
        <v>14239</v>
      </c>
      <c r="I111" s="1874">
        <v>43</v>
      </c>
      <c r="J111" s="1910">
        <v>100.5</v>
      </c>
      <c r="M111" s="1891">
        <v>183.774</v>
      </c>
      <c r="N111" s="1896">
        <f t="shared" si="9"/>
        <v>100.5</v>
      </c>
      <c r="P111" s="1867">
        <v>14194</v>
      </c>
      <c r="Q111" s="548">
        <f t="shared" si="6"/>
        <v>45</v>
      </c>
    </row>
    <row r="112" spans="1:17">
      <c r="B112" s="547"/>
      <c r="C112" s="547" t="s">
        <v>376</v>
      </c>
      <c r="D112" s="1291">
        <v>98.8</v>
      </c>
      <c r="E112" s="1217">
        <v>56.4</v>
      </c>
      <c r="F112" s="1218">
        <v>4156</v>
      </c>
      <c r="G112" s="1219">
        <v>12010</v>
      </c>
      <c r="H112" s="1218">
        <v>7544</v>
      </c>
      <c r="I112" s="1874">
        <v>40</v>
      </c>
      <c r="J112" s="1910">
        <v>99</v>
      </c>
      <c r="M112" s="1891">
        <v>183.98500000000001</v>
      </c>
      <c r="N112" s="1896">
        <f t="shared" si="9"/>
        <v>99</v>
      </c>
      <c r="P112" s="1867">
        <v>7520</v>
      </c>
      <c r="Q112" s="548">
        <f t="shared" si="6"/>
        <v>24</v>
      </c>
    </row>
    <row r="113" spans="1:17">
      <c r="B113" s="547"/>
      <c r="C113" s="547" t="s">
        <v>377</v>
      </c>
      <c r="D113" s="1291">
        <v>98.4</v>
      </c>
      <c r="E113" s="1217">
        <v>54.8</v>
      </c>
      <c r="F113" s="1218">
        <v>3219</v>
      </c>
      <c r="G113" s="1219">
        <v>10982</v>
      </c>
      <c r="H113" s="1218">
        <v>12026</v>
      </c>
      <c r="I113" s="1874">
        <v>40</v>
      </c>
      <c r="J113" s="1910">
        <v>97.2</v>
      </c>
      <c r="M113" s="1891">
        <v>182.922</v>
      </c>
      <c r="N113" s="1896">
        <f t="shared" si="9"/>
        <v>97.2</v>
      </c>
      <c r="P113" s="1867">
        <v>11987</v>
      </c>
      <c r="Q113" s="548">
        <f t="shared" si="6"/>
        <v>39</v>
      </c>
    </row>
    <row r="114" spans="1:17">
      <c r="B114" s="547"/>
      <c r="C114" s="547" t="s">
        <v>119</v>
      </c>
      <c r="D114" s="1291">
        <v>97.8</v>
      </c>
      <c r="E114" s="1217">
        <v>55.1</v>
      </c>
      <c r="F114" s="1218">
        <v>3780</v>
      </c>
      <c r="G114" s="1219">
        <v>10765</v>
      </c>
      <c r="H114" s="1218">
        <v>12579</v>
      </c>
      <c r="I114" s="1874">
        <v>36</v>
      </c>
      <c r="J114" s="1910">
        <v>97.9</v>
      </c>
      <c r="M114" s="1891">
        <v>183.648</v>
      </c>
      <c r="N114" s="1896">
        <f t="shared" si="9"/>
        <v>97.9</v>
      </c>
      <c r="P114" s="1867">
        <v>12538</v>
      </c>
      <c r="Q114" s="548">
        <f t="shared" si="6"/>
        <v>41</v>
      </c>
    </row>
    <row r="115" spans="1:17">
      <c r="B115" s="547"/>
      <c r="C115" s="547" t="s">
        <v>120</v>
      </c>
      <c r="D115" s="1291">
        <v>98.3</v>
      </c>
      <c r="E115" s="1217">
        <v>55.6</v>
      </c>
      <c r="F115" s="1218">
        <v>3617</v>
      </c>
      <c r="G115" s="1219">
        <v>9173</v>
      </c>
      <c r="H115" s="1218">
        <v>13128</v>
      </c>
      <c r="I115" s="1874">
        <v>33</v>
      </c>
      <c r="J115" s="1910">
        <v>97.3</v>
      </c>
      <c r="M115" s="1891">
        <v>183.04300000000001</v>
      </c>
      <c r="N115" s="1896">
        <f t="shared" si="9"/>
        <v>97.3</v>
      </c>
      <c r="P115" s="1867">
        <v>13085</v>
      </c>
      <c r="Q115" s="548">
        <f t="shared" si="6"/>
        <v>43</v>
      </c>
    </row>
    <row r="116" spans="1:17">
      <c r="A116" s="549"/>
      <c r="B116" s="550"/>
      <c r="C116" s="550" t="s">
        <v>121</v>
      </c>
      <c r="D116" s="1292">
        <v>98.9</v>
      </c>
      <c r="E116" s="1220">
        <v>55.9</v>
      </c>
      <c r="F116" s="1221">
        <v>4355</v>
      </c>
      <c r="G116" s="1222">
        <v>6763</v>
      </c>
      <c r="H116" s="1221">
        <v>12418</v>
      </c>
      <c r="I116" s="1875">
        <v>41</v>
      </c>
      <c r="J116" s="1912">
        <v>97.1</v>
      </c>
      <c r="M116" s="1892">
        <v>181.76300000000001</v>
      </c>
      <c r="N116" s="1897">
        <f t="shared" si="9"/>
        <v>97.1</v>
      </c>
      <c r="P116" s="1867">
        <v>12377</v>
      </c>
      <c r="Q116" s="548">
        <f t="shared" si="6"/>
        <v>41</v>
      </c>
    </row>
    <row r="117" spans="1:17">
      <c r="A117" s="513">
        <v>1985</v>
      </c>
      <c r="B117" s="547" t="s">
        <v>386</v>
      </c>
      <c r="C117" s="546" t="s">
        <v>369</v>
      </c>
      <c r="D117" s="1291">
        <v>98.3</v>
      </c>
      <c r="E117" s="1217">
        <v>54.9</v>
      </c>
      <c r="F117" s="1218">
        <v>2636</v>
      </c>
      <c r="G117" s="1219">
        <v>12185</v>
      </c>
      <c r="H117" s="1218">
        <v>7940</v>
      </c>
      <c r="I117" s="1874">
        <v>29</v>
      </c>
      <c r="J117" s="1910">
        <v>97.6</v>
      </c>
      <c r="M117" s="1891">
        <v>182.30099999999999</v>
      </c>
      <c r="N117" s="1894">
        <f>ROUND((M117/M105*100),1)</f>
        <v>97.6</v>
      </c>
      <c r="P117" s="1867">
        <v>7914</v>
      </c>
      <c r="Q117" s="548">
        <f t="shared" si="6"/>
        <v>26</v>
      </c>
    </row>
    <row r="118" spans="1:17">
      <c r="B118" s="547"/>
      <c r="C118" s="547" t="s">
        <v>370</v>
      </c>
      <c r="D118" s="1291">
        <v>97.8</v>
      </c>
      <c r="E118" s="1217">
        <v>57.3</v>
      </c>
      <c r="F118" s="1218">
        <v>4293</v>
      </c>
      <c r="G118" s="1219">
        <v>10173</v>
      </c>
      <c r="H118" s="1218">
        <v>12391</v>
      </c>
      <c r="I118" s="1874">
        <v>35</v>
      </c>
      <c r="J118" s="1910">
        <v>96.8</v>
      </c>
      <c r="M118" s="1891">
        <v>181.65199999999999</v>
      </c>
      <c r="N118" s="1894">
        <f t="shared" ref="N118:N128" si="10">ROUND((M118/M106*100),1)</f>
        <v>96.8</v>
      </c>
      <c r="P118" s="1867">
        <v>12358</v>
      </c>
      <c r="Q118" s="548">
        <f t="shared" si="6"/>
        <v>33</v>
      </c>
    </row>
    <row r="119" spans="1:17">
      <c r="B119" s="547"/>
      <c r="C119" s="547" t="s">
        <v>371</v>
      </c>
      <c r="D119" s="1291">
        <v>98.4</v>
      </c>
      <c r="E119" s="1217">
        <v>57.6</v>
      </c>
      <c r="F119" s="1218">
        <v>4898</v>
      </c>
      <c r="G119" s="1219">
        <v>9983</v>
      </c>
      <c r="H119" s="1218">
        <v>20454</v>
      </c>
      <c r="I119" s="1874">
        <v>37</v>
      </c>
      <c r="J119" s="1910">
        <v>97</v>
      </c>
      <c r="M119" s="1891">
        <v>181.00299999999999</v>
      </c>
      <c r="N119" s="1894">
        <f>ROUND((M119/M107*100),1)</f>
        <v>97</v>
      </c>
      <c r="P119" s="1867">
        <v>20404</v>
      </c>
      <c r="Q119" s="548">
        <f t="shared" si="6"/>
        <v>50</v>
      </c>
    </row>
    <row r="120" spans="1:17">
      <c r="B120" s="547"/>
      <c r="C120" s="547" t="s">
        <v>372</v>
      </c>
      <c r="D120" s="1291">
        <v>100.5</v>
      </c>
      <c r="E120" s="1217">
        <v>56.8</v>
      </c>
      <c r="F120" s="1218">
        <v>3657</v>
      </c>
      <c r="G120" s="1219">
        <v>10231</v>
      </c>
      <c r="H120" s="1218">
        <v>12576</v>
      </c>
      <c r="I120" s="1874">
        <v>28</v>
      </c>
      <c r="J120" s="1910">
        <v>97.4</v>
      </c>
      <c r="M120" s="1891">
        <v>180.98</v>
      </c>
      <c r="N120" s="1894">
        <f t="shared" si="10"/>
        <v>97.4</v>
      </c>
      <c r="P120" s="1867">
        <v>12562</v>
      </c>
      <c r="Q120" s="548">
        <f t="shared" si="6"/>
        <v>14</v>
      </c>
    </row>
    <row r="121" spans="1:17">
      <c r="B121" s="547"/>
      <c r="C121" s="547" t="s">
        <v>373</v>
      </c>
      <c r="D121" s="1291">
        <v>100.5</v>
      </c>
      <c r="E121" s="1217">
        <v>58.5</v>
      </c>
      <c r="F121" s="1218">
        <v>3691</v>
      </c>
      <c r="G121" s="1219">
        <v>10501</v>
      </c>
      <c r="H121" s="1218">
        <v>10407</v>
      </c>
      <c r="I121" s="1874">
        <v>47</v>
      </c>
      <c r="J121" s="1910">
        <v>96.8</v>
      </c>
      <c r="M121" s="1891">
        <v>179.74199999999999</v>
      </c>
      <c r="N121" s="1894">
        <f t="shared" si="10"/>
        <v>96.8</v>
      </c>
      <c r="P121" s="1867">
        <v>10369</v>
      </c>
      <c r="Q121" s="548">
        <f t="shared" si="6"/>
        <v>38</v>
      </c>
    </row>
    <row r="122" spans="1:17">
      <c r="B122" s="547"/>
      <c r="C122" s="547" t="s">
        <v>374</v>
      </c>
      <c r="D122" s="1291">
        <v>98.9</v>
      </c>
      <c r="E122" s="1217">
        <v>59.5</v>
      </c>
      <c r="F122" s="1218">
        <v>3823</v>
      </c>
      <c r="G122" s="1219">
        <v>9070</v>
      </c>
      <c r="H122" s="1218">
        <v>11970</v>
      </c>
      <c r="I122" s="1874">
        <v>30</v>
      </c>
      <c r="J122" s="1910">
        <v>96.6</v>
      </c>
      <c r="M122" s="1891">
        <v>177.78399999999999</v>
      </c>
      <c r="N122" s="1894">
        <f t="shared" si="10"/>
        <v>96.6</v>
      </c>
      <c r="P122" s="1867">
        <v>11925</v>
      </c>
      <c r="Q122" s="548">
        <f t="shared" si="6"/>
        <v>45</v>
      </c>
    </row>
    <row r="123" spans="1:17">
      <c r="B123" s="547"/>
      <c r="C123" s="547" t="s">
        <v>375</v>
      </c>
      <c r="D123" s="1291">
        <v>99.6</v>
      </c>
      <c r="E123" s="1217">
        <v>59.4</v>
      </c>
      <c r="F123" s="1218">
        <v>3544</v>
      </c>
      <c r="G123" s="1219">
        <v>10517</v>
      </c>
      <c r="H123" s="1218">
        <v>15623</v>
      </c>
      <c r="I123" s="1874">
        <v>31</v>
      </c>
      <c r="J123" s="1910">
        <v>95.8</v>
      </c>
      <c r="M123" s="1891">
        <v>176.00800000000001</v>
      </c>
      <c r="N123" s="1894">
        <f t="shared" si="10"/>
        <v>95.8</v>
      </c>
      <c r="P123" s="1867">
        <v>15580</v>
      </c>
      <c r="Q123" s="548">
        <f t="shared" si="6"/>
        <v>43</v>
      </c>
    </row>
    <row r="124" spans="1:17">
      <c r="B124" s="547"/>
      <c r="C124" s="547" t="s">
        <v>376</v>
      </c>
      <c r="D124" s="1291">
        <v>104.1</v>
      </c>
      <c r="E124" s="1217">
        <v>57.3</v>
      </c>
      <c r="F124" s="1218">
        <v>3442</v>
      </c>
      <c r="G124" s="1219">
        <v>11658</v>
      </c>
      <c r="H124" s="1218">
        <v>8151</v>
      </c>
      <c r="I124" s="1874">
        <v>27</v>
      </c>
      <c r="J124" s="1910">
        <v>95.3</v>
      </c>
      <c r="M124" s="1891">
        <v>175.328</v>
      </c>
      <c r="N124" s="1894">
        <f t="shared" si="10"/>
        <v>95.3</v>
      </c>
      <c r="P124" s="1867">
        <v>8120</v>
      </c>
      <c r="Q124" s="548">
        <f t="shared" si="6"/>
        <v>31</v>
      </c>
    </row>
    <row r="125" spans="1:17">
      <c r="B125" s="547"/>
      <c r="C125" s="547" t="s">
        <v>377</v>
      </c>
      <c r="D125" s="1291">
        <v>100.1</v>
      </c>
      <c r="E125" s="1217">
        <v>60</v>
      </c>
      <c r="F125" s="1218">
        <v>3629</v>
      </c>
      <c r="G125" s="1219">
        <v>11419</v>
      </c>
      <c r="H125" s="1218">
        <v>12412</v>
      </c>
      <c r="I125" s="1874">
        <v>28</v>
      </c>
      <c r="J125" s="1910">
        <v>94.3</v>
      </c>
      <c r="M125" s="1891">
        <v>172.54900000000001</v>
      </c>
      <c r="N125" s="1894">
        <f t="shared" si="10"/>
        <v>94.3</v>
      </c>
      <c r="P125" s="1867">
        <v>12374</v>
      </c>
      <c r="Q125" s="548">
        <f t="shared" si="6"/>
        <v>38</v>
      </c>
    </row>
    <row r="126" spans="1:17">
      <c r="B126" s="547"/>
      <c r="C126" s="547" t="s">
        <v>119</v>
      </c>
      <c r="D126" s="1291">
        <v>102.5</v>
      </c>
      <c r="E126" s="1217">
        <v>58.7</v>
      </c>
      <c r="F126" s="1218">
        <v>3742</v>
      </c>
      <c r="G126" s="1219">
        <v>11059</v>
      </c>
      <c r="H126" s="1218">
        <v>12936</v>
      </c>
      <c r="I126" s="1874">
        <v>33</v>
      </c>
      <c r="J126" s="1910">
        <v>92</v>
      </c>
      <c r="M126" s="1891">
        <v>168.92599999999999</v>
      </c>
      <c r="N126" s="1894">
        <f t="shared" si="10"/>
        <v>92</v>
      </c>
      <c r="P126" s="1867">
        <v>12916</v>
      </c>
      <c r="Q126" s="548">
        <f t="shared" si="6"/>
        <v>20</v>
      </c>
    </row>
    <row r="127" spans="1:17">
      <c r="B127" s="547"/>
      <c r="C127" s="547" t="s">
        <v>120</v>
      </c>
      <c r="D127" s="1291">
        <v>99.8</v>
      </c>
      <c r="E127" s="1217">
        <v>58.6</v>
      </c>
      <c r="F127" s="1218">
        <v>4008</v>
      </c>
      <c r="G127" s="1219">
        <v>8891</v>
      </c>
      <c r="H127" s="1218">
        <v>12014</v>
      </c>
      <c r="I127" s="1874">
        <v>27</v>
      </c>
      <c r="J127" s="1910">
        <v>90.8</v>
      </c>
      <c r="M127" s="1891">
        <v>166.23599999999999</v>
      </c>
      <c r="N127" s="1894">
        <f t="shared" si="10"/>
        <v>90.8</v>
      </c>
      <c r="P127" s="1867">
        <v>11989</v>
      </c>
      <c r="Q127" s="548">
        <f t="shared" si="6"/>
        <v>25</v>
      </c>
    </row>
    <row r="128" spans="1:17">
      <c r="B128" s="547"/>
      <c r="C128" s="550" t="s">
        <v>121</v>
      </c>
      <c r="D128" s="1291">
        <v>99.3</v>
      </c>
      <c r="E128" s="1217">
        <v>60.8</v>
      </c>
      <c r="F128" s="1218">
        <v>4127</v>
      </c>
      <c r="G128" s="1219">
        <v>6468</v>
      </c>
      <c r="H128" s="1218">
        <v>11829</v>
      </c>
      <c r="I128" s="1874">
        <v>51</v>
      </c>
      <c r="J128" s="1910">
        <v>90</v>
      </c>
      <c r="M128" s="1891">
        <v>163.55500000000001</v>
      </c>
      <c r="N128" s="1894">
        <f t="shared" si="10"/>
        <v>90</v>
      </c>
      <c r="P128" s="1867">
        <v>11784</v>
      </c>
      <c r="Q128" s="548">
        <f t="shared" si="6"/>
        <v>45</v>
      </c>
    </row>
    <row r="129" spans="1:17">
      <c r="A129" s="545">
        <v>1986</v>
      </c>
      <c r="B129" s="546" t="s">
        <v>387</v>
      </c>
      <c r="C129" s="546" t="s">
        <v>369</v>
      </c>
      <c r="D129" s="1290">
        <v>98.4</v>
      </c>
      <c r="E129" s="1214">
        <v>59.3</v>
      </c>
      <c r="F129" s="1215">
        <v>3372</v>
      </c>
      <c r="G129" s="1216">
        <v>11842</v>
      </c>
      <c r="H129" s="1215">
        <v>8040</v>
      </c>
      <c r="I129" s="1873">
        <v>24</v>
      </c>
      <c r="J129" s="1911">
        <v>88.5</v>
      </c>
      <c r="M129" s="1890">
        <v>161.36699999999999</v>
      </c>
      <c r="N129" s="1895">
        <f>ROUND((M129/M117*100),1)</f>
        <v>88.5</v>
      </c>
      <c r="P129" s="1867">
        <v>8039</v>
      </c>
      <c r="Q129" s="548">
        <f t="shared" si="6"/>
        <v>1</v>
      </c>
    </row>
    <row r="130" spans="1:17">
      <c r="B130" s="547"/>
      <c r="C130" s="547" t="s">
        <v>370</v>
      </c>
      <c r="D130" s="1291">
        <v>97.8</v>
      </c>
      <c r="E130" s="1217">
        <v>57.3</v>
      </c>
      <c r="F130" s="1218">
        <v>3807</v>
      </c>
      <c r="G130" s="1219">
        <v>9705</v>
      </c>
      <c r="H130" s="1218">
        <v>12582</v>
      </c>
      <c r="I130" s="1874">
        <v>37</v>
      </c>
      <c r="J130" s="1910">
        <v>85.4</v>
      </c>
      <c r="M130" s="1891">
        <v>155.161</v>
      </c>
      <c r="N130" s="1896">
        <f t="shared" ref="N130:N140" si="11">ROUND((M130/M118*100),1)</f>
        <v>85.4</v>
      </c>
      <c r="P130" s="1867">
        <v>12565</v>
      </c>
      <c r="Q130" s="548">
        <f t="shared" si="6"/>
        <v>17</v>
      </c>
    </row>
    <row r="131" spans="1:17">
      <c r="B131" s="547"/>
      <c r="C131" s="547" t="s">
        <v>371</v>
      </c>
      <c r="D131" s="1291">
        <v>100.7</v>
      </c>
      <c r="E131" s="1217">
        <v>58.6</v>
      </c>
      <c r="F131" s="1218">
        <v>3477</v>
      </c>
      <c r="G131" s="1219">
        <v>9466</v>
      </c>
      <c r="H131" s="1218">
        <v>19663</v>
      </c>
      <c r="I131" s="1874">
        <v>49</v>
      </c>
      <c r="J131" s="1910">
        <v>82.6</v>
      </c>
      <c r="M131" s="1891">
        <v>149.53100000000001</v>
      </c>
      <c r="N131" s="1896">
        <f>ROUND((M131/M119*100),1)</f>
        <v>82.6</v>
      </c>
      <c r="P131" s="1867">
        <v>19647</v>
      </c>
      <c r="Q131" s="548">
        <f t="shared" si="6"/>
        <v>16</v>
      </c>
    </row>
    <row r="132" spans="1:17">
      <c r="B132" s="547"/>
      <c r="C132" s="547" t="s">
        <v>372</v>
      </c>
      <c r="D132" s="1291">
        <v>100.4</v>
      </c>
      <c r="E132" s="1217">
        <v>59.1</v>
      </c>
      <c r="F132" s="1218">
        <v>4000</v>
      </c>
      <c r="G132" s="1219">
        <v>9041</v>
      </c>
      <c r="H132" s="1218">
        <v>11898</v>
      </c>
      <c r="I132" s="1874">
        <v>43</v>
      </c>
      <c r="J132" s="1910">
        <v>80.400000000000006</v>
      </c>
      <c r="M132" s="1891">
        <v>145.55500000000001</v>
      </c>
      <c r="N132" s="1896">
        <f t="shared" si="11"/>
        <v>80.400000000000006</v>
      </c>
      <c r="P132" s="1867">
        <v>11863</v>
      </c>
      <c r="Q132" s="548">
        <f t="shared" si="6"/>
        <v>35</v>
      </c>
    </row>
    <row r="133" spans="1:17">
      <c r="B133" s="547"/>
      <c r="C133" s="547" t="s">
        <v>373</v>
      </c>
      <c r="D133" s="1291">
        <v>99</v>
      </c>
      <c r="E133" s="1217">
        <v>57.2</v>
      </c>
      <c r="F133" s="1218">
        <v>3628</v>
      </c>
      <c r="G133" s="1219">
        <v>9136</v>
      </c>
      <c r="H133" s="1218">
        <v>10824</v>
      </c>
      <c r="I133" s="1874">
        <v>46</v>
      </c>
      <c r="J133" s="1910">
        <v>80.5</v>
      </c>
      <c r="M133" s="1891">
        <v>144.60300000000001</v>
      </c>
      <c r="N133" s="1896">
        <f t="shared" si="11"/>
        <v>80.5</v>
      </c>
      <c r="P133" s="1867">
        <v>10819</v>
      </c>
      <c r="Q133" s="548">
        <f t="shared" si="6"/>
        <v>5</v>
      </c>
    </row>
    <row r="134" spans="1:17">
      <c r="B134" s="547"/>
      <c r="C134" s="547" t="s">
        <v>374</v>
      </c>
      <c r="D134" s="1291">
        <v>98.4</v>
      </c>
      <c r="E134" s="1217">
        <v>57.3</v>
      </c>
      <c r="F134" s="1218">
        <v>4264</v>
      </c>
      <c r="G134" s="1219">
        <v>8492</v>
      </c>
      <c r="H134" s="1218">
        <v>13277</v>
      </c>
      <c r="I134" s="1874">
        <v>43</v>
      </c>
      <c r="J134" s="1910">
        <v>79.599999999999994</v>
      </c>
      <c r="M134" s="1891">
        <v>141.52000000000001</v>
      </c>
      <c r="N134" s="1896">
        <f t="shared" si="11"/>
        <v>79.599999999999994</v>
      </c>
      <c r="P134" s="1867">
        <v>13263</v>
      </c>
      <c r="Q134" s="548">
        <f t="shared" si="6"/>
        <v>14</v>
      </c>
    </row>
    <row r="135" spans="1:17">
      <c r="B135" s="547"/>
      <c r="C135" s="547" t="s">
        <v>375</v>
      </c>
      <c r="D135" s="1291">
        <v>99.6</v>
      </c>
      <c r="E135" s="1217">
        <v>56.2</v>
      </c>
      <c r="F135" s="1218">
        <v>4411</v>
      </c>
      <c r="G135" s="1219">
        <v>9367</v>
      </c>
      <c r="H135" s="1218">
        <v>15227</v>
      </c>
      <c r="I135" s="1874">
        <v>34</v>
      </c>
      <c r="J135" s="1910">
        <v>77.3</v>
      </c>
      <c r="M135" s="1891">
        <v>136.03200000000001</v>
      </c>
      <c r="N135" s="1896">
        <f t="shared" si="11"/>
        <v>77.3</v>
      </c>
      <c r="P135" s="1867">
        <v>15210</v>
      </c>
      <c r="Q135" s="548">
        <f t="shared" si="6"/>
        <v>17</v>
      </c>
    </row>
    <row r="136" spans="1:17">
      <c r="B136" s="547"/>
      <c r="C136" s="547" t="s">
        <v>376</v>
      </c>
      <c r="D136" s="1291">
        <v>98.4</v>
      </c>
      <c r="E136" s="1217">
        <v>58.5</v>
      </c>
      <c r="F136" s="1218">
        <v>3934</v>
      </c>
      <c r="G136" s="1219">
        <v>9170</v>
      </c>
      <c r="H136" s="1218">
        <v>7624</v>
      </c>
      <c r="I136" s="1874">
        <v>47</v>
      </c>
      <c r="J136" s="1910">
        <v>77.599999999999994</v>
      </c>
      <c r="M136" s="1891">
        <v>136.07400000000001</v>
      </c>
      <c r="N136" s="1896">
        <f t="shared" si="11"/>
        <v>77.599999999999994</v>
      </c>
      <c r="P136" s="1867">
        <v>7618</v>
      </c>
      <c r="Q136" s="548">
        <f t="shared" si="6"/>
        <v>6</v>
      </c>
    </row>
    <row r="137" spans="1:17">
      <c r="B137" s="547"/>
      <c r="C137" s="547" t="s">
        <v>377</v>
      </c>
      <c r="D137" s="1291">
        <v>99</v>
      </c>
      <c r="E137" s="1217">
        <v>57.6</v>
      </c>
      <c r="F137" s="1218">
        <v>3746</v>
      </c>
      <c r="G137" s="1219">
        <v>10196</v>
      </c>
      <c r="H137" s="1218">
        <v>12821</v>
      </c>
      <c r="I137" s="1874">
        <v>39</v>
      </c>
      <c r="J137" s="1910">
        <v>78.8</v>
      </c>
      <c r="M137" s="1891">
        <v>136.02199999999999</v>
      </c>
      <c r="N137" s="1896">
        <f t="shared" si="11"/>
        <v>78.8</v>
      </c>
      <c r="P137" s="1867">
        <v>12807</v>
      </c>
      <c r="Q137" s="548">
        <f t="shared" si="6"/>
        <v>14</v>
      </c>
    </row>
    <row r="138" spans="1:17">
      <c r="B138" s="547"/>
      <c r="C138" s="547" t="s">
        <v>119</v>
      </c>
      <c r="D138" s="1291">
        <v>99.6</v>
      </c>
      <c r="E138" s="1217">
        <v>56.4</v>
      </c>
      <c r="F138" s="1218">
        <v>4135</v>
      </c>
      <c r="G138" s="1219">
        <v>9384</v>
      </c>
      <c r="H138" s="1218">
        <v>13287</v>
      </c>
      <c r="I138" s="1874">
        <v>48</v>
      </c>
      <c r="J138" s="1910">
        <v>80.8</v>
      </c>
      <c r="M138" s="1891">
        <v>136.54900000000001</v>
      </c>
      <c r="N138" s="1896">
        <f t="shared" si="11"/>
        <v>80.8</v>
      </c>
      <c r="P138" s="1867">
        <v>13496</v>
      </c>
      <c r="Q138" s="548">
        <f t="shared" si="6"/>
        <v>-209</v>
      </c>
    </row>
    <row r="139" spans="1:17">
      <c r="B139" s="547"/>
      <c r="C139" s="547" t="s">
        <v>120</v>
      </c>
      <c r="D139" s="1291">
        <v>95.1</v>
      </c>
      <c r="E139" s="1217">
        <v>57.4</v>
      </c>
      <c r="F139" s="1218">
        <v>4985</v>
      </c>
      <c r="G139" s="1219">
        <v>7127</v>
      </c>
      <c r="H139" s="1218">
        <v>11714</v>
      </c>
      <c r="I139" s="1874">
        <v>38</v>
      </c>
      <c r="J139" s="1910">
        <v>83.6</v>
      </c>
      <c r="M139" s="1891">
        <v>139.054</v>
      </c>
      <c r="N139" s="1896">
        <f t="shared" si="11"/>
        <v>83.6</v>
      </c>
      <c r="P139" s="1867">
        <v>11685</v>
      </c>
      <c r="Q139" s="548">
        <f t="shared" si="6"/>
        <v>29</v>
      </c>
    </row>
    <row r="140" spans="1:17">
      <c r="A140" s="549"/>
      <c r="B140" s="550"/>
      <c r="C140" s="550" t="s">
        <v>121</v>
      </c>
      <c r="D140" s="1292">
        <v>98.6</v>
      </c>
      <c r="E140" s="1220">
        <v>55.3</v>
      </c>
      <c r="F140" s="1221">
        <v>4378</v>
      </c>
      <c r="G140" s="1222">
        <v>6406</v>
      </c>
      <c r="H140" s="1221">
        <v>11660</v>
      </c>
      <c r="I140" s="1875">
        <v>46</v>
      </c>
      <c r="J140" s="1912">
        <v>85</v>
      </c>
      <c r="M140" s="1892">
        <v>139.07499999999999</v>
      </c>
      <c r="N140" s="1897">
        <f t="shared" si="11"/>
        <v>85</v>
      </c>
      <c r="P140" s="1867">
        <v>11633</v>
      </c>
      <c r="Q140" s="548">
        <f t="shared" si="6"/>
        <v>27</v>
      </c>
    </row>
    <row r="141" spans="1:17">
      <c r="A141" s="513">
        <v>1987</v>
      </c>
      <c r="B141" s="547" t="s">
        <v>388</v>
      </c>
      <c r="C141" s="546" t="s">
        <v>369</v>
      </c>
      <c r="D141" s="1291">
        <v>99.3</v>
      </c>
      <c r="E141" s="1217">
        <v>55.3</v>
      </c>
      <c r="F141" s="1218">
        <v>3352</v>
      </c>
      <c r="G141" s="1219">
        <v>10960</v>
      </c>
      <c r="H141" s="1218">
        <v>8133</v>
      </c>
      <c r="I141" s="1874">
        <v>31</v>
      </c>
      <c r="J141" s="1910">
        <v>85.2</v>
      </c>
      <c r="M141" s="1891">
        <v>137.51599999999999</v>
      </c>
      <c r="N141" s="1894">
        <f>ROUND((M141/M129*100),1)</f>
        <v>85.2</v>
      </c>
      <c r="P141" s="1867">
        <v>8126</v>
      </c>
      <c r="Q141" s="548">
        <f t="shared" si="6"/>
        <v>7</v>
      </c>
    </row>
    <row r="142" spans="1:17">
      <c r="B142" s="547"/>
      <c r="C142" s="547" t="s">
        <v>370</v>
      </c>
      <c r="D142" s="1291">
        <v>102.1</v>
      </c>
      <c r="E142" s="1217">
        <v>53.2</v>
      </c>
      <c r="F142" s="1218">
        <v>5638</v>
      </c>
      <c r="G142" s="1219">
        <v>8790</v>
      </c>
      <c r="H142" s="1218">
        <v>12746</v>
      </c>
      <c r="I142" s="1874">
        <v>38</v>
      </c>
      <c r="J142" s="1910">
        <v>88.6</v>
      </c>
      <c r="M142" s="1891">
        <v>137.452</v>
      </c>
      <c r="N142" s="1894">
        <f t="shared" ref="N142:N152" si="12">ROUND((M142/M130*100),1)</f>
        <v>88.6</v>
      </c>
      <c r="P142" s="1867">
        <v>12734</v>
      </c>
      <c r="Q142" s="548">
        <f t="shared" ref="Q142:Q205" si="13">H142-P142</f>
        <v>12</v>
      </c>
    </row>
    <row r="143" spans="1:17">
      <c r="B143" s="547"/>
      <c r="C143" s="547" t="s">
        <v>371</v>
      </c>
      <c r="D143" s="1291">
        <v>99.2</v>
      </c>
      <c r="E143" s="1217">
        <v>51.8</v>
      </c>
      <c r="F143" s="1218">
        <v>4375</v>
      </c>
      <c r="G143" s="1219">
        <v>9579</v>
      </c>
      <c r="H143" s="1218">
        <v>20105</v>
      </c>
      <c r="I143" s="1874">
        <v>34</v>
      </c>
      <c r="J143" s="1910">
        <v>91.3</v>
      </c>
      <c r="M143" s="1891">
        <v>136.554</v>
      </c>
      <c r="N143" s="1894">
        <f>ROUND((M143/M131*100),1)</f>
        <v>91.3</v>
      </c>
      <c r="P143" s="1867">
        <v>20099</v>
      </c>
      <c r="Q143" s="548">
        <f t="shared" si="13"/>
        <v>6</v>
      </c>
    </row>
    <row r="144" spans="1:17">
      <c r="B144" s="547"/>
      <c r="C144" s="547" t="s">
        <v>372</v>
      </c>
      <c r="D144" s="1291">
        <v>99.6</v>
      </c>
      <c r="E144" s="1217">
        <v>52.6</v>
      </c>
      <c r="F144" s="1218">
        <v>5616</v>
      </c>
      <c r="G144" s="1219">
        <v>9387</v>
      </c>
      <c r="H144" s="1218">
        <v>11739</v>
      </c>
      <c r="I144" s="1874">
        <v>24</v>
      </c>
      <c r="J144" s="1910">
        <v>93.8</v>
      </c>
      <c r="M144" s="1891">
        <v>136.53</v>
      </c>
      <c r="N144" s="1894">
        <f t="shared" si="12"/>
        <v>93.8</v>
      </c>
      <c r="P144" s="1867">
        <v>11724</v>
      </c>
      <c r="Q144" s="548">
        <f t="shared" si="13"/>
        <v>15</v>
      </c>
    </row>
    <row r="145" spans="1:17">
      <c r="B145" s="547"/>
      <c r="C145" s="547" t="s">
        <v>373</v>
      </c>
      <c r="D145" s="1291">
        <v>105.8</v>
      </c>
      <c r="E145" s="1217">
        <v>51.6</v>
      </c>
      <c r="F145" s="1218">
        <v>4580</v>
      </c>
      <c r="G145" s="1219">
        <v>8625</v>
      </c>
      <c r="H145" s="1218">
        <v>10266</v>
      </c>
      <c r="I145" s="1874">
        <v>33</v>
      </c>
      <c r="J145" s="1910">
        <v>96.4</v>
      </c>
      <c r="M145" s="1891">
        <v>139.43100000000001</v>
      </c>
      <c r="N145" s="1894">
        <f t="shared" si="12"/>
        <v>96.4</v>
      </c>
      <c r="P145" s="1867">
        <v>10252</v>
      </c>
      <c r="Q145" s="548">
        <f t="shared" si="13"/>
        <v>14</v>
      </c>
    </row>
    <row r="146" spans="1:17">
      <c r="B146" s="547"/>
      <c r="C146" s="547" t="s">
        <v>374</v>
      </c>
      <c r="D146" s="1291">
        <v>106.8</v>
      </c>
      <c r="E146" s="1217">
        <v>50.2</v>
      </c>
      <c r="F146" s="1218">
        <v>5933</v>
      </c>
      <c r="G146" s="1219">
        <v>9709</v>
      </c>
      <c r="H146" s="1218">
        <v>13674</v>
      </c>
      <c r="I146" s="1874">
        <v>29</v>
      </c>
      <c r="J146" s="1910">
        <v>100.1</v>
      </c>
      <c r="M146" s="1891">
        <v>141.732</v>
      </c>
      <c r="N146" s="1894">
        <f t="shared" si="12"/>
        <v>100.1</v>
      </c>
      <c r="P146" s="1867">
        <v>13653</v>
      </c>
      <c r="Q146" s="548">
        <f t="shared" si="13"/>
        <v>21</v>
      </c>
    </row>
    <row r="147" spans="1:17">
      <c r="B147" s="547"/>
      <c r="C147" s="547" t="s">
        <v>375</v>
      </c>
      <c r="D147" s="1291">
        <v>107.1</v>
      </c>
      <c r="E147" s="1217">
        <v>49.4</v>
      </c>
      <c r="F147" s="1218">
        <v>5239</v>
      </c>
      <c r="G147" s="1219">
        <v>10670</v>
      </c>
      <c r="H147" s="1218">
        <v>16250</v>
      </c>
      <c r="I147" s="1874">
        <v>29</v>
      </c>
      <c r="J147" s="1910">
        <v>107.3</v>
      </c>
      <c r="M147" s="1891">
        <v>146.029</v>
      </c>
      <c r="N147" s="1894">
        <f t="shared" si="12"/>
        <v>107.3</v>
      </c>
      <c r="P147" s="1867">
        <v>16231</v>
      </c>
      <c r="Q147" s="548">
        <f t="shared" si="13"/>
        <v>19</v>
      </c>
    </row>
    <row r="148" spans="1:17">
      <c r="B148" s="547"/>
      <c r="C148" s="547" t="s">
        <v>376</v>
      </c>
      <c r="D148" s="1291">
        <v>106</v>
      </c>
      <c r="E148" s="1217">
        <v>48.9</v>
      </c>
      <c r="F148" s="1218">
        <v>4971</v>
      </c>
      <c r="G148" s="1219">
        <v>11884</v>
      </c>
      <c r="H148" s="1218">
        <v>8284</v>
      </c>
      <c r="I148" s="1874">
        <v>31</v>
      </c>
      <c r="J148" s="1910">
        <v>109.4</v>
      </c>
      <c r="M148" s="1891">
        <v>148.815</v>
      </c>
      <c r="N148" s="1894">
        <f t="shared" si="12"/>
        <v>109.4</v>
      </c>
      <c r="P148" s="1867">
        <v>8276</v>
      </c>
      <c r="Q148" s="548">
        <f t="shared" si="13"/>
        <v>8</v>
      </c>
    </row>
    <row r="149" spans="1:17">
      <c r="B149" s="547"/>
      <c r="C149" s="547" t="s">
        <v>377</v>
      </c>
      <c r="D149" s="1291">
        <v>111</v>
      </c>
      <c r="E149" s="1217">
        <v>47.5</v>
      </c>
      <c r="F149" s="1218">
        <v>6092</v>
      </c>
      <c r="G149" s="1219">
        <v>13623</v>
      </c>
      <c r="H149" s="1218">
        <v>13833</v>
      </c>
      <c r="I149" s="1874">
        <v>28</v>
      </c>
      <c r="J149" s="1910">
        <v>112</v>
      </c>
      <c r="M149" s="1891">
        <v>152.40799999999999</v>
      </c>
      <c r="N149" s="1894">
        <f t="shared" si="12"/>
        <v>112</v>
      </c>
      <c r="P149" s="1867">
        <v>13820</v>
      </c>
      <c r="Q149" s="548">
        <f t="shared" si="13"/>
        <v>13</v>
      </c>
    </row>
    <row r="150" spans="1:17">
      <c r="B150" s="547"/>
      <c r="C150" s="547" t="s">
        <v>119</v>
      </c>
      <c r="D150" s="1291">
        <v>110.2</v>
      </c>
      <c r="E150" s="1217">
        <v>46.8</v>
      </c>
      <c r="F150" s="1218">
        <v>6559</v>
      </c>
      <c r="G150" s="1219">
        <v>12570</v>
      </c>
      <c r="H150" s="1218">
        <v>14546</v>
      </c>
      <c r="I150" s="1874">
        <v>40</v>
      </c>
      <c r="J150" s="1910">
        <v>112.1</v>
      </c>
      <c r="M150" s="1891">
        <v>153.08000000000001</v>
      </c>
      <c r="N150" s="1894">
        <f t="shared" si="12"/>
        <v>112.1</v>
      </c>
      <c r="P150" s="1867">
        <v>14532</v>
      </c>
      <c r="Q150" s="548">
        <f t="shared" si="13"/>
        <v>14</v>
      </c>
    </row>
    <row r="151" spans="1:17">
      <c r="B151" s="547"/>
      <c r="C151" s="547" t="s">
        <v>120</v>
      </c>
      <c r="D151" s="1291">
        <v>114.4</v>
      </c>
      <c r="E151" s="1217">
        <v>46.7</v>
      </c>
      <c r="F151" s="1218">
        <v>6441</v>
      </c>
      <c r="G151" s="1219">
        <v>10667</v>
      </c>
      <c r="H151" s="1218">
        <v>13558</v>
      </c>
      <c r="I151" s="1874">
        <v>31</v>
      </c>
      <c r="J151" s="1910">
        <v>109.2</v>
      </c>
      <c r="M151" s="1891">
        <v>151.85900000000001</v>
      </c>
      <c r="N151" s="1894">
        <f t="shared" si="12"/>
        <v>109.2</v>
      </c>
      <c r="P151" s="1867">
        <v>13528</v>
      </c>
      <c r="Q151" s="548">
        <f t="shared" si="13"/>
        <v>30</v>
      </c>
    </row>
    <row r="152" spans="1:17">
      <c r="B152" s="547"/>
      <c r="C152" s="550" t="s">
        <v>121</v>
      </c>
      <c r="D152" s="1291">
        <v>115</v>
      </c>
      <c r="E152" s="1217">
        <v>45.4</v>
      </c>
      <c r="F152" s="1218">
        <v>5426</v>
      </c>
      <c r="G152" s="1219">
        <v>8957</v>
      </c>
      <c r="H152" s="1218">
        <v>13479</v>
      </c>
      <c r="I152" s="1874">
        <v>29</v>
      </c>
      <c r="J152" s="1910">
        <v>107.9</v>
      </c>
      <c r="M152" s="1891">
        <v>150.077</v>
      </c>
      <c r="N152" s="1894">
        <f t="shared" si="12"/>
        <v>107.9</v>
      </c>
      <c r="P152" s="1867">
        <v>13440</v>
      </c>
      <c r="Q152" s="548">
        <f t="shared" si="13"/>
        <v>39</v>
      </c>
    </row>
    <row r="153" spans="1:17">
      <c r="A153" s="545">
        <v>1988</v>
      </c>
      <c r="B153" s="546" t="s">
        <v>389</v>
      </c>
      <c r="C153" s="546" t="s">
        <v>369</v>
      </c>
      <c r="D153" s="1290">
        <v>113.9</v>
      </c>
      <c r="E153" s="1214">
        <v>45.2</v>
      </c>
      <c r="F153" s="1215">
        <v>4420</v>
      </c>
      <c r="G153" s="1216">
        <v>15007</v>
      </c>
      <c r="H153" s="1215">
        <v>9108</v>
      </c>
      <c r="I153" s="1873">
        <v>26</v>
      </c>
      <c r="J153" s="1911">
        <v>107.6</v>
      </c>
      <c r="M153" s="1890">
        <v>147.95500000000001</v>
      </c>
      <c r="N153" s="1895">
        <f>ROUND((M153/M141*100),1)</f>
        <v>107.6</v>
      </c>
      <c r="P153" s="1867">
        <v>9096</v>
      </c>
      <c r="Q153" s="548">
        <f t="shared" si="13"/>
        <v>12</v>
      </c>
    </row>
    <row r="154" spans="1:17">
      <c r="B154" s="547"/>
      <c r="C154" s="547" t="s">
        <v>370</v>
      </c>
      <c r="D154" s="1291">
        <v>122.7</v>
      </c>
      <c r="E154" s="1217">
        <v>42.6</v>
      </c>
      <c r="F154" s="1218">
        <v>5871</v>
      </c>
      <c r="G154" s="1219">
        <v>12977</v>
      </c>
      <c r="H154" s="1218">
        <v>14788</v>
      </c>
      <c r="I154" s="1874">
        <v>22</v>
      </c>
      <c r="J154" s="1910">
        <v>106.8</v>
      </c>
      <c r="M154" s="1891">
        <v>146.77000000000001</v>
      </c>
      <c r="N154" s="1896">
        <f t="shared" ref="N154:N164" si="14">ROUND((M154/M142*100),1)</f>
        <v>106.8</v>
      </c>
      <c r="P154" s="1867">
        <v>14726</v>
      </c>
      <c r="Q154" s="548">
        <f t="shared" si="13"/>
        <v>62</v>
      </c>
    </row>
    <row r="155" spans="1:17">
      <c r="B155" s="547"/>
      <c r="C155" s="547" t="s">
        <v>371</v>
      </c>
      <c r="D155" s="1291">
        <v>117.3</v>
      </c>
      <c r="E155" s="1217">
        <v>46.3</v>
      </c>
      <c r="F155" s="1218">
        <v>6131</v>
      </c>
      <c r="G155" s="1219">
        <v>14919</v>
      </c>
      <c r="H155" s="1218">
        <v>23781</v>
      </c>
      <c r="I155" s="1874">
        <v>28</v>
      </c>
      <c r="J155" s="1910">
        <v>109</v>
      </c>
      <c r="M155" s="1891">
        <v>148.79499999999999</v>
      </c>
      <c r="N155" s="1896">
        <f>ROUND((M155/M143*100),1)</f>
        <v>109</v>
      </c>
      <c r="P155" s="1867">
        <v>23738</v>
      </c>
      <c r="Q155" s="548">
        <f t="shared" si="13"/>
        <v>43</v>
      </c>
    </row>
    <row r="156" spans="1:17">
      <c r="B156" s="547"/>
      <c r="C156" s="547" t="s">
        <v>372</v>
      </c>
      <c r="D156" s="1291">
        <v>113.9</v>
      </c>
      <c r="E156" s="1217">
        <v>44.7</v>
      </c>
      <c r="F156" s="1218">
        <v>6020</v>
      </c>
      <c r="G156" s="1219">
        <v>14696</v>
      </c>
      <c r="H156" s="1218">
        <v>14273</v>
      </c>
      <c r="I156" s="1874">
        <v>24</v>
      </c>
      <c r="J156" s="1910">
        <v>107.5</v>
      </c>
      <c r="M156" s="1891">
        <v>146.821</v>
      </c>
      <c r="N156" s="1896">
        <f t="shared" si="14"/>
        <v>107.5</v>
      </c>
      <c r="P156" s="1867">
        <v>14231</v>
      </c>
      <c r="Q156" s="548">
        <f t="shared" si="13"/>
        <v>42</v>
      </c>
    </row>
    <row r="157" spans="1:17">
      <c r="B157" s="547"/>
      <c r="C157" s="547" t="s">
        <v>373</v>
      </c>
      <c r="D157" s="1291">
        <v>110.8</v>
      </c>
      <c r="E157" s="1217">
        <v>46.2</v>
      </c>
      <c r="F157" s="1218">
        <v>4555</v>
      </c>
      <c r="G157" s="1219">
        <v>12331</v>
      </c>
      <c r="H157" s="1218">
        <v>12739</v>
      </c>
      <c r="I157" s="1874">
        <v>34</v>
      </c>
      <c r="J157" s="1910">
        <v>107</v>
      </c>
      <c r="M157" s="1891">
        <v>149.23599999999999</v>
      </c>
      <c r="N157" s="1896">
        <f t="shared" si="14"/>
        <v>107</v>
      </c>
      <c r="P157" s="1867">
        <v>12704</v>
      </c>
      <c r="Q157" s="548">
        <f t="shared" si="13"/>
        <v>35</v>
      </c>
    </row>
    <row r="158" spans="1:17">
      <c r="B158" s="547"/>
      <c r="C158" s="547" t="s">
        <v>374</v>
      </c>
      <c r="D158" s="1291">
        <v>112.4</v>
      </c>
      <c r="E158" s="1217">
        <v>45.6</v>
      </c>
      <c r="F158" s="1218">
        <v>5974</v>
      </c>
      <c r="G158" s="1219">
        <v>13329</v>
      </c>
      <c r="H158" s="1218">
        <v>16017</v>
      </c>
      <c r="I158" s="1874">
        <v>29</v>
      </c>
      <c r="J158" s="1910">
        <v>105.4</v>
      </c>
      <c r="M158" s="1891">
        <v>149.40700000000001</v>
      </c>
      <c r="N158" s="1896">
        <f t="shared" si="14"/>
        <v>105.4</v>
      </c>
      <c r="P158" s="1867">
        <v>15962</v>
      </c>
      <c r="Q158" s="548">
        <f t="shared" si="13"/>
        <v>55</v>
      </c>
    </row>
    <row r="159" spans="1:17">
      <c r="B159" s="547"/>
      <c r="C159" s="547" t="s">
        <v>375</v>
      </c>
      <c r="D159" s="1291">
        <v>110.4</v>
      </c>
      <c r="E159" s="1217">
        <v>45.8</v>
      </c>
      <c r="F159" s="1218">
        <v>6415</v>
      </c>
      <c r="G159" s="1219">
        <v>14587</v>
      </c>
      <c r="H159" s="1218">
        <v>17848</v>
      </c>
      <c r="I159" s="1874">
        <v>29</v>
      </c>
      <c r="J159" s="1910">
        <v>100.8</v>
      </c>
      <c r="M159" s="1891">
        <v>147.16200000000001</v>
      </c>
      <c r="N159" s="1896">
        <f t="shared" si="14"/>
        <v>100.8</v>
      </c>
      <c r="P159" s="1867">
        <v>17827</v>
      </c>
      <c r="Q159" s="548">
        <f t="shared" si="13"/>
        <v>21</v>
      </c>
    </row>
    <row r="160" spans="1:17">
      <c r="B160" s="547"/>
      <c r="C160" s="547" t="s">
        <v>376</v>
      </c>
      <c r="D160" s="1291">
        <v>110.8</v>
      </c>
      <c r="E160" s="1217">
        <v>44.6</v>
      </c>
      <c r="F160" s="1218">
        <v>6383</v>
      </c>
      <c r="G160" s="1219">
        <v>15446</v>
      </c>
      <c r="H160" s="1218">
        <v>9507</v>
      </c>
      <c r="I160" s="1874">
        <v>33</v>
      </c>
      <c r="J160" s="1910">
        <v>100.8</v>
      </c>
      <c r="M160" s="1891">
        <v>149.95500000000001</v>
      </c>
      <c r="N160" s="1896">
        <f t="shared" si="14"/>
        <v>100.8</v>
      </c>
      <c r="P160" s="1867">
        <v>9484</v>
      </c>
      <c r="Q160" s="548">
        <f t="shared" si="13"/>
        <v>23</v>
      </c>
    </row>
    <row r="161" spans="1:17">
      <c r="B161" s="547"/>
      <c r="C161" s="547" t="s">
        <v>377</v>
      </c>
      <c r="D161" s="1291">
        <v>111.2</v>
      </c>
      <c r="E161" s="1217">
        <v>45.7</v>
      </c>
      <c r="F161" s="1218">
        <v>7311</v>
      </c>
      <c r="G161" s="1219">
        <v>16669</v>
      </c>
      <c r="H161" s="1218">
        <v>16155</v>
      </c>
      <c r="I161" s="1874">
        <v>23</v>
      </c>
      <c r="J161" s="1910">
        <v>97.4</v>
      </c>
      <c r="M161" s="1891">
        <v>148.428</v>
      </c>
      <c r="N161" s="1896">
        <f t="shared" si="14"/>
        <v>97.4</v>
      </c>
      <c r="P161" s="1867">
        <v>16104</v>
      </c>
      <c r="Q161" s="548">
        <f t="shared" si="13"/>
        <v>51</v>
      </c>
    </row>
    <row r="162" spans="1:17">
      <c r="B162" s="547"/>
      <c r="C162" s="547" t="s">
        <v>119</v>
      </c>
      <c r="D162" s="1291">
        <v>111.4</v>
      </c>
      <c r="E162" s="1217">
        <v>44.9</v>
      </c>
      <c r="F162" s="1218">
        <v>6260</v>
      </c>
      <c r="G162" s="1219">
        <v>15414</v>
      </c>
      <c r="H162" s="1218">
        <v>15564</v>
      </c>
      <c r="I162" s="1874">
        <v>21</v>
      </c>
      <c r="J162" s="1910">
        <v>95.8</v>
      </c>
      <c r="M162" s="1891">
        <v>146.691</v>
      </c>
      <c r="N162" s="1896">
        <f t="shared" si="14"/>
        <v>95.8</v>
      </c>
      <c r="P162" s="1867">
        <v>15515</v>
      </c>
      <c r="Q162" s="548">
        <f t="shared" si="13"/>
        <v>49</v>
      </c>
    </row>
    <row r="163" spans="1:17">
      <c r="B163" s="547"/>
      <c r="C163" s="547" t="s">
        <v>120</v>
      </c>
      <c r="D163" s="1291">
        <v>111.2</v>
      </c>
      <c r="E163" s="1217">
        <v>44</v>
      </c>
      <c r="F163" s="1218">
        <v>5511</v>
      </c>
      <c r="G163" s="1219">
        <v>13024</v>
      </c>
      <c r="H163" s="1218">
        <v>16361</v>
      </c>
      <c r="I163" s="1874">
        <v>24</v>
      </c>
      <c r="J163" s="1910">
        <v>97.3</v>
      </c>
      <c r="M163" s="1891">
        <v>147.74799999999999</v>
      </c>
      <c r="N163" s="1896">
        <f t="shared" si="14"/>
        <v>97.3</v>
      </c>
      <c r="P163" s="1867">
        <v>16331</v>
      </c>
      <c r="Q163" s="548">
        <f t="shared" si="13"/>
        <v>30</v>
      </c>
    </row>
    <row r="164" spans="1:17">
      <c r="A164" s="549"/>
      <c r="B164" s="550"/>
      <c r="C164" s="550" t="s">
        <v>121</v>
      </c>
      <c r="D164" s="1292">
        <v>111</v>
      </c>
      <c r="E164" s="1220">
        <v>43.4</v>
      </c>
      <c r="F164" s="1221">
        <v>5575</v>
      </c>
      <c r="G164" s="1222">
        <v>11070</v>
      </c>
      <c r="H164" s="1221">
        <v>15062</v>
      </c>
      <c r="I164" s="1875">
        <v>19</v>
      </c>
      <c r="J164" s="1912">
        <v>98.1</v>
      </c>
      <c r="M164" s="1892">
        <v>147.28100000000001</v>
      </c>
      <c r="N164" s="1897">
        <f t="shared" si="14"/>
        <v>98.1</v>
      </c>
      <c r="P164" s="1867">
        <v>15021</v>
      </c>
      <c r="Q164" s="548">
        <f t="shared" si="13"/>
        <v>41</v>
      </c>
    </row>
    <row r="165" spans="1:17">
      <c r="A165" s="513">
        <v>1989</v>
      </c>
      <c r="B165" s="547" t="s">
        <v>390</v>
      </c>
      <c r="C165" s="546" t="s">
        <v>369</v>
      </c>
      <c r="D165" s="1293">
        <v>111.6</v>
      </c>
      <c r="E165" s="552">
        <v>44.3</v>
      </c>
      <c r="F165" s="553">
        <v>4784</v>
      </c>
      <c r="G165" s="554">
        <v>17957</v>
      </c>
      <c r="H165" s="553">
        <v>9268</v>
      </c>
      <c r="I165" s="1876">
        <v>17</v>
      </c>
      <c r="J165" s="1904">
        <v>100.8</v>
      </c>
      <c r="M165" s="1891">
        <v>149.096</v>
      </c>
      <c r="N165" s="1894">
        <f>ROUND((M165/M153*100),1)</f>
        <v>100.8</v>
      </c>
      <c r="P165" s="1867">
        <v>9238</v>
      </c>
      <c r="Q165" s="548">
        <f t="shared" si="13"/>
        <v>30</v>
      </c>
    </row>
    <row r="166" spans="1:17">
      <c r="B166" s="547"/>
      <c r="C166" s="547" t="s">
        <v>370</v>
      </c>
      <c r="D166" s="1293">
        <v>110.2</v>
      </c>
      <c r="E166" s="552">
        <v>45.3</v>
      </c>
      <c r="F166" s="553">
        <v>5644</v>
      </c>
      <c r="G166" s="554">
        <v>15230</v>
      </c>
      <c r="H166" s="553">
        <v>14134</v>
      </c>
      <c r="I166" s="1876">
        <v>15</v>
      </c>
      <c r="J166" s="1904">
        <v>102.2</v>
      </c>
      <c r="M166" s="1891">
        <v>149.952</v>
      </c>
      <c r="N166" s="1894">
        <f t="shared" ref="N166:N176" si="15">ROUND((M166/M154*100),1)</f>
        <v>102.2</v>
      </c>
      <c r="P166" s="1867">
        <v>14107</v>
      </c>
      <c r="Q166" s="548">
        <f t="shared" si="13"/>
        <v>27</v>
      </c>
    </row>
    <row r="167" spans="1:17">
      <c r="B167" s="547"/>
      <c r="C167" s="547" t="s">
        <v>371</v>
      </c>
      <c r="D167" s="1293">
        <v>109.3</v>
      </c>
      <c r="E167" s="552">
        <v>43.8</v>
      </c>
      <c r="F167" s="553">
        <v>5839</v>
      </c>
      <c r="G167" s="554">
        <v>15551</v>
      </c>
      <c r="H167" s="553">
        <v>25283</v>
      </c>
      <c r="I167" s="1876">
        <v>20</v>
      </c>
      <c r="J167" s="1904">
        <v>101.3</v>
      </c>
      <c r="M167" s="1891">
        <v>150.70699999999999</v>
      </c>
      <c r="N167" s="1894">
        <f>ROUND((M167/M155*100),1)</f>
        <v>101.3</v>
      </c>
      <c r="P167" s="1867">
        <v>25219</v>
      </c>
      <c r="Q167" s="548">
        <f t="shared" si="13"/>
        <v>64</v>
      </c>
    </row>
    <row r="168" spans="1:17">
      <c r="B168" s="547"/>
      <c r="C168" s="547" t="s">
        <v>372</v>
      </c>
      <c r="D168" s="1293">
        <v>111.8</v>
      </c>
      <c r="E168" s="552">
        <v>44.8</v>
      </c>
      <c r="F168" s="553">
        <v>5814</v>
      </c>
      <c r="G168" s="554">
        <v>16656</v>
      </c>
      <c r="H168" s="553">
        <v>16212</v>
      </c>
      <c r="I168" s="1876">
        <v>22</v>
      </c>
      <c r="J168" s="1904">
        <v>103.8</v>
      </c>
      <c r="M168" s="1891">
        <v>152.38999999999999</v>
      </c>
      <c r="N168" s="1894">
        <f t="shared" si="15"/>
        <v>103.8</v>
      </c>
      <c r="P168" s="1867">
        <v>16180</v>
      </c>
      <c r="Q168" s="548">
        <f t="shared" si="13"/>
        <v>32</v>
      </c>
    </row>
    <row r="169" spans="1:17">
      <c r="B169" s="547"/>
      <c r="C169" s="547" t="s">
        <v>373</v>
      </c>
      <c r="D169" s="1293">
        <v>110</v>
      </c>
      <c r="E169" s="552">
        <v>45.7</v>
      </c>
      <c r="F169" s="553">
        <v>5797</v>
      </c>
      <c r="G169" s="554">
        <v>14813</v>
      </c>
      <c r="H169" s="553">
        <v>15859</v>
      </c>
      <c r="I169" s="1876">
        <v>21</v>
      </c>
      <c r="J169" s="1904">
        <v>103.1</v>
      </c>
      <c r="M169" s="1891">
        <v>153.803</v>
      </c>
      <c r="N169" s="1894">
        <f t="shared" si="15"/>
        <v>103.1</v>
      </c>
      <c r="P169" s="1867">
        <v>15826</v>
      </c>
      <c r="Q169" s="548">
        <f t="shared" si="13"/>
        <v>33</v>
      </c>
    </row>
    <row r="170" spans="1:17">
      <c r="B170" s="547"/>
      <c r="C170" s="547" t="s">
        <v>374</v>
      </c>
      <c r="D170" s="1293">
        <v>109.5</v>
      </c>
      <c r="E170" s="552">
        <v>45.3</v>
      </c>
      <c r="F170" s="553">
        <v>6124</v>
      </c>
      <c r="G170" s="554">
        <v>16138</v>
      </c>
      <c r="H170" s="553">
        <v>19433</v>
      </c>
      <c r="I170" s="1876">
        <v>18</v>
      </c>
      <c r="J170" s="1904">
        <v>104.2</v>
      </c>
      <c r="M170" s="1891">
        <v>155.679</v>
      </c>
      <c r="N170" s="1894">
        <f t="shared" si="15"/>
        <v>104.2</v>
      </c>
      <c r="P170" s="1867">
        <v>19387</v>
      </c>
      <c r="Q170" s="548">
        <f t="shared" si="13"/>
        <v>46</v>
      </c>
    </row>
    <row r="171" spans="1:17">
      <c r="B171" s="547"/>
      <c r="C171" s="547" t="s">
        <v>375</v>
      </c>
      <c r="D171" s="1293">
        <v>109.4</v>
      </c>
      <c r="E171" s="552">
        <v>46.9</v>
      </c>
      <c r="F171" s="553">
        <v>6814</v>
      </c>
      <c r="G171" s="554">
        <v>16500</v>
      </c>
      <c r="H171" s="553">
        <v>20945</v>
      </c>
      <c r="I171" s="1876">
        <v>16</v>
      </c>
      <c r="J171" s="1904">
        <v>105.6</v>
      </c>
      <c r="M171" s="1891">
        <v>155.41900000000001</v>
      </c>
      <c r="N171" s="1894">
        <f t="shared" si="15"/>
        <v>105.6</v>
      </c>
      <c r="P171" s="1867">
        <v>20913</v>
      </c>
      <c r="Q171" s="548">
        <f t="shared" si="13"/>
        <v>32</v>
      </c>
    </row>
    <row r="172" spans="1:17">
      <c r="B172" s="547"/>
      <c r="C172" s="547" t="s">
        <v>376</v>
      </c>
      <c r="D172" s="1293">
        <v>110.4</v>
      </c>
      <c r="E172" s="552">
        <v>45.7</v>
      </c>
      <c r="F172" s="553">
        <v>6532</v>
      </c>
      <c r="G172" s="554">
        <v>17134</v>
      </c>
      <c r="H172" s="553">
        <v>12485</v>
      </c>
      <c r="I172" s="1876">
        <v>21</v>
      </c>
      <c r="J172" s="1904">
        <v>104</v>
      </c>
      <c r="M172" s="1891">
        <v>156.00800000000001</v>
      </c>
      <c r="N172" s="1894">
        <f t="shared" si="15"/>
        <v>104</v>
      </c>
      <c r="P172" s="1867">
        <v>12422</v>
      </c>
      <c r="Q172" s="548">
        <f t="shared" si="13"/>
        <v>63</v>
      </c>
    </row>
    <row r="173" spans="1:17">
      <c r="B173" s="547"/>
      <c r="C173" s="547" t="s">
        <v>377</v>
      </c>
      <c r="D173" s="1293">
        <v>116.4</v>
      </c>
      <c r="E173" s="552">
        <v>45.3</v>
      </c>
      <c r="F173" s="553">
        <v>5331</v>
      </c>
      <c r="G173" s="554">
        <v>17475</v>
      </c>
      <c r="H173" s="553">
        <v>18709</v>
      </c>
      <c r="I173" s="1876">
        <v>22</v>
      </c>
      <c r="J173" s="1904">
        <v>103.6</v>
      </c>
      <c r="M173" s="1891">
        <v>153.83799999999999</v>
      </c>
      <c r="N173" s="1894">
        <f t="shared" si="15"/>
        <v>103.6</v>
      </c>
      <c r="P173" s="1867">
        <v>18663</v>
      </c>
      <c r="Q173" s="548">
        <f t="shared" si="13"/>
        <v>46</v>
      </c>
    </row>
    <row r="174" spans="1:17">
      <c r="B174" s="547"/>
      <c r="C174" s="547" t="s">
        <v>119</v>
      </c>
      <c r="D174" s="1293">
        <v>109.8</v>
      </c>
      <c r="E174" s="552">
        <v>46.5</v>
      </c>
      <c r="F174" s="553">
        <v>5793</v>
      </c>
      <c r="G174" s="554">
        <v>16771</v>
      </c>
      <c r="H174" s="553">
        <v>19052</v>
      </c>
      <c r="I174" s="1876">
        <v>18</v>
      </c>
      <c r="J174" s="1904">
        <v>104.7</v>
      </c>
      <c r="M174" s="1891">
        <v>153.53899999999999</v>
      </c>
      <c r="N174" s="1894">
        <f t="shared" si="15"/>
        <v>104.7</v>
      </c>
      <c r="P174" s="1867">
        <v>19021</v>
      </c>
      <c r="Q174" s="548">
        <f t="shared" si="13"/>
        <v>31</v>
      </c>
    </row>
    <row r="175" spans="1:17">
      <c r="B175" s="547"/>
      <c r="C175" s="547" t="s">
        <v>120</v>
      </c>
      <c r="D175" s="1293">
        <v>111.2</v>
      </c>
      <c r="E175" s="552">
        <v>46.6</v>
      </c>
      <c r="F175" s="553">
        <v>5810</v>
      </c>
      <c r="G175" s="554">
        <v>14455</v>
      </c>
      <c r="H175" s="553">
        <v>19772</v>
      </c>
      <c r="I175" s="1876">
        <v>15</v>
      </c>
      <c r="J175" s="1904">
        <v>102.9</v>
      </c>
      <c r="M175" s="1891">
        <v>152.01499999999999</v>
      </c>
      <c r="N175" s="1894">
        <f t="shared" si="15"/>
        <v>102.9</v>
      </c>
      <c r="P175" s="1867">
        <v>19716</v>
      </c>
      <c r="Q175" s="548">
        <f t="shared" si="13"/>
        <v>56</v>
      </c>
    </row>
    <row r="176" spans="1:17">
      <c r="B176" s="547"/>
      <c r="C176" s="550" t="s">
        <v>121</v>
      </c>
      <c r="D176" s="1293">
        <v>111.8</v>
      </c>
      <c r="E176" s="552">
        <v>46.2</v>
      </c>
      <c r="F176" s="553">
        <v>5099</v>
      </c>
      <c r="G176" s="554">
        <v>11821</v>
      </c>
      <c r="H176" s="553">
        <v>18102</v>
      </c>
      <c r="I176" s="1876">
        <v>11</v>
      </c>
      <c r="J176" s="1904">
        <v>103.2</v>
      </c>
      <c r="M176" s="1891">
        <v>151.99299999999999</v>
      </c>
      <c r="N176" s="1894">
        <f t="shared" si="15"/>
        <v>103.2</v>
      </c>
      <c r="P176" s="1867">
        <v>18051</v>
      </c>
      <c r="Q176" s="548">
        <f t="shared" si="13"/>
        <v>51</v>
      </c>
    </row>
    <row r="177" spans="1:17">
      <c r="A177" s="545">
        <v>1990</v>
      </c>
      <c r="B177" s="546" t="s">
        <v>109</v>
      </c>
      <c r="C177" s="546" t="s">
        <v>369</v>
      </c>
      <c r="D177" s="1294">
        <v>110.8</v>
      </c>
      <c r="E177" s="555">
        <v>47.1</v>
      </c>
      <c r="F177" s="556">
        <v>4718</v>
      </c>
      <c r="G177" s="557">
        <v>19554</v>
      </c>
      <c r="H177" s="556">
        <v>12946</v>
      </c>
      <c r="I177" s="1877">
        <v>11</v>
      </c>
      <c r="J177" s="1905">
        <v>101.4</v>
      </c>
      <c r="M177" s="1890">
        <v>151.20099999999999</v>
      </c>
      <c r="N177" s="1895">
        <f>ROUND((M177/M165*100),1)</f>
        <v>101.4</v>
      </c>
      <c r="P177" s="1867">
        <v>12919</v>
      </c>
      <c r="Q177" s="548">
        <f t="shared" si="13"/>
        <v>27</v>
      </c>
    </row>
    <row r="178" spans="1:17">
      <c r="B178" s="547"/>
      <c r="C178" s="547" t="s">
        <v>370</v>
      </c>
      <c r="D178" s="1293">
        <v>110.2</v>
      </c>
      <c r="E178" s="552">
        <v>44.7</v>
      </c>
      <c r="F178" s="553">
        <v>4699</v>
      </c>
      <c r="G178" s="554">
        <v>17059</v>
      </c>
      <c r="H178" s="553">
        <v>18733</v>
      </c>
      <c r="I178" s="1876">
        <v>13</v>
      </c>
      <c r="J178" s="1904">
        <v>101.7</v>
      </c>
      <c r="M178" s="1891">
        <v>152.517</v>
      </c>
      <c r="N178" s="1896">
        <f t="shared" ref="N178:N188" si="16">ROUND((M178/M166*100),1)</f>
        <v>101.7</v>
      </c>
      <c r="P178" s="1867">
        <v>18686</v>
      </c>
      <c r="Q178" s="548">
        <f t="shared" si="13"/>
        <v>47</v>
      </c>
    </row>
    <row r="179" spans="1:17">
      <c r="B179" s="547"/>
      <c r="C179" s="547" t="s">
        <v>371</v>
      </c>
      <c r="D179" s="1293">
        <v>112.4</v>
      </c>
      <c r="E179" s="552">
        <v>46.2</v>
      </c>
      <c r="F179" s="553">
        <v>5337</v>
      </c>
      <c r="G179" s="554">
        <v>16493</v>
      </c>
      <c r="H179" s="553">
        <v>27947</v>
      </c>
      <c r="I179" s="1876">
        <v>9</v>
      </c>
      <c r="J179" s="1904">
        <v>103.6</v>
      </c>
      <c r="M179" s="1891">
        <v>156.16900000000001</v>
      </c>
      <c r="N179" s="1896">
        <f>ROUND((M179/M167*100),1)</f>
        <v>103.6</v>
      </c>
      <c r="P179" s="1867">
        <v>27889</v>
      </c>
      <c r="Q179" s="548">
        <f t="shared" si="13"/>
        <v>58</v>
      </c>
    </row>
    <row r="180" spans="1:17">
      <c r="B180" s="547"/>
      <c r="C180" s="547" t="s">
        <v>372</v>
      </c>
      <c r="D180" s="1293">
        <v>113.5</v>
      </c>
      <c r="E180" s="552">
        <v>45.3</v>
      </c>
      <c r="F180" s="553">
        <v>5226</v>
      </c>
      <c r="G180" s="554">
        <v>16860</v>
      </c>
      <c r="H180" s="553">
        <v>18085</v>
      </c>
      <c r="I180" s="1876">
        <v>15</v>
      </c>
      <c r="J180" s="1904">
        <v>103</v>
      </c>
      <c r="M180" s="1891">
        <v>156.988</v>
      </c>
      <c r="N180" s="1896">
        <f t="shared" si="16"/>
        <v>103</v>
      </c>
      <c r="P180" s="1867">
        <v>18048</v>
      </c>
      <c r="Q180" s="548">
        <f t="shared" si="13"/>
        <v>37</v>
      </c>
    </row>
    <row r="181" spans="1:17">
      <c r="B181" s="547"/>
      <c r="C181" s="547" t="s">
        <v>373</v>
      </c>
      <c r="D181" s="1293">
        <v>115.1</v>
      </c>
      <c r="E181" s="552">
        <v>42.9</v>
      </c>
      <c r="F181" s="553">
        <v>4923</v>
      </c>
      <c r="G181" s="554">
        <v>16041</v>
      </c>
      <c r="H181" s="553">
        <v>17408</v>
      </c>
      <c r="I181" s="1876">
        <v>19</v>
      </c>
      <c r="J181" s="1904">
        <v>101.9</v>
      </c>
      <c r="M181" s="1891">
        <v>156.69499999999999</v>
      </c>
      <c r="N181" s="1896">
        <f t="shared" si="16"/>
        <v>101.9</v>
      </c>
      <c r="P181" s="1867">
        <v>17308</v>
      </c>
      <c r="Q181" s="548">
        <f t="shared" si="13"/>
        <v>100</v>
      </c>
    </row>
    <row r="182" spans="1:17">
      <c r="B182" s="547"/>
      <c r="C182" s="547" t="s">
        <v>374</v>
      </c>
      <c r="D182" s="1293">
        <v>112.6</v>
      </c>
      <c r="E182" s="552">
        <v>44.7</v>
      </c>
      <c r="F182" s="553">
        <v>5961</v>
      </c>
      <c r="G182" s="554">
        <v>17388</v>
      </c>
      <c r="H182" s="553">
        <v>20182</v>
      </c>
      <c r="I182" s="1876">
        <v>13</v>
      </c>
      <c r="J182" s="1904">
        <v>100.2</v>
      </c>
      <c r="M182" s="1891">
        <v>155.95699999999999</v>
      </c>
      <c r="N182" s="1896">
        <f t="shared" si="16"/>
        <v>100.2</v>
      </c>
      <c r="P182" s="1867">
        <v>20135</v>
      </c>
      <c r="Q182" s="548">
        <f t="shared" si="13"/>
        <v>47</v>
      </c>
    </row>
    <row r="183" spans="1:17">
      <c r="B183" s="547"/>
      <c r="C183" s="547" t="s">
        <v>375</v>
      </c>
      <c r="D183" s="1293">
        <v>114.5</v>
      </c>
      <c r="E183" s="552">
        <v>43.3</v>
      </c>
      <c r="F183" s="553">
        <v>5710</v>
      </c>
      <c r="G183" s="554">
        <v>17278</v>
      </c>
      <c r="H183" s="553">
        <v>23188</v>
      </c>
      <c r="I183" s="1876">
        <v>12</v>
      </c>
      <c r="J183" s="1904">
        <v>99.8</v>
      </c>
      <c r="M183" s="1891">
        <v>155.08199999999999</v>
      </c>
      <c r="N183" s="1896">
        <f t="shared" si="16"/>
        <v>99.8</v>
      </c>
      <c r="P183" s="1867">
        <v>23163</v>
      </c>
      <c r="Q183" s="548">
        <f t="shared" si="13"/>
        <v>25</v>
      </c>
    </row>
    <row r="184" spans="1:17">
      <c r="B184" s="547"/>
      <c r="C184" s="547" t="s">
        <v>376</v>
      </c>
      <c r="D184" s="1293">
        <v>113.9</v>
      </c>
      <c r="E184" s="552">
        <v>43.5</v>
      </c>
      <c r="F184" s="553">
        <v>6284</v>
      </c>
      <c r="G184" s="554">
        <v>18930</v>
      </c>
      <c r="H184" s="553">
        <v>13811</v>
      </c>
      <c r="I184" s="1876">
        <v>12</v>
      </c>
      <c r="J184" s="1904">
        <v>100.8</v>
      </c>
      <c r="M184" s="1891">
        <v>157.21100000000001</v>
      </c>
      <c r="N184" s="1896">
        <f t="shared" si="16"/>
        <v>100.8</v>
      </c>
      <c r="P184" s="1867">
        <v>13755</v>
      </c>
      <c r="Q184" s="548">
        <f t="shared" si="13"/>
        <v>56</v>
      </c>
    </row>
    <row r="185" spans="1:17">
      <c r="B185" s="547"/>
      <c r="C185" s="547" t="s">
        <v>377</v>
      </c>
      <c r="D185" s="1293">
        <v>111.5</v>
      </c>
      <c r="E185" s="552">
        <v>45.7</v>
      </c>
      <c r="F185" s="553">
        <v>5946</v>
      </c>
      <c r="G185" s="554">
        <v>18931</v>
      </c>
      <c r="H185" s="553">
        <v>18784</v>
      </c>
      <c r="I185" s="1876">
        <v>16</v>
      </c>
      <c r="J185" s="1904">
        <v>102.6</v>
      </c>
      <c r="M185" s="1891">
        <v>157.78100000000001</v>
      </c>
      <c r="N185" s="1896">
        <f t="shared" si="16"/>
        <v>102.6</v>
      </c>
      <c r="P185" s="1867">
        <v>8382</v>
      </c>
      <c r="Q185" s="548">
        <f t="shared" si="13"/>
        <v>10402</v>
      </c>
    </row>
    <row r="186" spans="1:17">
      <c r="B186" s="547"/>
      <c r="C186" s="547" t="s">
        <v>119</v>
      </c>
      <c r="D186" s="1293">
        <v>115</v>
      </c>
      <c r="E186" s="552">
        <v>43.3</v>
      </c>
      <c r="F186" s="553">
        <v>4946</v>
      </c>
      <c r="G186" s="554">
        <v>18329</v>
      </c>
      <c r="H186" s="553">
        <v>19919</v>
      </c>
      <c r="I186" s="1876">
        <v>30</v>
      </c>
      <c r="J186" s="1904">
        <v>100.2</v>
      </c>
      <c r="M186" s="1891">
        <v>153.83600000000001</v>
      </c>
      <c r="N186" s="1896">
        <f t="shared" si="16"/>
        <v>100.2</v>
      </c>
      <c r="P186" s="1867">
        <v>19873</v>
      </c>
      <c r="Q186" s="548">
        <f t="shared" si="13"/>
        <v>46</v>
      </c>
    </row>
    <row r="187" spans="1:17">
      <c r="B187" s="547"/>
      <c r="C187" s="547" t="s">
        <v>120</v>
      </c>
      <c r="D187" s="1293">
        <v>114.5</v>
      </c>
      <c r="E187" s="552">
        <v>43.4</v>
      </c>
      <c r="F187" s="553">
        <v>4774</v>
      </c>
      <c r="G187" s="554">
        <v>14570</v>
      </c>
      <c r="H187" s="553">
        <v>18754</v>
      </c>
      <c r="I187" s="1876">
        <v>16</v>
      </c>
      <c r="J187" s="1904">
        <v>101.2</v>
      </c>
      <c r="M187" s="1891">
        <v>153.839</v>
      </c>
      <c r="N187" s="1896">
        <f t="shared" si="16"/>
        <v>101.2</v>
      </c>
      <c r="P187" s="1867">
        <v>18707</v>
      </c>
      <c r="Q187" s="548">
        <f t="shared" si="13"/>
        <v>47</v>
      </c>
    </row>
    <row r="188" spans="1:17">
      <c r="A188" s="549"/>
      <c r="B188" s="550"/>
      <c r="C188" s="550" t="s">
        <v>121</v>
      </c>
      <c r="D188" s="1295">
        <v>113.5</v>
      </c>
      <c r="E188" s="558">
        <v>44</v>
      </c>
      <c r="F188" s="559">
        <v>6006</v>
      </c>
      <c r="G188" s="560">
        <v>13898</v>
      </c>
      <c r="H188" s="559">
        <v>17850</v>
      </c>
      <c r="I188" s="1878">
        <v>12</v>
      </c>
      <c r="J188" s="1906">
        <v>101.1</v>
      </c>
      <c r="M188" s="1892">
        <v>153.67099999999999</v>
      </c>
      <c r="N188" s="1897">
        <f t="shared" si="16"/>
        <v>101.1</v>
      </c>
      <c r="P188" s="1867">
        <v>17804</v>
      </c>
      <c r="Q188" s="548">
        <f t="shared" si="13"/>
        <v>46</v>
      </c>
    </row>
    <row r="189" spans="1:17">
      <c r="A189" s="513">
        <v>1991</v>
      </c>
      <c r="B189" s="547" t="s">
        <v>122</v>
      </c>
      <c r="C189" s="546" t="s">
        <v>369</v>
      </c>
      <c r="D189" s="1293">
        <v>115.3</v>
      </c>
      <c r="E189" s="552">
        <v>42.8</v>
      </c>
      <c r="F189" s="553">
        <v>3535</v>
      </c>
      <c r="G189" s="554">
        <v>19462</v>
      </c>
      <c r="H189" s="553">
        <v>12693</v>
      </c>
      <c r="I189" s="1876">
        <v>17</v>
      </c>
      <c r="J189" s="1904">
        <v>100.7</v>
      </c>
      <c r="M189" s="1891">
        <v>152.316</v>
      </c>
      <c r="N189" s="1894">
        <f>ROUND((M189/M177*100),1)</f>
        <v>100.7</v>
      </c>
      <c r="P189" s="1867">
        <v>12677</v>
      </c>
      <c r="Q189" s="548">
        <f t="shared" si="13"/>
        <v>16</v>
      </c>
    </row>
    <row r="190" spans="1:17">
      <c r="B190" s="547"/>
      <c r="C190" s="547" t="s">
        <v>370</v>
      </c>
      <c r="D190" s="1293">
        <v>117.9</v>
      </c>
      <c r="E190" s="552">
        <v>44.6</v>
      </c>
      <c r="F190" s="553">
        <v>4505</v>
      </c>
      <c r="G190" s="554">
        <v>17926</v>
      </c>
      <c r="H190" s="553">
        <v>17969</v>
      </c>
      <c r="I190" s="1876">
        <v>16</v>
      </c>
      <c r="J190" s="1904">
        <v>100.2</v>
      </c>
      <c r="M190" s="1891">
        <v>152.87700000000001</v>
      </c>
      <c r="N190" s="1894">
        <f t="shared" ref="N190:N200" si="17">ROUND((M190/M178*100),1)</f>
        <v>100.2</v>
      </c>
      <c r="P190" s="1867">
        <v>17945</v>
      </c>
      <c r="Q190" s="548">
        <f t="shared" si="13"/>
        <v>24</v>
      </c>
    </row>
    <row r="191" spans="1:17">
      <c r="B191" s="547"/>
      <c r="C191" s="547" t="s">
        <v>371</v>
      </c>
      <c r="D191" s="1293">
        <v>114.9</v>
      </c>
      <c r="E191" s="552">
        <v>46.2</v>
      </c>
      <c r="F191" s="553">
        <v>4752</v>
      </c>
      <c r="G191" s="554">
        <v>16642</v>
      </c>
      <c r="H191" s="553">
        <v>26854</v>
      </c>
      <c r="I191" s="1876">
        <v>34</v>
      </c>
      <c r="J191" s="1904">
        <v>97.5</v>
      </c>
      <c r="M191" s="1891">
        <v>152.23500000000001</v>
      </c>
      <c r="N191" s="1894">
        <f>ROUND((M191/M179*100),1)</f>
        <v>97.5</v>
      </c>
      <c r="P191" s="1867">
        <v>26789</v>
      </c>
      <c r="Q191" s="548">
        <f t="shared" si="13"/>
        <v>65</v>
      </c>
    </row>
    <row r="192" spans="1:17">
      <c r="B192" s="547"/>
      <c r="C192" s="547" t="s">
        <v>372</v>
      </c>
      <c r="D192" s="1293">
        <v>116.3</v>
      </c>
      <c r="E192" s="552">
        <v>46.3</v>
      </c>
      <c r="F192" s="553">
        <v>5024</v>
      </c>
      <c r="G192" s="554">
        <v>17646</v>
      </c>
      <c r="H192" s="553">
        <v>17677</v>
      </c>
      <c r="I192" s="1876">
        <v>18</v>
      </c>
      <c r="J192" s="1904">
        <v>95.8</v>
      </c>
      <c r="M192" s="1891">
        <v>150.339</v>
      </c>
      <c r="N192" s="1894">
        <f t="shared" si="17"/>
        <v>95.8</v>
      </c>
      <c r="P192" s="1867">
        <v>17610</v>
      </c>
      <c r="Q192" s="548">
        <f t="shared" si="13"/>
        <v>67</v>
      </c>
    </row>
    <row r="193" spans="1:17">
      <c r="B193" s="547"/>
      <c r="C193" s="547" t="s">
        <v>373</v>
      </c>
      <c r="D193" s="1293">
        <v>117.9</v>
      </c>
      <c r="E193" s="552">
        <v>46.3</v>
      </c>
      <c r="F193" s="553">
        <v>3830</v>
      </c>
      <c r="G193" s="554">
        <v>15798</v>
      </c>
      <c r="H193" s="553">
        <v>16296</v>
      </c>
      <c r="I193" s="1876">
        <v>29</v>
      </c>
      <c r="J193" s="1904">
        <v>95</v>
      </c>
      <c r="M193" s="1891">
        <v>148.83799999999999</v>
      </c>
      <c r="N193" s="1894">
        <f t="shared" si="17"/>
        <v>95</v>
      </c>
      <c r="P193" s="1867">
        <v>16235</v>
      </c>
      <c r="Q193" s="548">
        <f t="shared" si="13"/>
        <v>61</v>
      </c>
    </row>
    <row r="194" spans="1:17">
      <c r="B194" s="547"/>
      <c r="C194" s="547" t="s">
        <v>374</v>
      </c>
      <c r="D194" s="1293">
        <v>118.2</v>
      </c>
      <c r="E194" s="552">
        <v>47.9</v>
      </c>
      <c r="F194" s="553">
        <v>5087</v>
      </c>
      <c r="G194" s="554">
        <v>17210</v>
      </c>
      <c r="H194" s="553">
        <v>18390</v>
      </c>
      <c r="I194" s="1876">
        <v>25</v>
      </c>
      <c r="J194" s="1904">
        <v>95.1</v>
      </c>
      <c r="M194" s="1891">
        <v>148.30099999999999</v>
      </c>
      <c r="N194" s="1894">
        <f t="shared" si="17"/>
        <v>95.1</v>
      </c>
      <c r="P194" s="1867">
        <v>18354</v>
      </c>
      <c r="Q194" s="548">
        <f t="shared" si="13"/>
        <v>36</v>
      </c>
    </row>
    <row r="195" spans="1:17">
      <c r="B195" s="547"/>
      <c r="C195" s="547" t="s">
        <v>375</v>
      </c>
      <c r="D195" s="1293">
        <v>118.2</v>
      </c>
      <c r="E195" s="552">
        <v>48.7</v>
      </c>
      <c r="F195" s="553">
        <v>4346</v>
      </c>
      <c r="G195" s="554">
        <v>16813</v>
      </c>
      <c r="H195" s="553">
        <v>22169</v>
      </c>
      <c r="I195" s="1876">
        <v>23</v>
      </c>
      <c r="J195" s="1904">
        <v>95</v>
      </c>
      <c r="M195" s="1891">
        <v>147.29900000000001</v>
      </c>
      <c r="N195" s="1894">
        <f t="shared" si="17"/>
        <v>95</v>
      </c>
      <c r="P195" s="1867">
        <v>22128</v>
      </c>
      <c r="Q195" s="548">
        <f t="shared" si="13"/>
        <v>41</v>
      </c>
    </row>
    <row r="196" spans="1:17">
      <c r="B196" s="547"/>
      <c r="C196" s="547" t="s">
        <v>376</v>
      </c>
      <c r="D196" s="1293">
        <v>115.6</v>
      </c>
      <c r="E196" s="552">
        <v>50.3</v>
      </c>
      <c r="F196" s="553">
        <v>4293</v>
      </c>
      <c r="G196" s="554">
        <v>16300</v>
      </c>
      <c r="H196" s="553">
        <v>13215</v>
      </c>
      <c r="I196" s="1876">
        <v>31</v>
      </c>
      <c r="J196" s="1904">
        <v>93.1</v>
      </c>
      <c r="M196" s="1891">
        <v>146.34100000000001</v>
      </c>
      <c r="N196" s="1894">
        <f t="shared" si="17"/>
        <v>93.1</v>
      </c>
      <c r="P196" s="1867">
        <v>13185</v>
      </c>
      <c r="Q196" s="548">
        <f t="shared" si="13"/>
        <v>30</v>
      </c>
    </row>
    <row r="197" spans="1:17">
      <c r="B197" s="547"/>
      <c r="C197" s="547" t="s">
        <v>377</v>
      </c>
      <c r="D197" s="1293">
        <v>112.8</v>
      </c>
      <c r="E197" s="552">
        <v>50.7</v>
      </c>
      <c r="F197" s="553">
        <v>4766</v>
      </c>
      <c r="G197" s="554">
        <v>17516</v>
      </c>
      <c r="H197" s="553">
        <v>18162</v>
      </c>
      <c r="I197" s="1876">
        <v>31</v>
      </c>
      <c r="J197" s="1904">
        <v>91.3</v>
      </c>
      <c r="M197" s="1891">
        <v>144.06299999999999</v>
      </c>
      <c r="N197" s="1894">
        <f t="shared" si="17"/>
        <v>91.3</v>
      </c>
      <c r="P197" s="1867">
        <v>18109</v>
      </c>
      <c r="Q197" s="548">
        <f t="shared" si="13"/>
        <v>53</v>
      </c>
    </row>
    <row r="198" spans="1:17">
      <c r="B198" s="547"/>
      <c r="C198" s="547" t="s">
        <v>119</v>
      </c>
      <c r="D198" s="1293">
        <v>111.8</v>
      </c>
      <c r="E198" s="552">
        <v>53.1</v>
      </c>
      <c r="F198" s="553">
        <v>3631</v>
      </c>
      <c r="G198" s="554">
        <v>16917</v>
      </c>
      <c r="H198" s="553">
        <v>18933</v>
      </c>
      <c r="I198" s="1876">
        <v>40</v>
      </c>
      <c r="J198" s="1904">
        <v>92.3</v>
      </c>
      <c r="M198" s="1891">
        <v>141.976</v>
      </c>
      <c r="N198" s="1894">
        <f t="shared" si="17"/>
        <v>92.3</v>
      </c>
      <c r="P198" s="1867">
        <v>18883</v>
      </c>
      <c r="Q198" s="548">
        <f t="shared" si="13"/>
        <v>50</v>
      </c>
    </row>
    <row r="199" spans="1:17">
      <c r="B199" s="547"/>
      <c r="C199" s="547" t="s">
        <v>120</v>
      </c>
      <c r="D199" s="1293">
        <v>112.3</v>
      </c>
      <c r="E199" s="552">
        <v>52.8</v>
      </c>
      <c r="F199" s="553">
        <v>4073</v>
      </c>
      <c r="G199" s="554">
        <v>13703</v>
      </c>
      <c r="H199" s="553">
        <v>18757</v>
      </c>
      <c r="I199" s="1876">
        <v>45</v>
      </c>
      <c r="J199" s="1904">
        <v>92.2</v>
      </c>
      <c r="M199" s="1891">
        <v>141.899</v>
      </c>
      <c r="N199" s="1894">
        <f t="shared" si="17"/>
        <v>92.2</v>
      </c>
      <c r="P199" s="1867">
        <v>18708</v>
      </c>
      <c r="Q199" s="548">
        <f t="shared" si="13"/>
        <v>49</v>
      </c>
    </row>
    <row r="200" spans="1:17">
      <c r="B200" s="547"/>
      <c r="C200" s="550" t="s">
        <v>121</v>
      </c>
      <c r="D200" s="1293">
        <v>112.1</v>
      </c>
      <c r="E200" s="552">
        <v>54.3</v>
      </c>
      <c r="F200" s="553">
        <v>3969</v>
      </c>
      <c r="G200" s="554">
        <v>12398</v>
      </c>
      <c r="H200" s="553">
        <v>16157</v>
      </c>
      <c r="I200" s="1876">
        <v>48</v>
      </c>
      <c r="J200" s="1904">
        <v>91.9</v>
      </c>
      <c r="M200" s="1891">
        <v>141.24799999999999</v>
      </c>
      <c r="N200" s="1894">
        <f t="shared" si="17"/>
        <v>91.9</v>
      </c>
      <c r="P200" s="1867">
        <v>16130</v>
      </c>
      <c r="Q200" s="548">
        <f t="shared" si="13"/>
        <v>27</v>
      </c>
    </row>
    <row r="201" spans="1:17">
      <c r="A201" s="545">
        <v>1992</v>
      </c>
      <c r="B201" s="546" t="s">
        <v>124</v>
      </c>
      <c r="C201" s="546" t="s">
        <v>369</v>
      </c>
      <c r="D201" s="1294">
        <v>112.1</v>
      </c>
      <c r="E201" s="555">
        <v>53.5</v>
      </c>
      <c r="F201" s="556">
        <v>3090</v>
      </c>
      <c r="G201" s="557">
        <v>17533</v>
      </c>
      <c r="H201" s="556">
        <v>12463</v>
      </c>
      <c r="I201" s="1877">
        <v>33</v>
      </c>
      <c r="J201" s="1905">
        <v>91.8</v>
      </c>
      <c r="M201" s="1890">
        <v>139.85</v>
      </c>
      <c r="N201" s="1895">
        <f>ROUND((M201/M189*100),1)</f>
        <v>91.8</v>
      </c>
      <c r="P201" s="1867">
        <v>12433</v>
      </c>
      <c r="Q201" s="548">
        <f t="shared" si="13"/>
        <v>30</v>
      </c>
    </row>
    <row r="202" spans="1:17">
      <c r="B202" s="547"/>
      <c r="C202" s="547" t="s">
        <v>370</v>
      </c>
      <c r="D202" s="1293">
        <v>110.2</v>
      </c>
      <c r="E202" s="552">
        <v>54.4</v>
      </c>
      <c r="F202" s="553">
        <v>3871</v>
      </c>
      <c r="G202" s="554">
        <v>14692</v>
      </c>
      <c r="H202" s="553">
        <v>17550</v>
      </c>
      <c r="I202" s="1876">
        <v>37</v>
      </c>
      <c r="J202" s="1904">
        <v>91.1</v>
      </c>
      <c r="M202" s="1891">
        <v>139.29900000000001</v>
      </c>
      <c r="N202" s="1896">
        <f t="shared" ref="N202:N212" si="18">ROUND((M202/M190*100),1)</f>
        <v>91.1</v>
      </c>
      <c r="P202" s="1867">
        <v>17517</v>
      </c>
      <c r="Q202" s="548">
        <f t="shared" si="13"/>
        <v>33</v>
      </c>
    </row>
    <row r="203" spans="1:17">
      <c r="B203" s="547"/>
      <c r="C203" s="547" t="s">
        <v>371</v>
      </c>
      <c r="D203" s="1293">
        <v>111.5</v>
      </c>
      <c r="E203" s="552">
        <v>53.1</v>
      </c>
      <c r="F203" s="553">
        <v>3476</v>
      </c>
      <c r="G203" s="554">
        <v>14278</v>
      </c>
      <c r="H203" s="553">
        <v>25313</v>
      </c>
      <c r="I203" s="1876">
        <v>43</v>
      </c>
      <c r="J203" s="1904">
        <v>91.9</v>
      </c>
      <c r="M203" s="1891">
        <v>139.95099999999999</v>
      </c>
      <c r="N203" s="1896">
        <f>ROUND((M203/M191*100),1)</f>
        <v>91.9</v>
      </c>
      <c r="P203" s="1867">
        <v>25278</v>
      </c>
      <c r="Q203" s="548">
        <f t="shared" si="13"/>
        <v>35</v>
      </c>
    </row>
    <row r="204" spans="1:17">
      <c r="B204" s="547"/>
      <c r="C204" s="547" t="s">
        <v>372</v>
      </c>
      <c r="D204" s="1293">
        <v>108.7</v>
      </c>
      <c r="E204" s="552">
        <v>53.6</v>
      </c>
      <c r="F204" s="553">
        <v>5302</v>
      </c>
      <c r="G204" s="554">
        <v>15001</v>
      </c>
      <c r="H204" s="553">
        <v>16494</v>
      </c>
      <c r="I204" s="1876">
        <v>28</v>
      </c>
      <c r="J204" s="1904">
        <v>92.8</v>
      </c>
      <c r="M204" s="1891">
        <v>139.55099999999999</v>
      </c>
      <c r="N204" s="1896">
        <f t="shared" si="18"/>
        <v>92.8</v>
      </c>
      <c r="P204" s="1867">
        <v>16450</v>
      </c>
      <c r="Q204" s="548">
        <f t="shared" si="13"/>
        <v>44</v>
      </c>
    </row>
    <row r="205" spans="1:17">
      <c r="B205" s="547"/>
      <c r="C205" s="547" t="s">
        <v>373</v>
      </c>
      <c r="D205" s="1293">
        <v>106.8</v>
      </c>
      <c r="E205" s="552">
        <v>54.7</v>
      </c>
      <c r="F205" s="553">
        <v>4353</v>
      </c>
      <c r="G205" s="554">
        <v>12089</v>
      </c>
      <c r="H205" s="553">
        <v>14304</v>
      </c>
      <c r="I205" s="1876">
        <v>42</v>
      </c>
      <c r="J205" s="1904">
        <v>92.8</v>
      </c>
      <c r="M205" s="1891">
        <v>138.17099999999999</v>
      </c>
      <c r="N205" s="1896">
        <f t="shared" si="18"/>
        <v>92.8</v>
      </c>
      <c r="P205" s="1867">
        <v>14256</v>
      </c>
      <c r="Q205" s="548">
        <f t="shared" si="13"/>
        <v>48</v>
      </c>
    </row>
    <row r="206" spans="1:17">
      <c r="B206" s="547"/>
      <c r="C206" s="547" t="s">
        <v>374</v>
      </c>
      <c r="D206" s="1293">
        <v>109.5</v>
      </c>
      <c r="E206" s="552">
        <v>52.7</v>
      </c>
      <c r="F206" s="553">
        <v>4192</v>
      </c>
      <c r="G206" s="554">
        <v>13880</v>
      </c>
      <c r="H206" s="553">
        <v>18880</v>
      </c>
      <c r="I206" s="1876">
        <v>47</v>
      </c>
      <c r="J206" s="1904">
        <v>92.8</v>
      </c>
      <c r="M206" s="1891">
        <v>137.62100000000001</v>
      </c>
      <c r="N206" s="1896">
        <f t="shared" si="18"/>
        <v>92.8</v>
      </c>
      <c r="P206" s="1867">
        <v>18840</v>
      </c>
      <c r="Q206" s="548">
        <f t="shared" ref="Q206:Q269" si="19">H206-P206</f>
        <v>40</v>
      </c>
    </row>
    <row r="207" spans="1:17">
      <c r="B207" s="547"/>
      <c r="C207" s="547" t="s">
        <v>375</v>
      </c>
      <c r="D207" s="1293">
        <v>107.5</v>
      </c>
      <c r="E207" s="552">
        <v>54.2</v>
      </c>
      <c r="F207" s="553">
        <v>5690</v>
      </c>
      <c r="G207" s="554">
        <v>14123</v>
      </c>
      <c r="H207" s="553">
        <v>20882</v>
      </c>
      <c r="I207" s="1876">
        <v>57</v>
      </c>
      <c r="J207" s="1904">
        <v>93.3</v>
      </c>
      <c r="M207" s="1891">
        <v>137.40199999999999</v>
      </c>
      <c r="N207" s="1896">
        <f t="shared" si="18"/>
        <v>93.3</v>
      </c>
      <c r="P207" s="1867">
        <v>20854</v>
      </c>
      <c r="Q207" s="548">
        <f t="shared" si="19"/>
        <v>28</v>
      </c>
    </row>
    <row r="208" spans="1:17">
      <c r="B208" s="547"/>
      <c r="C208" s="547" t="s">
        <v>376</v>
      </c>
      <c r="D208" s="1293">
        <v>107.4</v>
      </c>
      <c r="E208" s="552">
        <v>54.2</v>
      </c>
      <c r="F208" s="553">
        <v>4941</v>
      </c>
      <c r="G208" s="554">
        <v>12508</v>
      </c>
      <c r="H208" s="553">
        <v>10799</v>
      </c>
      <c r="I208" s="1876">
        <v>40</v>
      </c>
      <c r="J208" s="1904">
        <v>92.8</v>
      </c>
      <c r="M208" s="1891">
        <v>135.76900000000001</v>
      </c>
      <c r="N208" s="1896">
        <f t="shared" si="18"/>
        <v>92.8</v>
      </c>
      <c r="P208" s="1867">
        <v>10768</v>
      </c>
      <c r="Q208" s="548">
        <f t="shared" si="19"/>
        <v>31</v>
      </c>
    </row>
    <row r="209" spans="1:17">
      <c r="B209" s="547"/>
      <c r="C209" s="547" t="s">
        <v>377</v>
      </c>
      <c r="D209" s="1293">
        <v>110</v>
      </c>
      <c r="E209" s="552">
        <v>53</v>
      </c>
      <c r="F209" s="553">
        <v>4542</v>
      </c>
      <c r="G209" s="554">
        <v>14673</v>
      </c>
      <c r="H209" s="553">
        <v>17254</v>
      </c>
      <c r="I209" s="1876">
        <v>42</v>
      </c>
      <c r="J209" s="1904">
        <v>93.5</v>
      </c>
      <c r="M209" s="1891">
        <v>134.64500000000001</v>
      </c>
      <c r="N209" s="1896">
        <f t="shared" si="18"/>
        <v>93.5</v>
      </c>
      <c r="P209" s="1867">
        <v>17217</v>
      </c>
      <c r="Q209" s="548">
        <f t="shared" si="19"/>
        <v>37</v>
      </c>
    </row>
    <row r="210" spans="1:17">
      <c r="B210" s="547"/>
      <c r="C210" s="547" t="s">
        <v>119</v>
      </c>
      <c r="D210" s="1293">
        <v>108.9</v>
      </c>
      <c r="E210" s="552">
        <v>52.8</v>
      </c>
      <c r="F210" s="553">
        <v>3826</v>
      </c>
      <c r="G210" s="554">
        <v>13471</v>
      </c>
      <c r="H210" s="553">
        <v>16387</v>
      </c>
      <c r="I210" s="1876">
        <v>40</v>
      </c>
      <c r="J210" s="1904">
        <v>93.8</v>
      </c>
      <c r="M210" s="1891">
        <v>133.17500000000001</v>
      </c>
      <c r="N210" s="1896">
        <f t="shared" si="18"/>
        <v>93.8</v>
      </c>
      <c r="P210" s="1867">
        <v>16357</v>
      </c>
      <c r="Q210" s="548">
        <f t="shared" si="19"/>
        <v>30</v>
      </c>
    </row>
    <row r="211" spans="1:17">
      <c r="B211" s="547"/>
      <c r="C211" s="547" t="s">
        <v>120</v>
      </c>
      <c r="D211" s="1293">
        <v>105.7</v>
      </c>
      <c r="E211" s="552">
        <v>54.7</v>
      </c>
      <c r="F211" s="553">
        <v>4474</v>
      </c>
      <c r="G211" s="554">
        <v>9984</v>
      </c>
      <c r="H211" s="553">
        <v>16240</v>
      </c>
      <c r="I211" s="1876">
        <v>52</v>
      </c>
      <c r="J211" s="1904">
        <v>94.3</v>
      </c>
      <c r="M211" s="1891">
        <v>133.767</v>
      </c>
      <c r="N211" s="1896">
        <f t="shared" si="18"/>
        <v>94.3</v>
      </c>
      <c r="P211" s="1867">
        <v>13202</v>
      </c>
      <c r="Q211" s="548">
        <f t="shared" si="19"/>
        <v>3038</v>
      </c>
    </row>
    <row r="212" spans="1:17">
      <c r="A212" s="549"/>
      <c r="B212" s="550"/>
      <c r="C212" s="550" t="s">
        <v>121</v>
      </c>
      <c r="D212" s="1295">
        <v>105.9</v>
      </c>
      <c r="E212" s="558">
        <v>53.6</v>
      </c>
      <c r="F212" s="559">
        <v>4463</v>
      </c>
      <c r="G212" s="560">
        <v>9982</v>
      </c>
      <c r="H212" s="559">
        <v>15290</v>
      </c>
      <c r="I212" s="1878">
        <v>50</v>
      </c>
      <c r="J212" s="1906">
        <v>94.6</v>
      </c>
      <c r="M212" s="1892">
        <v>133.60499999999999</v>
      </c>
      <c r="N212" s="1897">
        <f t="shared" si="18"/>
        <v>94.6</v>
      </c>
      <c r="P212" s="1867">
        <v>15277</v>
      </c>
      <c r="Q212" s="548">
        <f t="shared" si="19"/>
        <v>13</v>
      </c>
    </row>
    <row r="213" spans="1:17">
      <c r="A213" s="513">
        <v>1993</v>
      </c>
      <c r="B213" s="547" t="s">
        <v>125</v>
      </c>
      <c r="C213" s="546" t="s">
        <v>369</v>
      </c>
      <c r="D213" s="1293">
        <v>107.4</v>
      </c>
      <c r="E213" s="552">
        <v>55.2</v>
      </c>
      <c r="F213" s="553">
        <v>3897</v>
      </c>
      <c r="G213" s="554">
        <v>13594</v>
      </c>
      <c r="H213" s="553">
        <v>10848</v>
      </c>
      <c r="I213" s="1876">
        <v>43</v>
      </c>
      <c r="J213" s="1904">
        <v>95.1</v>
      </c>
      <c r="M213" s="1891">
        <v>133.048</v>
      </c>
      <c r="N213" s="1894">
        <f>ROUND((M213/M201*100),1)</f>
        <v>95.1</v>
      </c>
      <c r="P213" s="1867">
        <v>10821</v>
      </c>
      <c r="Q213" s="548">
        <f t="shared" si="19"/>
        <v>27</v>
      </c>
    </row>
    <row r="214" spans="1:17">
      <c r="B214" s="547"/>
      <c r="C214" s="547" t="s">
        <v>370</v>
      </c>
      <c r="D214" s="1293">
        <v>106.5</v>
      </c>
      <c r="E214" s="552">
        <v>55.3</v>
      </c>
      <c r="F214" s="553">
        <v>3427</v>
      </c>
      <c r="G214" s="554">
        <v>12104</v>
      </c>
      <c r="H214" s="553">
        <v>16313</v>
      </c>
      <c r="I214" s="1876">
        <v>41</v>
      </c>
      <c r="J214" s="1904">
        <v>94.6</v>
      </c>
      <c r="M214" s="1891">
        <v>131.773</v>
      </c>
      <c r="N214" s="1894">
        <f t="shared" ref="N214:N224" si="20">ROUND((M214/M202*100),1)</f>
        <v>94.6</v>
      </c>
      <c r="P214" s="1867">
        <v>16277</v>
      </c>
      <c r="Q214" s="548">
        <f t="shared" si="19"/>
        <v>36</v>
      </c>
    </row>
    <row r="215" spans="1:17">
      <c r="B215" s="547"/>
      <c r="C215" s="547" t="s">
        <v>371</v>
      </c>
      <c r="D215" s="1293">
        <v>102.7</v>
      </c>
      <c r="E215" s="552">
        <v>55.1</v>
      </c>
      <c r="F215" s="553">
        <v>4757</v>
      </c>
      <c r="G215" s="554">
        <v>12688</v>
      </c>
      <c r="H215" s="553">
        <v>26335</v>
      </c>
      <c r="I215" s="1876">
        <v>48</v>
      </c>
      <c r="J215" s="1904">
        <v>92.8</v>
      </c>
      <c r="M215" s="1891">
        <v>129.85</v>
      </c>
      <c r="N215" s="1894">
        <f>ROUND((M215/M203*100),1)</f>
        <v>92.8</v>
      </c>
      <c r="P215" s="1867">
        <v>26297</v>
      </c>
      <c r="Q215" s="548">
        <f t="shared" si="19"/>
        <v>38</v>
      </c>
    </row>
    <row r="216" spans="1:17">
      <c r="B216" s="547"/>
      <c r="C216" s="547" t="s">
        <v>372</v>
      </c>
      <c r="D216" s="1293">
        <v>107</v>
      </c>
      <c r="E216" s="552">
        <v>53.6</v>
      </c>
      <c r="F216" s="553">
        <v>5747</v>
      </c>
      <c r="G216" s="554">
        <v>12510</v>
      </c>
      <c r="H216" s="553">
        <v>15144</v>
      </c>
      <c r="I216" s="1876">
        <v>53</v>
      </c>
      <c r="J216" s="1904">
        <v>91.3</v>
      </c>
      <c r="M216" s="1891">
        <v>127.45399999999999</v>
      </c>
      <c r="N216" s="1894">
        <f t="shared" si="20"/>
        <v>91.3</v>
      </c>
      <c r="P216" s="1867">
        <v>15130</v>
      </c>
      <c r="Q216" s="548">
        <f t="shared" si="19"/>
        <v>14</v>
      </c>
    </row>
    <row r="217" spans="1:17">
      <c r="B217" s="547"/>
      <c r="C217" s="547" t="s">
        <v>373</v>
      </c>
      <c r="D217" s="1293">
        <v>102.1</v>
      </c>
      <c r="E217" s="552">
        <v>53.7</v>
      </c>
      <c r="F217" s="553">
        <v>4156</v>
      </c>
      <c r="G217" s="554">
        <v>10001</v>
      </c>
      <c r="H217" s="553">
        <v>12575</v>
      </c>
      <c r="I217" s="1876">
        <v>53</v>
      </c>
      <c r="J217" s="1904">
        <v>91.2</v>
      </c>
      <c r="M217" s="1891">
        <v>125.953</v>
      </c>
      <c r="N217" s="1894">
        <f t="shared" si="20"/>
        <v>91.2</v>
      </c>
      <c r="P217" s="1867">
        <v>12561</v>
      </c>
      <c r="Q217" s="548">
        <f t="shared" si="19"/>
        <v>14</v>
      </c>
    </row>
    <row r="218" spans="1:17">
      <c r="B218" s="547"/>
      <c r="C218" s="547" t="s">
        <v>374</v>
      </c>
      <c r="D218" s="1293">
        <v>103.5</v>
      </c>
      <c r="E218" s="552">
        <v>57.1</v>
      </c>
      <c r="F218" s="553">
        <v>5115</v>
      </c>
      <c r="G218" s="554">
        <v>11243</v>
      </c>
      <c r="H218" s="553">
        <v>16982</v>
      </c>
      <c r="I218" s="1876">
        <v>46</v>
      </c>
      <c r="J218" s="1904">
        <v>90.9</v>
      </c>
      <c r="M218" s="1891">
        <v>125.121</v>
      </c>
      <c r="N218" s="1894">
        <f t="shared" si="20"/>
        <v>90.9</v>
      </c>
      <c r="P218" s="1867">
        <v>16971</v>
      </c>
      <c r="Q218" s="548">
        <f t="shared" si="19"/>
        <v>11</v>
      </c>
    </row>
    <row r="219" spans="1:17">
      <c r="B219" s="547"/>
      <c r="C219" s="547" t="s">
        <v>375</v>
      </c>
      <c r="D219" s="1293">
        <v>107</v>
      </c>
      <c r="E219" s="552">
        <v>53.2</v>
      </c>
      <c r="F219" s="553">
        <v>5772</v>
      </c>
      <c r="G219" s="554">
        <v>11891</v>
      </c>
      <c r="H219" s="553">
        <v>19134</v>
      </c>
      <c r="I219" s="1876">
        <v>53</v>
      </c>
      <c r="J219" s="1904">
        <v>90</v>
      </c>
      <c r="M219" s="1891">
        <v>123.621</v>
      </c>
      <c r="N219" s="1894">
        <f t="shared" si="20"/>
        <v>90</v>
      </c>
      <c r="P219" s="1867">
        <v>19119</v>
      </c>
      <c r="Q219" s="548">
        <f t="shared" si="19"/>
        <v>15</v>
      </c>
    </row>
    <row r="220" spans="1:17">
      <c r="B220" s="547"/>
      <c r="C220" s="547" t="s">
        <v>376</v>
      </c>
      <c r="D220" s="1293">
        <v>102.3</v>
      </c>
      <c r="E220" s="552">
        <v>55.5</v>
      </c>
      <c r="F220" s="553">
        <v>4847</v>
      </c>
      <c r="G220" s="554">
        <v>10993</v>
      </c>
      <c r="H220" s="553">
        <v>10112</v>
      </c>
      <c r="I220" s="1876">
        <v>54</v>
      </c>
      <c r="J220" s="1904">
        <v>89.2</v>
      </c>
      <c r="M220" s="1891">
        <v>121.102</v>
      </c>
      <c r="N220" s="1894">
        <f t="shared" si="20"/>
        <v>89.2</v>
      </c>
      <c r="P220" s="1867">
        <v>10101</v>
      </c>
      <c r="Q220" s="548">
        <f t="shared" si="19"/>
        <v>11</v>
      </c>
    </row>
    <row r="221" spans="1:17">
      <c r="B221" s="547"/>
      <c r="C221" s="547" t="s">
        <v>377</v>
      </c>
      <c r="D221" s="1293">
        <v>103.4</v>
      </c>
      <c r="E221" s="552">
        <v>54.1</v>
      </c>
      <c r="F221" s="553">
        <v>5337</v>
      </c>
      <c r="G221" s="554">
        <v>11802</v>
      </c>
      <c r="H221" s="553">
        <v>16695</v>
      </c>
      <c r="I221" s="1876">
        <v>53</v>
      </c>
      <c r="J221" s="1904">
        <v>88</v>
      </c>
      <c r="M221" s="1891">
        <v>118.438</v>
      </c>
      <c r="N221" s="1894">
        <f t="shared" si="20"/>
        <v>88</v>
      </c>
      <c r="P221" s="1867">
        <v>16668</v>
      </c>
      <c r="Q221" s="548">
        <f t="shared" si="19"/>
        <v>27</v>
      </c>
    </row>
    <row r="222" spans="1:17">
      <c r="B222" s="547"/>
      <c r="C222" s="547" t="s">
        <v>119</v>
      </c>
      <c r="D222" s="1293">
        <v>100.4</v>
      </c>
      <c r="E222" s="552">
        <v>54.9</v>
      </c>
      <c r="F222" s="553">
        <v>5038</v>
      </c>
      <c r="G222" s="554">
        <v>11409</v>
      </c>
      <c r="H222" s="553">
        <v>14499</v>
      </c>
      <c r="I222" s="1876">
        <v>64</v>
      </c>
      <c r="J222" s="1904">
        <v>88</v>
      </c>
      <c r="M222" s="1891">
        <v>117.16500000000001</v>
      </c>
      <c r="N222" s="1894">
        <f t="shared" si="20"/>
        <v>88</v>
      </c>
      <c r="P222" s="1867">
        <v>14482</v>
      </c>
      <c r="Q222" s="548">
        <f t="shared" si="19"/>
        <v>17</v>
      </c>
    </row>
    <row r="223" spans="1:17">
      <c r="B223" s="547"/>
      <c r="C223" s="547" t="s">
        <v>120</v>
      </c>
      <c r="D223" s="1293">
        <v>101.8</v>
      </c>
      <c r="E223" s="552">
        <v>54.9</v>
      </c>
      <c r="F223" s="553">
        <v>5085</v>
      </c>
      <c r="G223" s="554">
        <v>9184</v>
      </c>
      <c r="H223" s="553">
        <v>15633</v>
      </c>
      <c r="I223" s="1876">
        <v>63</v>
      </c>
      <c r="J223" s="1904">
        <v>87.4</v>
      </c>
      <c r="M223" s="1891">
        <v>116.85899999999999</v>
      </c>
      <c r="N223" s="1894">
        <f t="shared" si="20"/>
        <v>87.4</v>
      </c>
      <c r="P223" s="1867">
        <v>15621</v>
      </c>
      <c r="Q223" s="548">
        <f t="shared" si="19"/>
        <v>12</v>
      </c>
    </row>
    <row r="224" spans="1:17">
      <c r="B224" s="547"/>
      <c r="C224" s="550" t="s">
        <v>121</v>
      </c>
      <c r="D224" s="1293">
        <v>101.1</v>
      </c>
      <c r="E224" s="552">
        <v>54.7</v>
      </c>
      <c r="F224" s="553">
        <v>5987</v>
      </c>
      <c r="G224" s="554">
        <v>8484</v>
      </c>
      <c r="H224" s="553">
        <v>13596</v>
      </c>
      <c r="I224" s="1876">
        <v>60</v>
      </c>
      <c r="J224" s="1904">
        <v>88.2</v>
      </c>
      <c r="M224" s="1891">
        <v>117.774</v>
      </c>
      <c r="N224" s="1894">
        <f t="shared" si="20"/>
        <v>88.2</v>
      </c>
      <c r="P224" s="1867">
        <v>13576</v>
      </c>
      <c r="Q224" s="548">
        <f t="shared" si="19"/>
        <v>20</v>
      </c>
    </row>
    <row r="225" spans="1:17">
      <c r="A225" s="545">
        <v>1994</v>
      </c>
      <c r="B225" s="546" t="s">
        <v>128</v>
      </c>
      <c r="C225" s="546" t="s">
        <v>369</v>
      </c>
      <c r="D225" s="1294">
        <v>101.6</v>
      </c>
      <c r="E225" s="555">
        <v>58.7</v>
      </c>
      <c r="F225" s="556">
        <v>4699</v>
      </c>
      <c r="G225" s="557">
        <v>12023</v>
      </c>
      <c r="H225" s="556">
        <v>10161</v>
      </c>
      <c r="I225" s="1877">
        <v>58</v>
      </c>
      <c r="J225" s="1905">
        <v>88.6</v>
      </c>
      <c r="M225" s="1890">
        <v>117.899</v>
      </c>
      <c r="N225" s="1895">
        <f>ROUND((M225/M213*100),1)</f>
        <v>88.6</v>
      </c>
      <c r="P225" s="1867">
        <v>10145</v>
      </c>
      <c r="Q225" s="548">
        <f t="shared" si="19"/>
        <v>16</v>
      </c>
    </row>
    <row r="226" spans="1:17">
      <c r="B226" s="547"/>
      <c r="C226" s="547" t="s">
        <v>370</v>
      </c>
      <c r="D226" s="1293">
        <v>97.8</v>
      </c>
      <c r="E226" s="552">
        <v>57.6</v>
      </c>
      <c r="F226" s="553">
        <v>4853</v>
      </c>
      <c r="G226" s="554">
        <v>10265</v>
      </c>
      <c r="H226" s="553">
        <v>14883</v>
      </c>
      <c r="I226" s="1876">
        <v>56</v>
      </c>
      <c r="J226" s="1904">
        <v>89.4</v>
      </c>
      <c r="M226" s="1891">
        <v>117.759</v>
      </c>
      <c r="N226" s="1896">
        <f t="shared" ref="N226:N236" si="21">ROUND((M226/M214*100),1)</f>
        <v>89.4</v>
      </c>
      <c r="P226" s="1867">
        <v>14861</v>
      </c>
      <c r="Q226" s="548">
        <f t="shared" si="19"/>
        <v>22</v>
      </c>
    </row>
    <row r="227" spans="1:17">
      <c r="B227" s="547"/>
      <c r="C227" s="547" t="s">
        <v>371</v>
      </c>
      <c r="D227" s="1293">
        <v>129.4</v>
      </c>
      <c r="E227" s="552">
        <v>50.3</v>
      </c>
      <c r="F227" s="553">
        <v>4645</v>
      </c>
      <c r="G227" s="554">
        <v>11344</v>
      </c>
      <c r="H227" s="553">
        <v>25588</v>
      </c>
      <c r="I227" s="1876">
        <v>61</v>
      </c>
      <c r="J227" s="1904">
        <v>90.2</v>
      </c>
      <c r="M227" s="1891">
        <v>117.17</v>
      </c>
      <c r="N227" s="1896">
        <f>ROUND((M227/M215*100),1)</f>
        <v>90.2</v>
      </c>
      <c r="P227" s="1867">
        <v>25535</v>
      </c>
      <c r="Q227" s="548">
        <f t="shared" si="19"/>
        <v>53</v>
      </c>
    </row>
    <row r="228" spans="1:17">
      <c r="B228" s="547"/>
      <c r="C228" s="547" t="s">
        <v>372</v>
      </c>
      <c r="D228" s="1293">
        <v>101.2</v>
      </c>
      <c r="E228" s="552">
        <v>53.8</v>
      </c>
      <c r="F228" s="553">
        <v>5050</v>
      </c>
      <c r="G228" s="554">
        <v>11454</v>
      </c>
      <c r="H228" s="553">
        <v>14130</v>
      </c>
      <c r="I228" s="1876">
        <v>62</v>
      </c>
      <c r="J228" s="1904">
        <v>91.3</v>
      </c>
      <c r="M228" s="1891">
        <v>116.32899999999999</v>
      </c>
      <c r="N228" s="1896">
        <f t="shared" si="21"/>
        <v>91.3</v>
      </c>
      <c r="P228" s="1867">
        <v>17101</v>
      </c>
      <c r="Q228" s="548">
        <f t="shared" si="19"/>
        <v>-2971</v>
      </c>
    </row>
    <row r="229" spans="1:17">
      <c r="B229" s="547"/>
      <c r="C229" s="547" t="s">
        <v>373</v>
      </c>
      <c r="D229" s="1293">
        <v>100.6</v>
      </c>
      <c r="E229" s="552">
        <v>54.6</v>
      </c>
      <c r="F229" s="553">
        <v>6221</v>
      </c>
      <c r="G229" s="554">
        <v>9642</v>
      </c>
      <c r="H229" s="553">
        <v>12649</v>
      </c>
      <c r="I229" s="1876">
        <v>53</v>
      </c>
      <c r="J229" s="1904">
        <v>92.4</v>
      </c>
      <c r="M229" s="1891">
        <v>116.35899999999999</v>
      </c>
      <c r="N229" s="1896">
        <f t="shared" si="21"/>
        <v>92.4</v>
      </c>
      <c r="P229" s="1867">
        <v>12633</v>
      </c>
      <c r="Q229" s="548">
        <f t="shared" si="19"/>
        <v>16</v>
      </c>
    </row>
    <row r="230" spans="1:17">
      <c r="B230" s="547"/>
      <c r="C230" s="547" t="s">
        <v>374</v>
      </c>
      <c r="D230" s="1293">
        <v>103.4</v>
      </c>
      <c r="E230" s="552">
        <v>56.6</v>
      </c>
      <c r="F230" s="553">
        <v>6497</v>
      </c>
      <c r="G230" s="554">
        <v>10668</v>
      </c>
      <c r="H230" s="553">
        <v>17629</v>
      </c>
      <c r="I230" s="1876">
        <v>55</v>
      </c>
      <c r="J230" s="1904">
        <v>92.8</v>
      </c>
      <c r="M230" s="1891">
        <v>116.154</v>
      </c>
      <c r="N230" s="1896">
        <f t="shared" si="21"/>
        <v>92.8</v>
      </c>
      <c r="P230" s="1867">
        <v>17597</v>
      </c>
      <c r="Q230" s="548">
        <f t="shared" si="19"/>
        <v>32</v>
      </c>
    </row>
    <row r="231" spans="1:17">
      <c r="B231" s="547"/>
      <c r="C231" s="547" t="s">
        <v>375</v>
      </c>
      <c r="D231" s="1293">
        <v>100.2</v>
      </c>
      <c r="E231" s="552">
        <v>51.8</v>
      </c>
      <c r="F231" s="553">
        <v>6266</v>
      </c>
      <c r="G231" s="554">
        <v>11158</v>
      </c>
      <c r="H231" s="553">
        <v>20177</v>
      </c>
      <c r="I231" s="1876">
        <v>48</v>
      </c>
      <c r="J231" s="1904">
        <v>94.1</v>
      </c>
      <c r="M231" s="1891">
        <v>116.30200000000001</v>
      </c>
      <c r="N231" s="1896">
        <f t="shared" si="21"/>
        <v>94.1</v>
      </c>
      <c r="P231" s="1867">
        <v>20137</v>
      </c>
      <c r="Q231" s="548">
        <f t="shared" si="19"/>
        <v>40</v>
      </c>
    </row>
    <row r="232" spans="1:17">
      <c r="B232" s="547"/>
      <c r="C232" s="547" t="s">
        <v>376</v>
      </c>
      <c r="D232" s="1293">
        <v>107</v>
      </c>
      <c r="E232" s="552">
        <v>49.6</v>
      </c>
      <c r="F232" s="553">
        <v>6500</v>
      </c>
      <c r="G232" s="554">
        <v>11809</v>
      </c>
      <c r="H232" s="553">
        <v>11639</v>
      </c>
      <c r="I232" s="1876">
        <v>49</v>
      </c>
      <c r="J232" s="1904">
        <v>95.7</v>
      </c>
      <c r="M232" s="1891">
        <v>115.95</v>
      </c>
      <c r="N232" s="1896">
        <f t="shared" si="21"/>
        <v>95.7</v>
      </c>
      <c r="P232" s="1867">
        <v>11595</v>
      </c>
      <c r="Q232" s="548">
        <f t="shared" si="19"/>
        <v>44</v>
      </c>
    </row>
    <row r="233" spans="1:17">
      <c r="B233" s="547"/>
      <c r="C233" s="547" t="s">
        <v>377</v>
      </c>
      <c r="D233" s="1296">
        <v>106.8</v>
      </c>
      <c r="E233" s="552">
        <v>51.4</v>
      </c>
      <c r="F233" s="553">
        <v>6475</v>
      </c>
      <c r="G233" s="554">
        <v>11819</v>
      </c>
      <c r="H233" s="553">
        <v>18024</v>
      </c>
      <c r="I233" s="1876">
        <v>56</v>
      </c>
      <c r="J233" s="1904">
        <v>98.6</v>
      </c>
      <c r="M233" s="1891">
        <v>116.73</v>
      </c>
      <c r="N233" s="1896">
        <f t="shared" si="21"/>
        <v>98.6</v>
      </c>
      <c r="P233" s="1867">
        <v>17983</v>
      </c>
      <c r="Q233" s="548">
        <f t="shared" si="19"/>
        <v>41</v>
      </c>
    </row>
    <row r="234" spans="1:17">
      <c r="B234" s="547"/>
      <c r="C234" s="547" t="s">
        <v>119</v>
      </c>
      <c r="D234" s="1296">
        <v>103.3</v>
      </c>
      <c r="E234" s="552">
        <v>50.3</v>
      </c>
      <c r="F234" s="553">
        <v>5212</v>
      </c>
      <c r="G234" s="554">
        <v>10879</v>
      </c>
      <c r="H234" s="553">
        <v>15702</v>
      </c>
      <c r="I234" s="1876">
        <v>44</v>
      </c>
      <c r="J234" s="1904">
        <v>99.4</v>
      </c>
      <c r="M234" s="1891">
        <v>116.464</v>
      </c>
      <c r="N234" s="1896">
        <f t="shared" si="21"/>
        <v>99.4</v>
      </c>
      <c r="P234" s="1867">
        <v>15660</v>
      </c>
      <c r="Q234" s="548">
        <f t="shared" si="19"/>
        <v>42</v>
      </c>
    </row>
    <row r="235" spans="1:17">
      <c r="B235" s="547"/>
      <c r="C235" s="547" t="s">
        <v>120</v>
      </c>
      <c r="D235" s="1296">
        <v>110.6</v>
      </c>
      <c r="E235" s="552">
        <v>47.7</v>
      </c>
      <c r="F235" s="553">
        <v>6893</v>
      </c>
      <c r="G235" s="554">
        <v>9520</v>
      </c>
      <c r="H235" s="553">
        <v>16571</v>
      </c>
      <c r="I235" s="1876">
        <v>50</v>
      </c>
      <c r="J235" s="1904">
        <v>100.8</v>
      </c>
      <c r="M235" s="1891">
        <v>117.852</v>
      </c>
      <c r="N235" s="1896">
        <f t="shared" si="21"/>
        <v>100.8</v>
      </c>
      <c r="P235" s="1867">
        <v>16516</v>
      </c>
      <c r="Q235" s="548">
        <f t="shared" si="19"/>
        <v>55</v>
      </c>
    </row>
    <row r="236" spans="1:17">
      <c r="A236" s="549"/>
      <c r="B236" s="550"/>
      <c r="C236" s="550" t="s">
        <v>121</v>
      </c>
      <c r="D236" s="1295">
        <v>103.1</v>
      </c>
      <c r="E236" s="561">
        <v>51.2</v>
      </c>
      <c r="F236" s="559">
        <v>6203</v>
      </c>
      <c r="G236" s="560">
        <v>8537</v>
      </c>
      <c r="H236" s="559">
        <v>14265</v>
      </c>
      <c r="I236" s="1878">
        <v>71</v>
      </c>
      <c r="J236" s="1906">
        <v>101</v>
      </c>
      <c r="M236" s="1892">
        <v>118.937</v>
      </c>
      <c r="N236" s="1897">
        <f t="shared" si="21"/>
        <v>101</v>
      </c>
      <c r="P236" s="1867">
        <v>14197</v>
      </c>
      <c r="Q236" s="548">
        <f t="shared" si="19"/>
        <v>68</v>
      </c>
    </row>
    <row r="237" spans="1:17">
      <c r="A237" s="513">
        <v>1995</v>
      </c>
      <c r="B237" s="547" t="s">
        <v>129</v>
      </c>
      <c r="C237" s="546" t="s">
        <v>369</v>
      </c>
      <c r="D237" s="1293">
        <v>98.2</v>
      </c>
      <c r="E237" s="562">
        <v>58</v>
      </c>
      <c r="F237" s="553">
        <v>3632</v>
      </c>
      <c r="G237" s="554">
        <v>10360</v>
      </c>
      <c r="H237" s="553">
        <v>3706</v>
      </c>
      <c r="I237" s="1876">
        <v>40</v>
      </c>
      <c r="J237" s="1904">
        <v>101.9</v>
      </c>
      <c r="M237" s="1891">
        <v>120.19</v>
      </c>
      <c r="N237" s="1894">
        <f>ROUND((M237/M225*100),1)</f>
        <v>101.9</v>
      </c>
      <c r="P237" s="1867">
        <v>3694</v>
      </c>
      <c r="Q237" s="548">
        <f t="shared" si="19"/>
        <v>12</v>
      </c>
    </row>
    <row r="238" spans="1:17">
      <c r="B238" s="547"/>
      <c r="C238" s="547" t="s">
        <v>370</v>
      </c>
      <c r="D238" s="1293">
        <v>100.6</v>
      </c>
      <c r="E238" s="562">
        <v>52.2</v>
      </c>
      <c r="F238" s="553">
        <v>3766</v>
      </c>
      <c r="G238" s="554">
        <v>18460</v>
      </c>
      <c r="H238" s="553">
        <v>16199</v>
      </c>
      <c r="I238" s="1876">
        <v>53</v>
      </c>
      <c r="J238" s="1904">
        <v>100.8</v>
      </c>
      <c r="M238" s="1891">
        <v>118.672</v>
      </c>
      <c r="N238" s="1894">
        <f t="shared" ref="N238:N248" si="22">ROUND((M238/M226*100),1)</f>
        <v>100.8</v>
      </c>
      <c r="P238" s="1867">
        <v>16124</v>
      </c>
      <c r="Q238" s="548">
        <f t="shared" si="19"/>
        <v>75</v>
      </c>
    </row>
    <row r="239" spans="1:17">
      <c r="B239" s="547"/>
      <c r="C239" s="547" t="s">
        <v>371</v>
      </c>
      <c r="D239" s="1293">
        <v>108.6</v>
      </c>
      <c r="E239" s="562">
        <v>50.2</v>
      </c>
      <c r="F239" s="553">
        <v>5411</v>
      </c>
      <c r="G239" s="554">
        <v>15765</v>
      </c>
      <c r="H239" s="553">
        <v>24951</v>
      </c>
      <c r="I239" s="1876">
        <v>57</v>
      </c>
      <c r="J239" s="1904">
        <v>100.3</v>
      </c>
      <c r="M239" s="1891">
        <v>117.499</v>
      </c>
      <c r="N239" s="1894">
        <f>ROUND((M239/M227*100),1)</f>
        <v>100.3</v>
      </c>
      <c r="P239" s="1867">
        <v>24888</v>
      </c>
      <c r="Q239" s="548">
        <f t="shared" si="19"/>
        <v>63</v>
      </c>
    </row>
    <row r="240" spans="1:17">
      <c r="B240" s="547"/>
      <c r="C240" s="547" t="s">
        <v>372</v>
      </c>
      <c r="D240" s="1293">
        <v>106.8</v>
      </c>
      <c r="E240" s="562">
        <v>51.9</v>
      </c>
      <c r="F240" s="553">
        <v>6455</v>
      </c>
      <c r="G240" s="554">
        <v>12447</v>
      </c>
      <c r="H240" s="553">
        <v>15891</v>
      </c>
      <c r="I240" s="1876">
        <v>49</v>
      </c>
      <c r="J240" s="1904">
        <v>99.8</v>
      </c>
      <c r="M240" s="1891">
        <v>116.134</v>
      </c>
      <c r="N240" s="1894">
        <f t="shared" si="22"/>
        <v>99.8</v>
      </c>
      <c r="P240" s="1867">
        <v>15831</v>
      </c>
      <c r="Q240" s="548">
        <f t="shared" si="19"/>
        <v>60</v>
      </c>
    </row>
    <row r="241" spans="1:17">
      <c r="B241" s="547"/>
      <c r="C241" s="547" t="s">
        <v>373</v>
      </c>
      <c r="D241" s="1293">
        <v>113.5</v>
      </c>
      <c r="E241" s="562">
        <v>50.7</v>
      </c>
      <c r="F241" s="553">
        <v>7263</v>
      </c>
      <c r="G241" s="554">
        <v>12793</v>
      </c>
      <c r="H241" s="553">
        <v>13872</v>
      </c>
      <c r="I241" s="1876">
        <v>26</v>
      </c>
      <c r="J241" s="1904">
        <v>98.3</v>
      </c>
      <c r="M241" s="1891">
        <v>114.395</v>
      </c>
      <c r="N241" s="1894">
        <f t="shared" si="22"/>
        <v>98.3</v>
      </c>
      <c r="P241" s="1867">
        <v>13822</v>
      </c>
      <c r="Q241" s="548">
        <f t="shared" si="19"/>
        <v>50</v>
      </c>
    </row>
    <row r="242" spans="1:17">
      <c r="B242" s="547"/>
      <c r="C242" s="547" t="s">
        <v>374</v>
      </c>
      <c r="D242" s="1293">
        <v>111.1</v>
      </c>
      <c r="E242" s="562">
        <v>49.9</v>
      </c>
      <c r="F242" s="553">
        <v>8964</v>
      </c>
      <c r="G242" s="554">
        <v>13541</v>
      </c>
      <c r="H242" s="553">
        <v>19435</v>
      </c>
      <c r="I242" s="1876">
        <v>30</v>
      </c>
      <c r="J242" s="1904">
        <v>97.3</v>
      </c>
      <c r="M242" s="1891">
        <v>113.035</v>
      </c>
      <c r="N242" s="1894">
        <f t="shared" si="22"/>
        <v>97.3</v>
      </c>
      <c r="P242" s="1867">
        <v>19367</v>
      </c>
      <c r="Q242" s="548">
        <f t="shared" si="19"/>
        <v>68</v>
      </c>
    </row>
    <row r="243" spans="1:17">
      <c r="B243" s="547"/>
      <c r="C243" s="547" t="s">
        <v>375</v>
      </c>
      <c r="D243" s="1293">
        <v>105.1</v>
      </c>
      <c r="E243" s="562">
        <v>52.4</v>
      </c>
      <c r="F243" s="553">
        <v>10324</v>
      </c>
      <c r="G243" s="554">
        <v>13079</v>
      </c>
      <c r="H243" s="553">
        <v>21651</v>
      </c>
      <c r="I243" s="1876">
        <v>28</v>
      </c>
      <c r="J243" s="1904">
        <v>96.4</v>
      </c>
      <c r="M243" s="1891">
        <v>112.116</v>
      </c>
      <c r="N243" s="1894">
        <f t="shared" si="22"/>
        <v>96.4</v>
      </c>
      <c r="P243" s="1867">
        <v>21542</v>
      </c>
      <c r="Q243" s="548">
        <f t="shared" si="19"/>
        <v>109</v>
      </c>
    </row>
    <row r="244" spans="1:17">
      <c r="B244" s="547"/>
      <c r="C244" s="547" t="s">
        <v>376</v>
      </c>
      <c r="D244" s="1293">
        <v>106.8</v>
      </c>
      <c r="E244" s="562">
        <v>51</v>
      </c>
      <c r="F244" s="553">
        <v>10001</v>
      </c>
      <c r="G244" s="554">
        <v>13833</v>
      </c>
      <c r="H244" s="553">
        <v>12694</v>
      </c>
      <c r="I244" s="1876">
        <v>43</v>
      </c>
      <c r="J244" s="1904">
        <v>98.7</v>
      </c>
      <c r="M244" s="1891">
        <v>114.45399999999999</v>
      </c>
      <c r="N244" s="1894">
        <f t="shared" si="22"/>
        <v>98.7</v>
      </c>
      <c r="P244" s="1867">
        <v>12556</v>
      </c>
      <c r="Q244" s="548">
        <f t="shared" si="19"/>
        <v>138</v>
      </c>
    </row>
    <row r="245" spans="1:17">
      <c r="B245" s="547"/>
      <c r="C245" s="547" t="s">
        <v>377</v>
      </c>
      <c r="D245" s="1293">
        <v>106.9</v>
      </c>
      <c r="E245" s="562">
        <v>50.8</v>
      </c>
      <c r="F245" s="553">
        <v>10401</v>
      </c>
      <c r="G245" s="554">
        <v>14125</v>
      </c>
      <c r="H245" s="553">
        <v>18932</v>
      </c>
      <c r="I245" s="1876">
        <v>48</v>
      </c>
      <c r="J245" s="1904">
        <v>98.7</v>
      </c>
      <c r="M245" s="1891">
        <v>115.26</v>
      </c>
      <c r="N245" s="1894">
        <f t="shared" si="22"/>
        <v>98.7</v>
      </c>
      <c r="P245" s="1867">
        <v>18899</v>
      </c>
      <c r="Q245" s="548">
        <f t="shared" si="19"/>
        <v>33</v>
      </c>
    </row>
    <row r="246" spans="1:17">
      <c r="B246" s="547"/>
      <c r="C246" s="547" t="s">
        <v>119</v>
      </c>
      <c r="D246" s="1293">
        <v>105.1</v>
      </c>
      <c r="E246" s="562">
        <v>49.9</v>
      </c>
      <c r="F246" s="553">
        <v>9791</v>
      </c>
      <c r="G246" s="554">
        <v>13703</v>
      </c>
      <c r="H246" s="553">
        <v>17264</v>
      </c>
      <c r="I246" s="1876">
        <v>41</v>
      </c>
      <c r="J246" s="1904">
        <v>100.4</v>
      </c>
      <c r="M246" s="1891">
        <v>116.875</v>
      </c>
      <c r="N246" s="1894">
        <f t="shared" si="22"/>
        <v>100.4</v>
      </c>
      <c r="P246" s="1867">
        <v>17212</v>
      </c>
      <c r="Q246" s="548">
        <f t="shared" si="19"/>
        <v>52</v>
      </c>
    </row>
    <row r="247" spans="1:17">
      <c r="B247" s="547"/>
      <c r="C247" s="547" t="s">
        <v>120</v>
      </c>
      <c r="D247" s="1293">
        <v>103.9</v>
      </c>
      <c r="E247" s="562">
        <v>49.8</v>
      </c>
      <c r="F247" s="553">
        <v>11745</v>
      </c>
      <c r="G247" s="554">
        <v>11747</v>
      </c>
      <c r="H247" s="553">
        <v>17947</v>
      </c>
      <c r="I247" s="1876">
        <v>34</v>
      </c>
      <c r="J247" s="1904">
        <v>99.6</v>
      </c>
      <c r="M247" s="1891">
        <v>117.367</v>
      </c>
      <c r="N247" s="1894">
        <f t="shared" si="22"/>
        <v>99.6</v>
      </c>
      <c r="P247" s="1867">
        <v>17929</v>
      </c>
      <c r="Q247" s="548">
        <f t="shared" si="19"/>
        <v>18</v>
      </c>
    </row>
    <row r="248" spans="1:17">
      <c r="B248" s="547"/>
      <c r="C248" s="550" t="s">
        <v>121</v>
      </c>
      <c r="D248" s="1293">
        <v>107.5</v>
      </c>
      <c r="E248" s="562">
        <v>46.4</v>
      </c>
      <c r="F248" s="553">
        <v>11542</v>
      </c>
      <c r="G248" s="554">
        <v>9358</v>
      </c>
      <c r="H248" s="553">
        <v>15907</v>
      </c>
      <c r="I248" s="1876">
        <v>29</v>
      </c>
      <c r="J248" s="1904">
        <v>99.2</v>
      </c>
      <c r="M248" s="1891">
        <v>117.95099999999999</v>
      </c>
      <c r="N248" s="1894">
        <f t="shared" si="22"/>
        <v>99.2</v>
      </c>
      <c r="P248" s="1867">
        <v>15877</v>
      </c>
      <c r="Q248" s="548">
        <f t="shared" si="19"/>
        <v>30</v>
      </c>
    </row>
    <row r="249" spans="1:17">
      <c r="A249" s="545">
        <v>1996</v>
      </c>
      <c r="B249" s="546" t="s">
        <v>130</v>
      </c>
      <c r="C249" s="546" t="s">
        <v>369</v>
      </c>
      <c r="D249" s="1294">
        <v>104</v>
      </c>
      <c r="E249" s="563">
        <v>43.9</v>
      </c>
      <c r="F249" s="556">
        <v>8678</v>
      </c>
      <c r="G249" s="557">
        <v>14660</v>
      </c>
      <c r="H249" s="556">
        <v>11788</v>
      </c>
      <c r="I249" s="1877">
        <v>23</v>
      </c>
      <c r="J249" s="1905">
        <v>99.2</v>
      </c>
      <c r="M249" s="1890">
        <v>119.265</v>
      </c>
      <c r="N249" s="1895">
        <f>ROUND((M249/M237*100),1)</f>
        <v>99.2</v>
      </c>
      <c r="P249" s="1867">
        <v>11768</v>
      </c>
      <c r="Q249" s="548">
        <f t="shared" si="19"/>
        <v>20</v>
      </c>
    </row>
    <row r="250" spans="1:17">
      <c r="B250" s="547"/>
      <c r="C250" s="547" t="s">
        <v>370</v>
      </c>
      <c r="D250" s="1293">
        <v>109.1</v>
      </c>
      <c r="E250" s="562">
        <v>44.9</v>
      </c>
      <c r="F250" s="553">
        <v>9789</v>
      </c>
      <c r="G250" s="554">
        <v>14426</v>
      </c>
      <c r="H250" s="553">
        <v>18697</v>
      </c>
      <c r="I250" s="1876">
        <v>37</v>
      </c>
      <c r="J250" s="1904">
        <v>100.9</v>
      </c>
      <c r="M250" s="1891">
        <v>119.76900000000001</v>
      </c>
      <c r="N250" s="1896">
        <f t="shared" ref="N250:N260" si="23">ROUND((M250/M238*100),1)</f>
        <v>100.9</v>
      </c>
      <c r="P250" s="1867">
        <v>18672</v>
      </c>
      <c r="Q250" s="548">
        <f t="shared" si="19"/>
        <v>25</v>
      </c>
    </row>
    <row r="251" spans="1:17">
      <c r="B251" s="547"/>
      <c r="C251" s="547" t="s">
        <v>371</v>
      </c>
      <c r="D251" s="1293">
        <v>97</v>
      </c>
      <c r="E251" s="562">
        <v>46.7</v>
      </c>
      <c r="F251" s="553">
        <v>11274</v>
      </c>
      <c r="G251" s="554">
        <v>14030</v>
      </c>
      <c r="H251" s="553">
        <v>27847</v>
      </c>
      <c r="I251" s="1876">
        <v>33</v>
      </c>
      <c r="J251" s="1904">
        <v>102.6</v>
      </c>
      <c r="M251" s="1891">
        <v>120.50700000000001</v>
      </c>
      <c r="N251" s="1896">
        <f>ROUND((M251/M239*100),1)</f>
        <v>102.6</v>
      </c>
      <c r="P251" s="1867">
        <v>27825</v>
      </c>
      <c r="Q251" s="548">
        <f t="shared" si="19"/>
        <v>22</v>
      </c>
    </row>
    <row r="252" spans="1:17">
      <c r="B252" s="547"/>
      <c r="C252" s="547" t="s">
        <v>372</v>
      </c>
      <c r="D252" s="1293">
        <v>104</v>
      </c>
      <c r="E252" s="562">
        <v>47.7</v>
      </c>
      <c r="F252" s="553">
        <v>10831</v>
      </c>
      <c r="G252" s="554">
        <v>14184</v>
      </c>
      <c r="H252" s="553">
        <v>15733</v>
      </c>
      <c r="I252" s="1876">
        <v>48</v>
      </c>
      <c r="J252" s="1904">
        <v>103.8</v>
      </c>
      <c r="M252" s="1891">
        <v>120.53400000000001</v>
      </c>
      <c r="N252" s="1896">
        <f t="shared" si="23"/>
        <v>103.8</v>
      </c>
      <c r="P252" s="1867">
        <v>15698</v>
      </c>
      <c r="Q252" s="548">
        <f t="shared" si="19"/>
        <v>35</v>
      </c>
    </row>
    <row r="253" spans="1:17">
      <c r="B253" s="547"/>
      <c r="C253" s="547" t="s">
        <v>373</v>
      </c>
      <c r="D253" s="1296">
        <v>107.1</v>
      </c>
      <c r="E253" s="552">
        <v>46</v>
      </c>
      <c r="F253" s="553">
        <v>9782</v>
      </c>
      <c r="G253" s="554">
        <v>13784</v>
      </c>
      <c r="H253" s="553">
        <v>14171</v>
      </c>
      <c r="I253" s="1876">
        <v>38</v>
      </c>
      <c r="J253" s="1904">
        <v>105.1</v>
      </c>
      <c r="M253" s="1891">
        <v>120.197</v>
      </c>
      <c r="N253" s="1896">
        <f t="shared" si="23"/>
        <v>105.1</v>
      </c>
      <c r="P253" s="1867">
        <v>14152</v>
      </c>
      <c r="Q253" s="548">
        <f t="shared" si="19"/>
        <v>19</v>
      </c>
    </row>
    <row r="254" spans="1:17">
      <c r="B254" s="547"/>
      <c r="C254" s="547" t="s">
        <v>374</v>
      </c>
      <c r="D254" s="1296">
        <v>103.4</v>
      </c>
      <c r="E254" s="552">
        <v>47</v>
      </c>
      <c r="F254" s="553">
        <v>12511</v>
      </c>
      <c r="G254" s="554">
        <v>13217</v>
      </c>
      <c r="H254" s="553">
        <v>18168</v>
      </c>
      <c r="I254" s="1876">
        <v>30</v>
      </c>
      <c r="J254" s="1904">
        <v>105.2</v>
      </c>
      <c r="M254" s="1891">
        <v>118.941</v>
      </c>
      <c r="N254" s="1896">
        <f t="shared" si="23"/>
        <v>105.2</v>
      </c>
      <c r="P254" s="1867">
        <v>18141</v>
      </c>
      <c r="Q254" s="548">
        <f t="shared" si="19"/>
        <v>27</v>
      </c>
    </row>
    <row r="255" spans="1:17">
      <c r="B255" s="547"/>
      <c r="C255" s="547" t="s">
        <v>375</v>
      </c>
      <c r="D255" s="1296">
        <v>110.9</v>
      </c>
      <c r="E255" s="552">
        <v>45</v>
      </c>
      <c r="F255" s="553">
        <v>13672</v>
      </c>
      <c r="G255" s="554">
        <v>15364</v>
      </c>
      <c r="H255" s="553">
        <v>21071</v>
      </c>
      <c r="I255" s="1876">
        <v>35</v>
      </c>
      <c r="J255" s="1904">
        <v>106.5</v>
      </c>
      <c r="M255" s="1891">
        <v>119.447</v>
      </c>
      <c r="N255" s="1896">
        <f t="shared" si="23"/>
        <v>106.5</v>
      </c>
      <c r="P255" s="1867">
        <v>21047</v>
      </c>
      <c r="Q255" s="548">
        <f t="shared" si="19"/>
        <v>24</v>
      </c>
    </row>
    <row r="256" spans="1:17">
      <c r="B256" s="547"/>
      <c r="C256" s="547" t="s">
        <v>376</v>
      </c>
      <c r="D256" s="1296">
        <v>104.6</v>
      </c>
      <c r="E256" s="552">
        <v>46.3</v>
      </c>
      <c r="F256" s="553">
        <v>10757</v>
      </c>
      <c r="G256" s="554">
        <v>14053</v>
      </c>
      <c r="H256" s="553">
        <v>11782</v>
      </c>
      <c r="I256" s="1876">
        <v>47</v>
      </c>
      <c r="J256" s="1904">
        <v>105.6</v>
      </c>
      <c r="M256" s="1891">
        <v>120.83499999999999</v>
      </c>
      <c r="N256" s="1896">
        <f t="shared" si="23"/>
        <v>105.6</v>
      </c>
      <c r="P256" s="1867">
        <v>11741</v>
      </c>
      <c r="Q256" s="548">
        <f t="shared" si="19"/>
        <v>41</v>
      </c>
    </row>
    <row r="257" spans="1:17">
      <c r="B257" s="547"/>
      <c r="C257" s="547" t="s">
        <v>377</v>
      </c>
      <c r="D257" s="1296">
        <v>108.5</v>
      </c>
      <c r="E257" s="552">
        <v>45.7</v>
      </c>
      <c r="F257" s="553">
        <v>12069</v>
      </c>
      <c r="G257" s="554">
        <v>14322</v>
      </c>
      <c r="H257" s="553">
        <v>20050</v>
      </c>
      <c r="I257" s="1876">
        <v>47</v>
      </c>
      <c r="J257" s="1904">
        <v>104.2</v>
      </c>
      <c r="M257" s="1891">
        <v>120.142</v>
      </c>
      <c r="N257" s="1896">
        <f t="shared" si="23"/>
        <v>104.2</v>
      </c>
      <c r="P257" s="1867">
        <v>20025</v>
      </c>
      <c r="Q257" s="548">
        <f t="shared" si="19"/>
        <v>25</v>
      </c>
    </row>
    <row r="258" spans="1:17">
      <c r="B258" s="547"/>
      <c r="C258" s="547" t="s">
        <v>119</v>
      </c>
      <c r="D258" s="1296">
        <v>112.3</v>
      </c>
      <c r="E258" s="552">
        <v>44.7</v>
      </c>
      <c r="F258" s="553">
        <v>11935</v>
      </c>
      <c r="G258" s="554">
        <v>15095</v>
      </c>
      <c r="H258" s="553">
        <v>18731</v>
      </c>
      <c r="I258" s="1876">
        <v>49</v>
      </c>
      <c r="J258" s="1904">
        <v>104.8</v>
      </c>
      <c r="M258" s="1891">
        <v>122.43600000000001</v>
      </c>
      <c r="N258" s="1896">
        <f t="shared" si="23"/>
        <v>104.8</v>
      </c>
      <c r="P258" s="1867">
        <v>18698</v>
      </c>
      <c r="Q258" s="548">
        <f t="shared" si="19"/>
        <v>33</v>
      </c>
    </row>
    <row r="259" spans="1:17">
      <c r="B259" s="547"/>
      <c r="C259" s="547" t="s">
        <v>120</v>
      </c>
      <c r="D259" s="1296">
        <v>114.6</v>
      </c>
      <c r="E259" s="552">
        <v>44.4</v>
      </c>
      <c r="F259" s="553">
        <v>9696</v>
      </c>
      <c r="G259" s="554">
        <v>13249</v>
      </c>
      <c r="H259" s="553">
        <v>20034</v>
      </c>
      <c r="I259" s="1876">
        <v>44</v>
      </c>
      <c r="J259" s="1904">
        <v>105.4</v>
      </c>
      <c r="M259" s="1891">
        <v>123.685</v>
      </c>
      <c r="N259" s="1896">
        <f t="shared" si="23"/>
        <v>105.4</v>
      </c>
      <c r="P259" s="1867">
        <v>20011</v>
      </c>
      <c r="Q259" s="548">
        <f t="shared" si="19"/>
        <v>23</v>
      </c>
    </row>
    <row r="260" spans="1:17">
      <c r="A260" s="549"/>
      <c r="B260" s="550"/>
      <c r="C260" s="550" t="s">
        <v>121</v>
      </c>
      <c r="D260" s="1297">
        <v>109.1</v>
      </c>
      <c r="E260" s="558">
        <v>45</v>
      </c>
      <c r="F260" s="559">
        <v>10471</v>
      </c>
      <c r="G260" s="560">
        <v>11003</v>
      </c>
      <c r="H260" s="559">
        <v>16906</v>
      </c>
      <c r="I260" s="1878">
        <v>51</v>
      </c>
      <c r="J260" s="1906">
        <v>105.4</v>
      </c>
      <c r="M260" s="1892">
        <v>124.267</v>
      </c>
      <c r="N260" s="1897">
        <f t="shared" si="23"/>
        <v>105.4</v>
      </c>
      <c r="P260" s="1867">
        <v>16877</v>
      </c>
      <c r="Q260" s="548">
        <f t="shared" si="19"/>
        <v>29</v>
      </c>
    </row>
    <row r="261" spans="1:17">
      <c r="A261" s="513">
        <v>1997</v>
      </c>
      <c r="B261" s="547" t="s">
        <v>131</v>
      </c>
      <c r="C261" s="546" t="s">
        <v>369</v>
      </c>
      <c r="D261" s="1296">
        <v>118</v>
      </c>
      <c r="E261" s="552">
        <v>44.1</v>
      </c>
      <c r="F261" s="553">
        <v>7755</v>
      </c>
      <c r="G261" s="554">
        <v>15604</v>
      </c>
      <c r="H261" s="553">
        <v>13479</v>
      </c>
      <c r="I261" s="1876">
        <v>46</v>
      </c>
      <c r="J261" s="1904">
        <v>105.1</v>
      </c>
      <c r="M261" s="1891">
        <v>125.351</v>
      </c>
      <c r="N261" s="1894">
        <f>ROUND((M261/M249*100),1)</f>
        <v>105.1</v>
      </c>
      <c r="P261" s="1867">
        <v>13463</v>
      </c>
      <c r="Q261" s="548">
        <f t="shared" si="19"/>
        <v>16</v>
      </c>
    </row>
    <row r="262" spans="1:17">
      <c r="B262" s="547"/>
      <c r="C262" s="547" t="s">
        <v>370</v>
      </c>
      <c r="D262" s="1296">
        <v>115.8</v>
      </c>
      <c r="E262" s="552">
        <v>43.9</v>
      </c>
      <c r="F262" s="553">
        <v>7340</v>
      </c>
      <c r="G262" s="554">
        <v>14880</v>
      </c>
      <c r="H262" s="553">
        <v>20411</v>
      </c>
      <c r="I262" s="1876">
        <v>53</v>
      </c>
      <c r="J262" s="1904">
        <v>104.8</v>
      </c>
      <c r="M262" s="1891">
        <v>125.51300000000001</v>
      </c>
      <c r="N262" s="1894">
        <f t="shared" ref="N262:N272" si="24">ROUND((M262/M250*100),1)</f>
        <v>104.8</v>
      </c>
      <c r="P262" s="1867">
        <v>20396</v>
      </c>
      <c r="Q262" s="548">
        <f t="shared" si="19"/>
        <v>15</v>
      </c>
    </row>
    <row r="263" spans="1:17">
      <c r="B263" s="547"/>
      <c r="C263" s="547" t="s">
        <v>371</v>
      </c>
      <c r="D263" s="1296">
        <v>113.5</v>
      </c>
      <c r="E263" s="552">
        <v>41.7</v>
      </c>
      <c r="F263" s="553">
        <v>8804</v>
      </c>
      <c r="G263" s="554">
        <v>14318</v>
      </c>
      <c r="H263" s="553">
        <v>31671</v>
      </c>
      <c r="I263" s="1876">
        <v>44</v>
      </c>
      <c r="J263" s="1904">
        <v>104.7</v>
      </c>
      <c r="M263" s="1891">
        <v>126.202</v>
      </c>
      <c r="N263" s="1894">
        <f>ROUND((M263/M251*100),1)</f>
        <v>104.7</v>
      </c>
      <c r="P263" s="1867">
        <v>31427</v>
      </c>
      <c r="Q263" s="548">
        <f t="shared" si="19"/>
        <v>244</v>
      </c>
    </row>
    <row r="264" spans="1:17">
      <c r="B264" s="547"/>
      <c r="C264" s="547" t="s">
        <v>372</v>
      </c>
      <c r="D264" s="1296">
        <v>114.7</v>
      </c>
      <c r="E264" s="552">
        <v>46.4</v>
      </c>
      <c r="F264" s="553">
        <v>7564</v>
      </c>
      <c r="G264" s="554">
        <v>14613</v>
      </c>
      <c r="H264" s="553">
        <v>13465</v>
      </c>
      <c r="I264" s="1876">
        <v>51</v>
      </c>
      <c r="J264" s="1904">
        <v>103.9</v>
      </c>
      <c r="M264" s="1891">
        <v>125.227</v>
      </c>
      <c r="N264" s="1894">
        <f t="shared" si="24"/>
        <v>103.9</v>
      </c>
      <c r="P264" s="1867">
        <v>13435</v>
      </c>
      <c r="Q264" s="548">
        <f t="shared" si="19"/>
        <v>30</v>
      </c>
    </row>
    <row r="265" spans="1:17">
      <c r="B265" s="547"/>
      <c r="C265" s="547" t="s">
        <v>373</v>
      </c>
      <c r="D265" s="1296">
        <v>113.5</v>
      </c>
      <c r="E265" s="552">
        <v>44.6</v>
      </c>
      <c r="F265" s="553">
        <v>7550</v>
      </c>
      <c r="G265" s="554">
        <v>12875</v>
      </c>
      <c r="H265" s="553">
        <v>12701</v>
      </c>
      <c r="I265" s="1876">
        <v>46</v>
      </c>
      <c r="J265" s="1904">
        <v>103.3</v>
      </c>
      <c r="M265" s="1891">
        <v>124.15</v>
      </c>
      <c r="N265" s="1894">
        <f t="shared" si="24"/>
        <v>103.3</v>
      </c>
      <c r="P265" s="1867">
        <v>12674</v>
      </c>
      <c r="Q265" s="548">
        <f t="shared" si="19"/>
        <v>27</v>
      </c>
    </row>
    <row r="266" spans="1:17">
      <c r="B266" s="547"/>
      <c r="C266" s="547" t="s">
        <v>374</v>
      </c>
      <c r="D266" s="1296">
        <v>110.6</v>
      </c>
      <c r="E266" s="552">
        <v>44.5</v>
      </c>
      <c r="F266" s="553">
        <v>9695</v>
      </c>
      <c r="G266" s="554">
        <v>13590</v>
      </c>
      <c r="H266" s="553">
        <v>16346</v>
      </c>
      <c r="I266" s="1876">
        <v>50</v>
      </c>
      <c r="J266" s="1904">
        <v>102.6</v>
      </c>
      <c r="M266" s="1891">
        <v>122.015</v>
      </c>
      <c r="N266" s="1894">
        <f t="shared" si="24"/>
        <v>102.6</v>
      </c>
      <c r="P266" s="1867">
        <v>16323</v>
      </c>
      <c r="Q266" s="548">
        <f t="shared" si="19"/>
        <v>23</v>
      </c>
    </row>
    <row r="267" spans="1:17">
      <c r="B267" s="547"/>
      <c r="C267" s="547" t="s">
        <v>375</v>
      </c>
      <c r="D267" s="1296">
        <v>113.7</v>
      </c>
      <c r="E267" s="552">
        <v>46.4</v>
      </c>
      <c r="F267" s="553">
        <v>7552</v>
      </c>
      <c r="G267" s="554">
        <v>13950</v>
      </c>
      <c r="H267" s="553">
        <v>18567</v>
      </c>
      <c r="I267" s="1876">
        <v>57</v>
      </c>
      <c r="J267" s="1904">
        <v>102.2</v>
      </c>
      <c r="M267" s="1891">
        <v>122.05</v>
      </c>
      <c r="N267" s="1894">
        <f t="shared" si="24"/>
        <v>102.2</v>
      </c>
      <c r="P267" s="1867">
        <v>18535</v>
      </c>
      <c r="Q267" s="548">
        <f t="shared" si="19"/>
        <v>32</v>
      </c>
    </row>
    <row r="268" spans="1:17">
      <c r="B268" s="547"/>
      <c r="C268" s="547" t="s">
        <v>376</v>
      </c>
      <c r="D268" s="1296">
        <v>112.9</v>
      </c>
      <c r="E268" s="552">
        <v>46.4</v>
      </c>
      <c r="F268" s="553">
        <v>6262</v>
      </c>
      <c r="G268" s="554">
        <v>12297</v>
      </c>
      <c r="H268" s="553">
        <v>10155</v>
      </c>
      <c r="I268" s="1876">
        <v>50</v>
      </c>
      <c r="J268" s="1904">
        <v>100.5</v>
      </c>
      <c r="M268" s="1891">
        <v>121.453</v>
      </c>
      <c r="N268" s="1894">
        <f t="shared" si="24"/>
        <v>100.5</v>
      </c>
      <c r="P268" s="1867">
        <v>10130</v>
      </c>
      <c r="Q268" s="548">
        <f t="shared" si="19"/>
        <v>25</v>
      </c>
    </row>
    <row r="269" spans="1:17">
      <c r="B269" s="547"/>
      <c r="C269" s="547" t="s">
        <v>377</v>
      </c>
      <c r="D269" s="1296">
        <v>110.5</v>
      </c>
      <c r="E269" s="552">
        <v>42.7</v>
      </c>
      <c r="F269" s="553">
        <v>7135</v>
      </c>
      <c r="G269" s="554">
        <v>14248</v>
      </c>
      <c r="H269" s="553">
        <v>17809</v>
      </c>
      <c r="I269" s="1876">
        <v>51</v>
      </c>
      <c r="J269" s="1904">
        <v>101.5</v>
      </c>
      <c r="M269" s="1891">
        <v>121.895</v>
      </c>
      <c r="N269" s="1894">
        <f t="shared" si="24"/>
        <v>101.5</v>
      </c>
      <c r="P269" s="1867">
        <v>17759</v>
      </c>
      <c r="Q269" s="548">
        <f t="shared" si="19"/>
        <v>50</v>
      </c>
    </row>
    <row r="270" spans="1:17">
      <c r="B270" s="547"/>
      <c r="C270" s="547" t="s">
        <v>119</v>
      </c>
      <c r="D270" s="1296">
        <v>113.5</v>
      </c>
      <c r="E270" s="552">
        <v>47.4</v>
      </c>
      <c r="F270" s="553">
        <v>6313</v>
      </c>
      <c r="G270" s="554">
        <v>14032</v>
      </c>
      <c r="H270" s="553">
        <v>15900</v>
      </c>
      <c r="I270" s="1876">
        <v>50</v>
      </c>
      <c r="J270" s="1904">
        <v>97.1</v>
      </c>
      <c r="M270" s="1891">
        <v>118.91200000000001</v>
      </c>
      <c r="N270" s="1894">
        <f t="shared" si="24"/>
        <v>97.1</v>
      </c>
      <c r="P270" s="1867">
        <v>15864</v>
      </c>
      <c r="Q270" s="548">
        <f t="shared" ref="Q270:Q333" si="25">H270-P270</f>
        <v>36</v>
      </c>
    </row>
    <row r="271" spans="1:17">
      <c r="B271" s="547"/>
      <c r="C271" s="547" t="s">
        <v>120</v>
      </c>
      <c r="D271" s="1296">
        <v>110.8</v>
      </c>
      <c r="E271" s="552">
        <v>49.5</v>
      </c>
      <c r="F271" s="553">
        <v>6481</v>
      </c>
      <c r="G271" s="554">
        <v>10868</v>
      </c>
      <c r="H271" s="553">
        <v>14965</v>
      </c>
      <c r="I271" s="1876">
        <v>45</v>
      </c>
      <c r="J271" s="1904">
        <v>96.1</v>
      </c>
      <c r="M271" s="1891">
        <v>118.923</v>
      </c>
      <c r="N271" s="1894">
        <f t="shared" si="24"/>
        <v>96.1</v>
      </c>
      <c r="P271" s="1867">
        <v>14934</v>
      </c>
      <c r="Q271" s="548">
        <f t="shared" si="25"/>
        <v>31</v>
      </c>
    </row>
    <row r="272" spans="1:17">
      <c r="B272" s="547"/>
      <c r="C272" s="550" t="s">
        <v>121</v>
      </c>
      <c r="D272" s="1296">
        <v>118.6</v>
      </c>
      <c r="E272" s="552">
        <v>50.3</v>
      </c>
      <c r="F272" s="553">
        <v>5392</v>
      </c>
      <c r="G272" s="554">
        <v>10249</v>
      </c>
      <c r="H272" s="553">
        <v>14694</v>
      </c>
      <c r="I272" s="1876">
        <v>76</v>
      </c>
      <c r="J272" s="1904">
        <v>94.7</v>
      </c>
      <c r="M272" s="1891">
        <v>117.694</v>
      </c>
      <c r="N272" s="1894">
        <f t="shared" si="24"/>
        <v>94.7</v>
      </c>
      <c r="P272" s="1867">
        <v>14672</v>
      </c>
      <c r="Q272" s="548">
        <f t="shared" si="25"/>
        <v>22</v>
      </c>
    </row>
    <row r="273" spans="1:17">
      <c r="A273" s="545">
        <v>1998</v>
      </c>
      <c r="B273" s="546" t="s">
        <v>132</v>
      </c>
      <c r="C273" s="546" t="s">
        <v>369</v>
      </c>
      <c r="D273" s="1298">
        <v>112.4</v>
      </c>
      <c r="E273" s="555">
        <v>48.6</v>
      </c>
      <c r="F273" s="556">
        <v>5514</v>
      </c>
      <c r="G273" s="557">
        <v>13244</v>
      </c>
      <c r="H273" s="556">
        <v>10113</v>
      </c>
      <c r="I273" s="1877">
        <v>48</v>
      </c>
      <c r="J273" s="1905">
        <v>93.4</v>
      </c>
      <c r="M273" s="1890">
        <v>117.056</v>
      </c>
      <c r="N273" s="1895">
        <f>ROUND((M273/M261*100),1)</f>
        <v>93.4</v>
      </c>
      <c r="P273" s="1867">
        <v>10096</v>
      </c>
      <c r="Q273" s="548">
        <f t="shared" si="25"/>
        <v>17</v>
      </c>
    </row>
    <row r="274" spans="1:17">
      <c r="B274" s="547"/>
      <c r="C274" s="547" t="s">
        <v>370</v>
      </c>
      <c r="D274" s="1296">
        <v>108.9</v>
      </c>
      <c r="E274" s="552">
        <v>49.8</v>
      </c>
      <c r="F274" s="553">
        <v>4998</v>
      </c>
      <c r="G274" s="554">
        <v>11618</v>
      </c>
      <c r="H274" s="553">
        <v>15635</v>
      </c>
      <c r="I274" s="1876">
        <v>63</v>
      </c>
      <c r="J274" s="1904">
        <v>91.2</v>
      </c>
      <c r="M274" s="1891">
        <v>114.40600000000001</v>
      </c>
      <c r="N274" s="1896">
        <f t="shared" ref="N274:N284" si="26">ROUND((M274/M262*100),1)</f>
        <v>91.2</v>
      </c>
      <c r="P274" s="1867">
        <v>15606</v>
      </c>
      <c r="Q274" s="548">
        <f t="shared" si="25"/>
        <v>29</v>
      </c>
    </row>
    <row r="275" spans="1:17">
      <c r="B275" s="547"/>
      <c r="C275" s="547" t="s">
        <v>371</v>
      </c>
      <c r="D275" s="1296">
        <v>108.1</v>
      </c>
      <c r="E275" s="552">
        <v>49.4</v>
      </c>
      <c r="F275" s="553">
        <v>5467</v>
      </c>
      <c r="G275" s="554">
        <v>12795</v>
      </c>
      <c r="H275" s="553">
        <v>24963</v>
      </c>
      <c r="I275" s="1876">
        <v>65</v>
      </c>
      <c r="J275" s="1904">
        <v>90.2</v>
      </c>
      <c r="M275" s="1891">
        <v>113.884</v>
      </c>
      <c r="N275" s="1896">
        <f>ROUND((M275/M263*100),1)</f>
        <v>90.2</v>
      </c>
      <c r="P275" s="1867">
        <v>24911</v>
      </c>
      <c r="Q275" s="548">
        <f t="shared" si="25"/>
        <v>52</v>
      </c>
    </row>
    <row r="276" spans="1:17">
      <c r="B276" s="547"/>
      <c r="C276" s="547" t="s">
        <v>372</v>
      </c>
      <c r="D276" s="1296">
        <v>104.6</v>
      </c>
      <c r="E276" s="552">
        <v>51</v>
      </c>
      <c r="F276" s="553">
        <v>5234</v>
      </c>
      <c r="G276" s="554">
        <v>11412</v>
      </c>
      <c r="H276" s="553">
        <v>12090</v>
      </c>
      <c r="I276" s="1876">
        <v>69</v>
      </c>
      <c r="J276" s="1904">
        <v>89.8</v>
      </c>
      <c r="M276" s="1891">
        <v>112.482</v>
      </c>
      <c r="N276" s="1896">
        <f t="shared" si="26"/>
        <v>89.8</v>
      </c>
      <c r="P276" s="1867">
        <v>12069</v>
      </c>
      <c r="Q276" s="548">
        <f t="shared" si="25"/>
        <v>21</v>
      </c>
    </row>
    <row r="277" spans="1:17">
      <c r="B277" s="547"/>
      <c r="C277" s="547" t="s">
        <v>373</v>
      </c>
      <c r="D277" s="1296">
        <v>106.5</v>
      </c>
      <c r="E277" s="552">
        <v>49.2</v>
      </c>
      <c r="F277" s="553">
        <v>4374</v>
      </c>
      <c r="G277" s="554">
        <v>9552</v>
      </c>
      <c r="H277" s="553">
        <v>11296</v>
      </c>
      <c r="I277" s="1876">
        <v>71</v>
      </c>
      <c r="J277" s="1904">
        <v>90.2</v>
      </c>
      <c r="M277" s="1891">
        <v>111.96599999999999</v>
      </c>
      <c r="N277" s="1896">
        <f t="shared" si="26"/>
        <v>90.2</v>
      </c>
      <c r="P277" s="1867">
        <v>11281</v>
      </c>
      <c r="Q277" s="548">
        <f t="shared" si="25"/>
        <v>15</v>
      </c>
    </row>
    <row r="278" spans="1:17">
      <c r="B278" s="547"/>
      <c r="C278" s="547" t="s">
        <v>374</v>
      </c>
      <c r="D278" s="1296">
        <v>109.4</v>
      </c>
      <c r="E278" s="552">
        <v>48.8</v>
      </c>
      <c r="F278" s="553">
        <v>4942</v>
      </c>
      <c r="G278" s="554">
        <v>11274</v>
      </c>
      <c r="H278" s="553">
        <v>15223</v>
      </c>
      <c r="I278" s="1876">
        <v>71</v>
      </c>
      <c r="J278" s="1904">
        <v>91</v>
      </c>
      <c r="M278" s="1891">
        <v>111.029</v>
      </c>
      <c r="N278" s="1896">
        <f t="shared" si="26"/>
        <v>91</v>
      </c>
      <c r="P278" s="1867">
        <v>15199</v>
      </c>
      <c r="Q278" s="548">
        <f t="shared" si="25"/>
        <v>24</v>
      </c>
    </row>
    <row r="279" spans="1:17">
      <c r="B279" s="547"/>
      <c r="C279" s="547" t="s">
        <v>375</v>
      </c>
      <c r="D279" s="1296">
        <v>104.2</v>
      </c>
      <c r="E279" s="552">
        <v>50.2</v>
      </c>
      <c r="F279" s="553">
        <v>5215</v>
      </c>
      <c r="G279" s="554">
        <v>11348</v>
      </c>
      <c r="H279" s="553">
        <v>17153</v>
      </c>
      <c r="I279" s="1876">
        <v>88</v>
      </c>
      <c r="J279" s="1904">
        <v>90.9</v>
      </c>
      <c r="M279" s="1891">
        <v>110.97</v>
      </c>
      <c r="N279" s="1896">
        <f t="shared" si="26"/>
        <v>90.9</v>
      </c>
      <c r="P279" s="1867">
        <v>17120</v>
      </c>
      <c r="Q279" s="548">
        <f t="shared" si="25"/>
        <v>33</v>
      </c>
    </row>
    <row r="280" spans="1:17">
      <c r="B280" s="547"/>
      <c r="C280" s="547" t="s">
        <v>376</v>
      </c>
      <c r="D280" s="1296">
        <v>104.6</v>
      </c>
      <c r="E280" s="552">
        <v>51.6</v>
      </c>
      <c r="F280" s="553">
        <v>4337</v>
      </c>
      <c r="G280" s="554">
        <v>10031</v>
      </c>
      <c r="H280" s="553">
        <v>8877</v>
      </c>
      <c r="I280" s="1876">
        <v>77</v>
      </c>
      <c r="J280" s="1904">
        <v>90.4</v>
      </c>
      <c r="M280" s="1891">
        <v>109.825</v>
      </c>
      <c r="N280" s="1896">
        <f t="shared" si="26"/>
        <v>90.4</v>
      </c>
      <c r="P280" s="1867">
        <v>8858</v>
      </c>
      <c r="Q280" s="548">
        <f t="shared" si="25"/>
        <v>19</v>
      </c>
    </row>
    <row r="281" spans="1:17">
      <c r="B281" s="547"/>
      <c r="C281" s="547" t="s">
        <v>377</v>
      </c>
      <c r="D281" s="1296">
        <v>103.9</v>
      </c>
      <c r="E281" s="552">
        <v>48.4</v>
      </c>
      <c r="F281" s="553">
        <v>4403</v>
      </c>
      <c r="G281" s="554">
        <v>10821</v>
      </c>
      <c r="H281" s="553">
        <v>16626</v>
      </c>
      <c r="I281" s="1876">
        <v>67</v>
      </c>
      <c r="J281" s="1904">
        <v>88.5</v>
      </c>
      <c r="M281" s="1891">
        <v>107.895</v>
      </c>
      <c r="N281" s="1896">
        <f t="shared" si="26"/>
        <v>88.5</v>
      </c>
      <c r="P281" s="1867">
        <v>16458</v>
      </c>
      <c r="Q281" s="548">
        <f t="shared" si="25"/>
        <v>168</v>
      </c>
    </row>
    <row r="282" spans="1:17">
      <c r="B282" s="547"/>
      <c r="C282" s="547" t="s">
        <v>119</v>
      </c>
      <c r="D282" s="1296">
        <v>100.4</v>
      </c>
      <c r="E282" s="552">
        <v>51.1</v>
      </c>
      <c r="F282" s="553">
        <v>4142</v>
      </c>
      <c r="G282" s="554">
        <v>12375</v>
      </c>
      <c r="H282" s="553">
        <v>12827</v>
      </c>
      <c r="I282" s="1876">
        <v>60</v>
      </c>
      <c r="J282" s="1904">
        <v>87.4</v>
      </c>
      <c r="M282" s="1891">
        <v>103.93300000000001</v>
      </c>
      <c r="N282" s="1896">
        <f t="shared" si="26"/>
        <v>87.4</v>
      </c>
      <c r="P282" s="1867">
        <v>12733</v>
      </c>
      <c r="Q282" s="548">
        <f t="shared" si="25"/>
        <v>94</v>
      </c>
    </row>
    <row r="283" spans="1:17">
      <c r="B283" s="547"/>
      <c r="C283" s="547" t="s">
        <v>120</v>
      </c>
      <c r="D283" s="1296">
        <v>100.7</v>
      </c>
      <c r="E283" s="552">
        <v>49.9</v>
      </c>
      <c r="F283" s="553">
        <v>4162</v>
      </c>
      <c r="G283" s="554">
        <v>9471</v>
      </c>
      <c r="H283" s="553">
        <v>12787</v>
      </c>
      <c r="I283" s="1876">
        <v>65</v>
      </c>
      <c r="J283" s="1904">
        <v>87.2</v>
      </c>
      <c r="M283" s="1891">
        <v>103.693</v>
      </c>
      <c r="N283" s="1896">
        <f t="shared" si="26"/>
        <v>87.2</v>
      </c>
      <c r="P283" s="1867">
        <v>12763</v>
      </c>
      <c r="Q283" s="548">
        <f t="shared" si="25"/>
        <v>24</v>
      </c>
    </row>
    <row r="284" spans="1:17">
      <c r="A284" s="549"/>
      <c r="B284" s="550"/>
      <c r="C284" s="550" t="s">
        <v>121</v>
      </c>
      <c r="D284" s="1297">
        <v>100.6</v>
      </c>
      <c r="E284" s="558">
        <v>49.8</v>
      </c>
      <c r="F284" s="559">
        <v>4784</v>
      </c>
      <c r="G284" s="560">
        <v>8381</v>
      </c>
      <c r="H284" s="559">
        <v>11838</v>
      </c>
      <c r="I284" s="1878">
        <v>41</v>
      </c>
      <c r="J284" s="1906">
        <v>86.6</v>
      </c>
      <c r="M284" s="1892">
        <v>101.971</v>
      </c>
      <c r="N284" s="1897">
        <f t="shared" si="26"/>
        <v>86.6</v>
      </c>
      <c r="P284" s="1867">
        <v>11811</v>
      </c>
      <c r="Q284" s="548">
        <f t="shared" si="25"/>
        <v>27</v>
      </c>
    </row>
    <row r="285" spans="1:17">
      <c r="A285" s="513">
        <v>1999</v>
      </c>
      <c r="B285" s="547" t="s">
        <v>133</v>
      </c>
      <c r="C285" s="546" t="s">
        <v>369</v>
      </c>
      <c r="D285" s="1296">
        <v>101.3</v>
      </c>
      <c r="E285" s="552">
        <v>48.4</v>
      </c>
      <c r="F285" s="553">
        <v>4183</v>
      </c>
      <c r="G285" s="554">
        <v>11850</v>
      </c>
      <c r="H285" s="553">
        <v>9187</v>
      </c>
      <c r="I285" s="1876">
        <v>43</v>
      </c>
      <c r="J285" s="1904">
        <v>86.5</v>
      </c>
      <c r="M285" s="1900">
        <v>101.202</v>
      </c>
      <c r="N285" s="1894">
        <f>ROUND((M285/M273*100),1)</f>
        <v>86.5</v>
      </c>
      <c r="P285" s="1867">
        <v>9178</v>
      </c>
      <c r="Q285" s="548">
        <f t="shared" si="25"/>
        <v>9</v>
      </c>
    </row>
    <row r="286" spans="1:17">
      <c r="B286" s="547"/>
      <c r="C286" s="547" t="s">
        <v>370</v>
      </c>
      <c r="D286" s="1296">
        <v>101.1</v>
      </c>
      <c r="E286" s="552">
        <v>49.4</v>
      </c>
      <c r="F286" s="553">
        <v>4484</v>
      </c>
      <c r="G286" s="554">
        <v>9761</v>
      </c>
      <c r="H286" s="553">
        <v>13968</v>
      </c>
      <c r="I286" s="1876">
        <v>37</v>
      </c>
      <c r="J286" s="1904">
        <v>87.7</v>
      </c>
      <c r="M286" s="1891">
        <v>100.378</v>
      </c>
      <c r="N286" s="1894">
        <f t="shared" ref="N286:N296" si="27">ROUND((M286/M274*100),1)</f>
        <v>87.7</v>
      </c>
      <c r="P286" s="1867">
        <v>13954</v>
      </c>
      <c r="Q286" s="548">
        <f t="shared" si="25"/>
        <v>14</v>
      </c>
    </row>
    <row r="287" spans="1:17">
      <c r="B287" s="547"/>
      <c r="C287" s="547" t="s">
        <v>371</v>
      </c>
      <c r="D287" s="1296">
        <v>111.5</v>
      </c>
      <c r="E287" s="552">
        <v>49.5</v>
      </c>
      <c r="F287" s="553">
        <v>4327</v>
      </c>
      <c r="G287" s="554">
        <v>10694</v>
      </c>
      <c r="H287" s="553">
        <v>22408</v>
      </c>
      <c r="I287" s="1876">
        <v>47</v>
      </c>
      <c r="J287" s="1904">
        <v>87.7</v>
      </c>
      <c r="M287" s="1891">
        <v>99.902000000000001</v>
      </c>
      <c r="N287" s="1894">
        <f>ROUND((M287/M275*100),1)</f>
        <v>87.7</v>
      </c>
      <c r="P287" s="1867">
        <v>22386</v>
      </c>
      <c r="Q287" s="548">
        <f t="shared" si="25"/>
        <v>22</v>
      </c>
    </row>
    <row r="288" spans="1:17">
      <c r="B288" s="547"/>
      <c r="C288" s="547" t="s">
        <v>372</v>
      </c>
      <c r="D288" s="1296">
        <v>103.4</v>
      </c>
      <c r="E288" s="552">
        <v>48.2</v>
      </c>
      <c r="F288" s="553">
        <v>4035</v>
      </c>
      <c r="G288" s="554">
        <v>11722</v>
      </c>
      <c r="H288" s="553">
        <v>10873</v>
      </c>
      <c r="I288" s="1876">
        <v>45</v>
      </c>
      <c r="J288" s="1904">
        <v>89.2</v>
      </c>
      <c r="M288" s="1891">
        <v>100.306</v>
      </c>
      <c r="N288" s="1894">
        <f t="shared" si="27"/>
        <v>89.2</v>
      </c>
      <c r="P288" s="1867">
        <v>10863</v>
      </c>
      <c r="Q288" s="548">
        <f t="shared" si="25"/>
        <v>10</v>
      </c>
    </row>
    <row r="289" spans="1:17">
      <c r="B289" s="547"/>
      <c r="C289" s="547" t="s">
        <v>373</v>
      </c>
      <c r="D289" s="1296">
        <v>103.3</v>
      </c>
      <c r="E289" s="552">
        <v>49.7</v>
      </c>
      <c r="F289" s="553">
        <v>4513</v>
      </c>
      <c r="G289" s="554">
        <v>7659</v>
      </c>
      <c r="H289" s="553">
        <v>10155</v>
      </c>
      <c r="I289" s="1876">
        <v>58</v>
      </c>
      <c r="J289" s="1904">
        <v>90.3</v>
      </c>
      <c r="M289" s="1891">
        <v>101.14</v>
      </c>
      <c r="N289" s="1894">
        <f t="shared" si="27"/>
        <v>90.3</v>
      </c>
      <c r="P289" s="1867">
        <v>10142</v>
      </c>
      <c r="Q289" s="548">
        <f t="shared" si="25"/>
        <v>13</v>
      </c>
    </row>
    <row r="290" spans="1:17">
      <c r="B290" s="547"/>
      <c r="C290" s="547" t="s">
        <v>374</v>
      </c>
      <c r="D290" s="1296">
        <v>100.7</v>
      </c>
      <c r="E290" s="552">
        <v>49</v>
      </c>
      <c r="F290" s="553">
        <v>5001</v>
      </c>
      <c r="G290" s="554">
        <v>9816</v>
      </c>
      <c r="H290" s="534">
        <v>13289</v>
      </c>
      <c r="I290" s="1879">
        <v>43</v>
      </c>
      <c r="J290" s="1904">
        <v>92.2</v>
      </c>
      <c r="M290" s="1891">
        <v>102.37</v>
      </c>
      <c r="N290" s="1894">
        <f t="shared" si="27"/>
        <v>92.2</v>
      </c>
      <c r="P290" s="1868">
        <v>13267</v>
      </c>
      <c r="Q290" s="548">
        <f t="shared" si="25"/>
        <v>22</v>
      </c>
    </row>
    <row r="291" spans="1:17">
      <c r="B291" s="547"/>
      <c r="C291" s="547" t="s">
        <v>375</v>
      </c>
      <c r="D291" s="1296">
        <v>104.1</v>
      </c>
      <c r="E291" s="552">
        <v>48.1</v>
      </c>
      <c r="F291" s="534">
        <v>4422</v>
      </c>
      <c r="G291" s="535">
        <v>11148</v>
      </c>
      <c r="H291" s="534">
        <v>14824</v>
      </c>
      <c r="I291" s="1879">
        <v>58</v>
      </c>
      <c r="J291" s="1904">
        <v>92</v>
      </c>
      <c r="M291" s="1891">
        <v>102.062</v>
      </c>
      <c r="N291" s="1894">
        <f t="shared" si="27"/>
        <v>92</v>
      </c>
      <c r="P291" s="1868">
        <v>14809</v>
      </c>
      <c r="Q291" s="548">
        <f t="shared" si="25"/>
        <v>15</v>
      </c>
    </row>
    <row r="292" spans="1:17">
      <c r="B292" s="547"/>
      <c r="C292" s="547" t="s">
        <v>376</v>
      </c>
      <c r="D292" s="1296">
        <v>105.8</v>
      </c>
      <c r="E292" s="552">
        <v>48.5</v>
      </c>
      <c r="F292" s="534">
        <v>4188</v>
      </c>
      <c r="G292" s="535">
        <v>9825</v>
      </c>
      <c r="H292" s="534">
        <v>8615</v>
      </c>
      <c r="I292" s="1879">
        <v>60</v>
      </c>
      <c r="J292" s="1904">
        <v>92.9</v>
      </c>
      <c r="M292" s="1891">
        <v>102.05800000000001</v>
      </c>
      <c r="N292" s="1894">
        <f t="shared" si="27"/>
        <v>92.9</v>
      </c>
      <c r="P292" s="1868">
        <v>8959</v>
      </c>
      <c r="Q292" s="548">
        <f t="shared" si="25"/>
        <v>-344</v>
      </c>
    </row>
    <row r="293" spans="1:17">
      <c r="B293" s="547"/>
      <c r="C293" s="547" t="s">
        <v>377</v>
      </c>
      <c r="D293" s="1296">
        <v>113.3</v>
      </c>
      <c r="E293" s="552">
        <v>48</v>
      </c>
      <c r="F293" s="534">
        <v>4776</v>
      </c>
      <c r="G293" s="535">
        <v>10653</v>
      </c>
      <c r="H293" s="534">
        <v>15138</v>
      </c>
      <c r="I293" s="1879">
        <v>47</v>
      </c>
      <c r="J293" s="1904">
        <v>94.8</v>
      </c>
      <c r="M293" s="1891">
        <v>102.3</v>
      </c>
      <c r="N293" s="1894">
        <f t="shared" si="27"/>
        <v>94.8</v>
      </c>
      <c r="P293" s="1868">
        <v>15111</v>
      </c>
      <c r="Q293" s="548">
        <f t="shared" si="25"/>
        <v>27</v>
      </c>
    </row>
    <row r="294" spans="1:17">
      <c r="B294" s="547"/>
      <c r="C294" s="547" t="s">
        <v>119</v>
      </c>
      <c r="D294" s="1296">
        <v>107.1</v>
      </c>
      <c r="E294" s="552">
        <v>51.3</v>
      </c>
      <c r="F294" s="534">
        <v>4281</v>
      </c>
      <c r="G294" s="535">
        <v>12053</v>
      </c>
      <c r="H294" s="534">
        <v>11702</v>
      </c>
      <c r="I294" s="1879">
        <v>64</v>
      </c>
      <c r="J294" s="1904">
        <v>99</v>
      </c>
      <c r="M294" s="1891">
        <v>102.87</v>
      </c>
      <c r="N294" s="1894">
        <f t="shared" si="27"/>
        <v>99</v>
      </c>
      <c r="P294" s="1868">
        <v>11682</v>
      </c>
      <c r="Q294" s="548">
        <f t="shared" si="25"/>
        <v>20</v>
      </c>
    </row>
    <row r="295" spans="1:17">
      <c r="B295" s="547"/>
      <c r="C295" s="547" t="s">
        <v>120</v>
      </c>
      <c r="D295" s="1296">
        <v>108</v>
      </c>
      <c r="E295" s="552">
        <v>45.8</v>
      </c>
      <c r="F295" s="534">
        <v>4918</v>
      </c>
      <c r="G295" s="535">
        <v>10361</v>
      </c>
      <c r="H295" s="534">
        <v>12732</v>
      </c>
      <c r="I295" s="1879">
        <v>54</v>
      </c>
      <c r="J295" s="1904">
        <v>99</v>
      </c>
      <c r="M295" s="1891">
        <v>102.65</v>
      </c>
      <c r="N295" s="1894">
        <f t="shared" si="27"/>
        <v>99</v>
      </c>
      <c r="P295" s="1868">
        <v>12719</v>
      </c>
      <c r="Q295" s="548">
        <f t="shared" si="25"/>
        <v>13</v>
      </c>
    </row>
    <row r="296" spans="1:17">
      <c r="B296" s="547"/>
      <c r="C296" s="550" t="s">
        <v>121</v>
      </c>
      <c r="D296" s="1296">
        <v>105.9</v>
      </c>
      <c r="E296" s="552">
        <v>46.8</v>
      </c>
      <c r="F296" s="534">
        <v>4537</v>
      </c>
      <c r="G296" s="535">
        <v>9033</v>
      </c>
      <c r="H296" s="534">
        <v>11525</v>
      </c>
      <c r="I296" s="1879">
        <v>76</v>
      </c>
      <c r="J296" s="1904">
        <v>101.2</v>
      </c>
      <c r="M296" s="1891">
        <v>103.233</v>
      </c>
      <c r="N296" s="1894">
        <f t="shared" si="27"/>
        <v>101.2</v>
      </c>
      <c r="P296" s="1868">
        <v>11511</v>
      </c>
      <c r="Q296" s="548">
        <f t="shared" si="25"/>
        <v>14</v>
      </c>
    </row>
    <row r="297" spans="1:17">
      <c r="A297" s="545">
        <v>2000</v>
      </c>
      <c r="B297" s="546" t="s">
        <v>134</v>
      </c>
      <c r="C297" s="546" t="s">
        <v>369</v>
      </c>
      <c r="D297" s="1298">
        <v>108.6</v>
      </c>
      <c r="E297" s="555">
        <v>47.6</v>
      </c>
      <c r="F297" s="564">
        <v>5051</v>
      </c>
      <c r="G297" s="565">
        <v>12424</v>
      </c>
      <c r="H297" s="564">
        <v>9710</v>
      </c>
      <c r="I297" s="1880">
        <v>61</v>
      </c>
      <c r="J297" s="1905">
        <v>103.5</v>
      </c>
      <c r="M297" s="1890">
        <v>104.70099999999999</v>
      </c>
      <c r="N297" s="1895">
        <f>ROUND((M297/M285*100),1)</f>
        <v>103.5</v>
      </c>
      <c r="P297" s="1868">
        <v>9690</v>
      </c>
      <c r="Q297" s="548">
        <f t="shared" si="25"/>
        <v>20</v>
      </c>
    </row>
    <row r="298" spans="1:17">
      <c r="B298" s="547"/>
      <c r="C298" s="547" t="s">
        <v>370</v>
      </c>
      <c r="D298" s="1296">
        <v>109.8</v>
      </c>
      <c r="E298" s="552">
        <v>45.9</v>
      </c>
      <c r="F298" s="534">
        <v>3539</v>
      </c>
      <c r="G298" s="535">
        <v>11930</v>
      </c>
      <c r="H298" s="534">
        <v>14287</v>
      </c>
      <c r="I298" s="1879">
        <v>48</v>
      </c>
      <c r="J298" s="1904">
        <v>104.8</v>
      </c>
      <c r="M298" s="1891">
        <v>105.21899999999999</v>
      </c>
      <c r="N298" s="1896">
        <f t="shared" ref="N298:N308" si="28">ROUND((M298/M286*100),1)</f>
        <v>104.8</v>
      </c>
      <c r="P298" s="1868">
        <v>14266</v>
      </c>
      <c r="Q298" s="548">
        <f t="shared" si="25"/>
        <v>21</v>
      </c>
    </row>
    <row r="299" spans="1:17">
      <c r="B299" s="547"/>
      <c r="C299" s="547" t="s">
        <v>371</v>
      </c>
      <c r="D299" s="1296">
        <v>106.8</v>
      </c>
      <c r="E299" s="552">
        <v>45.8</v>
      </c>
      <c r="F299" s="534">
        <v>4042</v>
      </c>
      <c r="G299" s="535">
        <v>12301</v>
      </c>
      <c r="H299" s="534">
        <v>21971</v>
      </c>
      <c r="I299" s="1879">
        <v>73</v>
      </c>
      <c r="J299" s="1904">
        <v>103.9</v>
      </c>
      <c r="M299" s="1891">
        <v>103.76900000000001</v>
      </c>
      <c r="N299" s="1896">
        <f>ROUND((M299/M287*100),1)</f>
        <v>103.9</v>
      </c>
      <c r="P299" s="1868">
        <v>21928</v>
      </c>
      <c r="Q299" s="548">
        <f t="shared" si="25"/>
        <v>43</v>
      </c>
    </row>
    <row r="300" spans="1:17">
      <c r="B300" s="547"/>
      <c r="C300" s="547" t="s">
        <v>372</v>
      </c>
      <c r="D300" s="1296">
        <v>111.6</v>
      </c>
      <c r="E300" s="552">
        <v>45.1</v>
      </c>
      <c r="F300" s="534">
        <v>5017</v>
      </c>
      <c r="G300" s="535">
        <v>11263</v>
      </c>
      <c r="H300" s="534">
        <v>10529</v>
      </c>
      <c r="I300" s="1879">
        <v>60</v>
      </c>
      <c r="J300" s="1904">
        <v>103.6</v>
      </c>
      <c r="M300" s="1891">
        <v>103.919</v>
      </c>
      <c r="N300" s="1896">
        <f t="shared" si="28"/>
        <v>103.6</v>
      </c>
      <c r="P300" s="1868">
        <v>10501</v>
      </c>
      <c r="Q300" s="548">
        <f t="shared" si="25"/>
        <v>28</v>
      </c>
    </row>
    <row r="301" spans="1:17">
      <c r="B301" s="547"/>
      <c r="C301" s="547" t="s">
        <v>373</v>
      </c>
      <c r="D301" s="1296">
        <v>112.2</v>
      </c>
      <c r="E301" s="552">
        <v>45.3</v>
      </c>
      <c r="F301" s="534">
        <v>4581</v>
      </c>
      <c r="G301" s="535">
        <v>10864</v>
      </c>
      <c r="H301" s="534">
        <v>11023</v>
      </c>
      <c r="I301" s="1879">
        <v>60</v>
      </c>
      <c r="J301" s="1904">
        <v>103.1</v>
      </c>
      <c r="M301" s="1891">
        <v>104.31100000000001</v>
      </c>
      <c r="N301" s="1896">
        <f t="shared" si="28"/>
        <v>103.1</v>
      </c>
      <c r="P301" s="1868">
        <v>11014</v>
      </c>
      <c r="Q301" s="548">
        <f t="shared" si="25"/>
        <v>9</v>
      </c>
    </row>
    <row r="302" spans="1:17">
      <c r="B302" s="547"/>
      <c r="C302" s="547" t="s">
        <v>374</v>
      </c>
      <c r="D302" s="1296">
        <v>112</v>
      </c>
      <c r="E302" s="552">
        <v>43.8</v>
      </c>
      <c r="F302" s="534">
        <v>4606</v>
      </c>
      <c r="G302" s="535">
        <v>11950</v>
      </c>
      <c r="H302" s="534">
        <v>14545</v>
      </c>
      <c r="I302" s="1879">
        <v>68</v>
      </c>
      <c r="J302" s="1904">
        <v>102.2</v>
      </c>
      <c r="M302" s="1891">
        <v>104.572</v>
      </c>
      <c r="N302" s="1896">
        <f t="shared" si="28"/>
        <v>102.2</v>
      </c>
      <c r="P302" s="1868">
        <v>14493</v>
      </c>
      <c r="Q302" s="548">
        <f t="shared" si="25"/>
        <v>52</v>
      </c>
    </row>
    <row r="303" spans="1:17">
      <c r="B303" s="547"/>
      <c r="C303" s="547" t="s">
        <v>375</v>
      </c>
      <c r="D303" s="1296">
        <v>113.4</v>
      </c>
      <c r="E303" s="552">
        <v>45.7</v>
      </c>
      <c r="F303" s="534">
        <v>5177</v>
      </c>
      <c r="G303" s="535">
        <v>12314</v>
      </c>
      <c r="H303" s="534">
        <v>14096</v>
      </c>
      <c r="I303" s="1879">
        <v>59</v>
      </c>
      <c r="J303" s="1904">
        <v>103.5</v>
      </c>
      <c r="M303" s="1891">
        <v>105.646</v>
      </c>
      <c r="N303" s="1896">
        <f t="shared" si="28"/>
        <v>103.5</v>
      </c>
      <c r="P303" s="1868">
        <v>14071</v>
      </c>
      <c r="Q303" s="548">
        <f t="shared" si="25"/>
        <v>25</v>
      </c>
    </row>
    <row r="304" spans="1:17">
      <c r="B304" s="547"/>
      <c r="C304" s="547" t="s">
        <v>376</v>
      </c>
      <c r="D304" s="1296">
        <v>113.8</v>
      </c>
      <c r="E304" s="552">
        <v>45.3</v>
      </c>
      <c r="F304" s="534">
        <v>3615</v>
      </c>
      <c r="G304" s="535">
        <v>12534</v>
      </c>
      <c r="H304" s="534">
        <v>9136</v>
      </c>
      <c r="I304" s="1879">
        <v>63</v>
      </c>
      <c r="J304" s="1904">
        <v>103.8</v>
      </c>
      <c r="M304" s="1891">
        <v>105.929</v>
      </c>
      <c r="N304" s="1896">
        <f t="shared" si="28"/>
        <v>103.8</v>
      </c>
      <c r="P304" s="1868">
        <v>9095</v>
      </c>
      <c r="Q304" s="548">
        <f t="shared" si="25"/>
        <v>41</v>
      </c>
    </row>
    <row r="305" spans="1:17">
      <c r="B305" s="547"/>
      <c r="C305" s="547" t="s">
        <v>377</v>
      </c>
      <c r="D305" s="1296">
        <v>113.5</v>
      </c>
      <c r="E305" s="552">
        <v>47.1</v>
      </c>
      <c r="F305" s="534">
        <v>3820</v>
      </c>
      <c r="G305" s="535">
        <v>13237</v>
      </c>
      <c r="H305" s="534">
        <v>14672</v>
      </c>
      <c r="I305" s="1879">
        <v>62</v>
      </c>
      <c r="J305" s="1904">
        <v>105.1</v>
      </c>
      <c r="M305" s="1891">
        <v>107.467</v>
      </c>
      <c r="N305" s="1896">
        <f t="shared" si="28"/>
        <v>105.1</v>
      </c>
      <c r="P305" s="1868">
        <v>14654</v>
      </c>
      <c r="Q305" s="548">
        <f t="shared" si="25"/>
        <v>18</v>
      </c>
    </row>
    <row r="306" spans="1:17">
      <c r="B306" s="547"/>
      <c r="C306" s="547" t="s">
        <v>119</v>
      </c>
      <c r="D306" s="1296">
        <v>114.6</v>
      </c>
      <c r="E306" s="552">
        <v>45.7</v>
      </c>
      <c r="F306" s="534">
        <v>4169</v>
      </c>
      <c r="G306" s="535">
        <v>14380</v>
      </c>
      <c r="H306" s="534">
        <v>12121</v>
      </c>
      <c r="I306" s="1879">
        <v>70</v>
      </c>
      <c r="J306" s="1904">
        <v>104</v>
      </c>
      <c r="M306" s="1891">
        <v>107.015</v>
      </c>
      <c r="N306" s="1896">
        <f t="shared" si="28"/>
        <v>104</v>
      </c>
      <c r="P306" s="1868">
        <v>12096</v>
      </c>
      <c r="Q306" s="548">
        <f t="shared" si="25"/>
        <v>25</v>
      </c>
    </row>
    <row r="307" spans="1:17">
      <c r="B307" s="547"/>
      <c r="C307" s="547" t="s">
        <v>120</v>
      </c>
      <c r="D307" s="1296">
        <v>114.5</v>
      </c>
      <c r="E307" s="552">
        <v>47.3</v>
      </c>
      <c r="F307" s="534">
        <v>3937</v>
      </c>
      <c r="G307" s="535">
        <v>11947</v>
      </c>
      <c r="H307" s="534">
        <v>12848</v>
      </c>
      <c r="I307" s="1879">
        <v>70</v>
      </c>
      <c r="J307" s="1904">
        <v>104.4</v>
      </c>
      <c r="M307" s="1891">
        <v>107.155</v>
      </c>
      <c r="N307" s="1896">
        <f t="shared" si="28"/>
        <v>104.4</v>
      </c>
      <c r="P307" s="1868">
        <v>12821</v>
      </c>
      <c r="Q307" s="548">
        <f t="shared" si="25"/>
        <v>27</v>
      </c>
    </row>
    <row r="308" spans="1:17">
      <c r="A308" s="549"/>
      <c r="B308" s="550"/>
      <c r="C308" s="550" t="s">
        <v>121</v>
      </c>
      <c r="D308" s="1297">
        <v>117.8</v>
      </c>
      <c r="E308" s="558">
        <v>50.7</v>
      </c>
      <c r="F308" s="566">
        <v>4081</v>
      </c>
      <c r="G308" s="567">
        <v>11131</v>
      </c>
      <c r="H308" s="566">
        <v>12576</v>
      </c>
      <c r="I308" s="1881">
        <v>61</v>
      </c>
      <c r="J308" s="1906">
        <v>103.4</v>
      </c>
      <c r="M308" s="1892">
        <v>106.77800000000001</v>
      </c>
      <c r="N308" s="1897">
        <f t="shared" si="28"/>
        <v>103.4</v>
      </c>
      <c r="P308" s="1868">
        <v>12531</v>
      </c>
      <c r="Q308" s="548">
        <f t="shared" si="25"/>
        <v>45</v>
      </c>
    </row>
    <row r="309" spans="1:17">
      <c r="A309" s="513">
        <v>2001</v>
      </c>
      <c r="B309" s="568" t="s">
        <v>135</v>
      </c>
      <c r="C309" s="546" t="s">
        <v>369</v>
      </c>
      <c r="D309" s="1296">
        <v>114.3</v>
      </c>
      <c r="E309" s="552">
        <v>50.2</v>
      </c>
      <c r="F309" s="534">
        <v>3549</v>
      </c>
      <c r="G309" s="535">
        <v>14682</v>
      </c>
      <c r="H309" s="534">
        <v>10222</v>
      </c>
      <c r="I309" s="1879">
        <v>52</v>
      </c>
      <c r="J309" s="1904">
        <v>101.1</v>
      </c>
      <c r="M309" s="1891">
        <v>105.809</v>
      </c>
      <c r="N309" s="1894">
        <f>ROUND((M309/M297*100),1)</f>
        <v>101.1</v>
      </c>
      <c r="P309" s="1868">
        <v>10205</v>
      </c>
      <c r="Q309" s="548">
        <f t="shared" si="25"/>
        <v>17</v>
      </c>
    </row>
    <row r="310" spans="1:17">
      <c r="B310" s="547"/>
      <c r="C310" s="547" t="s">
        <v>370</v>
      </c>
      <c r="D310" s="1296">
        <v>112.4</v>
      </c>
      <c r="E310" s="552">
        <v>48.7</v>
      </c>
      <c r="F310" s="534">
        <v>3260</v>
      </c>
      <c r="G310" s="535">
        <v>13382</v>
      </c>
      <c r="H310" s="534">
        <v>15273</v>
      </c>
      <c r="I310" s="1879">
        <v>51</v>
      </c>
      <c r="J310" s="1904">
        <v>100.2</v>
      </c>
      <c r="M310" s="1891">
        <v>105.453</v>
      </c>
      <c r="N310" s="1894">
        <f t="shared" ref="N310:N320" si="29">ROUND((M310/M298*100),1)</f>
        <v>100.2</v>
      </c>
      <c r="P310" s="1868">
        <v>15258</v>
      </c>
      <c r="Q310" s="548">
        <f t="shared" si="25"/>
        <v>15</v>
      </c>
    </row>
    <row r="311" spans="1:17">
      <c r="B311" s="547"/>
      <c r="C311" s="547" t="s">
        <v>371</v>
      </c>
      <c r="D311" s="1296">
        <v>106.4</v>
      </c>
      <c r="E311" s="552">
        <v>49.7</v>
      </c>
      <c r="F311" s="534">
        <v>3759</v>
      </c>
      <c r="G311" s="535">
        <v>13685</v>
      </c>
      <c r="H311" s="534">
        <v>22434</v>
      </c>
      <c r="I311" s="1879">
        <v>87</v>
      </c>
      <c r="J311" s="1904">
        <v>102.5</v>
      </c>
      <c r="M311" s="1891">
        <v>106.399</v>
      </c>
      <c r="N311" s="1894">
        <f>ROUND((M311/M299*100),1)</f>
        <v>102.5</v>
      </c>
      <c r="P311" s="1868">
        <v>22395</v>
      </c>
      <c r="Q311" s="548">
        <f t="shared" si="25"/>
        <v>39</v>
      </c>
    </row>
    <row r="312" spans="1:17">
      <c r="B312" s="547"/>
      <c r="C312" s="547" t="s">
        <v>372</v>
      </c>
      <c r="D312" s="1296">
        <v>109.7</v>
      </c>
      <c r="E312" s="552">
        <v>51.9</v>
      </c>
      <c r="F312" s="534">
        <v>3927</v>
      </c>
      <c r="G312" s="535">
        <v>12661</v>
      </c>
      <c r="H312" s="534">
        <v>10513</v>
      </c>
      <c r="I312" s="1879">
        <v>75</v>
      </c>
      <c r="J312" s="1904">
        <v>102.5</v>
      </c>
      <c r="M312" s="1891">
        <v>106.495</v>
      </c>
      <c r="N312" s="1894">
        <f t="shared" si="29"/>
        <v>102.5</v>
      </c>
      <c r="P312" s="1868">
        <v>10501</v>
      </c>
      <c r="Q312" s="548">
        <f t="shared" si="25"/>
        <v>12</v>
      </c>
    </row>
    <row r="313" spans="1:17">
      <c r="B313" s="547"/>
      <c r="C313" s="547" t="s">
        <v>373</v>
      </c>
      <c r="D313" s="1296">
        <v>106.4</v>
      </c>
      <c r="E313" s="552">
        <v>54.3</v>
      </c>
      <c r="F313" s="534">
        <v>3870</v>
      </c>
      <c r="G313" s="535">
        <v>11475</v>
      </c>
      <c r="H313" s="534">
        <v>11074</v>
      </c>
      <c r="I313" s="1879">
        <v>65</v>
      </c>
      <c r="J313" s="1904">
        <v>101.2</v>
      </c>
      <c r="M313" s="1891">
        <v>105.592</v>
      </c>
      <c r="N313" s="1894">
        <f t="shared" si="29"/>
        <v>101.2</v>
      </c>
      <c r="P313" s="1868">
        <v>11059</v>
      </c>
      <c r="Q313" s="548">
        <f t="shared" si="25"/>
        <v>15</v>
      </c>
    </row>
    <row r="314" spans="1:17">
      <c r="B314" s="547"/>
      <c r="C314" s="547" t="s">
        <v>374</v>
      </c>
      <c r="D314" s="1296">
        <v>105.8</v>
      </c>
      <c r="E314" s="552">
        <v>54.9</v>
      </c>
      <c r="F314" s="534">
        <v>4444</v>
      </c>
      <c r="G314" s="535">
        <v>12301</v>
      </c>
      <c r="H314" s="534">
        <v>14300</v>
      </c>
      <c r="I314" s="1879">
        <v>54</v>
      </c>
      <c r="J314" s="1904">
        <v>100.5</v>
      </c>
      <c r="M314" s="1891">
        <v>105.062</v>
      </c>
      <c r="N314" s="1894">
        <f t="shared" si="29"/>
        <v>100.5</v>
      </c>
      <c r="P314" s="1868">
        <v>14281</v>
      </c>
      <c r="Q314" s="548">
        <f t="shared" si="25"/>
        <v>19</v>
      </c>
    </row>
    <row r="315" spans="1:17">
      <c r="B315" s="547"/>
      <c r="C315" s="547" t="s">
        <v>375</v>
      </c>
      <c r="D315" s="1296">
        <v>104.4</v>
      </c>
      <c r="E315" s="552">
        <v>55</v>
      </c>
      <c r="F315" s="534">
        <v>4309</v>
      </c>
      <c r="G315" s="535">
        <v>12389</v>
      </c>
      <c r="H315" s="534">
        <v>15215</v>
      </c>
      <c r="I315" s="1879">
        <v>51</v>
      </c>
      <c r="J315" s="1904">
        <v>97.5</v>
      </c>
      <c r="M315" s="1891">
        <v>103.05200000000001</v>
      </c>
      <c r="N315" s="1894">
        <f t="shared" si="29"/>
        <v>97.5</v>
      </c>
      <c r="P315" s="1868">
        <v>15192</v>
      </c>
      <c r="Q315" s="548">
        <f t="shared" si="25"/>
        <v>23</v>
      </c>
    </row>
    <row r="316" spans="1:17">
      <c r="B316" s="547"/>
      <c r="C316" s="547" t="s">
        <v>376</v>
      </c>
      <c r="D316" s="1296">
        <v>97.6</v>
      </c>
      <c r="E316" s="552">
        <v>53.9</v>
      </c>
      <c r="F316" s="534">
        <v>3545</v>
      </c>
      <c r="G316" s="535">
        <v>12403</v>
      </c>
      <c r="H316" s="534">
        <v>9662</v>
      </c>
      <c r="I316" s="1879">
        <v>91</v>
      </c>
      <c r="J316" s="1904">
        <v>96.5</v>
      </c>
      <c r="M316" s="1891">
        <v>102.176</v>
      </c>
      <c r="N316" s="1894">
        <f t="shared" si="29"/>
        <v>96.5</v>
      </c>
      <c r="P316" s="1868">
        <v>9638</v>
      </c>
      <c r="Q316" s="548">
        <f t="shared" si="25"/>
        <v>24</v>
      </c>
    </row>
    <row r="317" spans="1:17">
      <c r="B317" s="547"/>
      <c r="C317" s="547" t="s">
        <v>377</v>
      </c>
      <c r="D317" s="1296">
        <v>102.7</v>
      </c>
      <c r="E317" s="552">
        <v>55</v>
      </c>
      <c r="F317" s="534">
        <v>4195</v>
      </c>
      <c r="G317" s="535">
        <v>12758</v>
      </c>
      <c r="H317" s="534">
        <v>14104</v>
      </c>
      <c r="I317" s="1879">
        <v>62</v>
      </c>
      <c r="J317" s="1904">
        <v>93.4</v>
      </c>
      <c r="M317" s="1891">
        <v>100.376</v>
      </c>
      <c r="N317" s="1894">
        <f t="shared" si="29"/>
        <v>93.4</v>
      </c>
      <c r="P317" s="1868">
        <v>14088</v>
      </c>
      <c r="Q317" s="548">
        <f t="shared" si="25"/>
        <v>16</v>
      </c>
    </row>
    <row r="318" spans="1:17">
      <c r="B318" s="547"/>
      <c r="C318" s="547" t="s">
        <v>119</v>
      </c>
      <c r="D318" s="1296">
        <v>105.1</v>
      </c>
      <c r="E318" s="552">
        <v>55.8</v>
      </c>
      <c r="F318" s="534">
        <v>4004</v>
      </c>
      <c r="G318" s="535">
        <v>12893</v>
      </c>
      <c r="H318" s="534">
        <v>11852</v>
      </c>
      <c r="I318" s="1879">
        <v>95</v>
      </c>
      <c r="J318" s="1904">
        <v>93.6</v>
      </c>
      <c r="M318" s="1891">
        <v>100.179</v>
      </c>
      <c r="N318" s="1894">
        <f t="shared" si="29"/>
        <v>93.6</v>
      </c>
      <c r="P318" s="1868">
        <v>11828</v>
      </c>
      <c r="Q318" s="548">
        <f t="shared" si="25"/>
        <v>24</v>
      </c>
    </row>
    <row r="319" spans="1:17">
      <c r="B319" s="547"/>
      <c r="C319" s="547" t="s">
        <v>120</v>
      </c>
      <c r="D319" s="1296">
        <v>102.7</v>
      </c>
      <c r="E319" s="552">
        <v>59.4</v>
      </c>
      <c r="F319" s="553">
        <v>4398</v>
      </c>
      <c r="G319" s="535">
        <v>11491</v>
      </c>
      <c r="H319" s="553">
        <v>12177</v>
      </c>
      <c r="I319" s="1879">
        <v>60</v>
      </c>
      <c r="J319" s="1904">
        <v>92.6</v>
      </c>
      <c r="M319" s="1891">
        <v>99.203000000000003</v>
      </c>
      <c r="N319" s="1894">
        <f t="shared" si="29"/>
        <v>92.6</v>
      </c>
      <c r="P319" s="1867">
        <v>12161</v>
      </c>
      <c r="Q319" s="548">
        <f t="shared" si="25"/>
        <v>16</v>
      </c>
    </row>
    <row r="320" spans="1:17">
      <c r="B320" s="547"/>
      <c r="C320" s="550" t="s">
        <v>121</v>
      </c>
      <c r="D320" s="1296">
        <v>101.8</v>
      </c>
      <c r="E320" s="552">
        <v>54.7</v>
      </c>
      <c r="F320" s="534">
        <v>4727</v>
      </c>
      <c r="G320" s="535">
        <v>9619</v>
      </c>
      <c r="H320" s="534">
        <v>11507</v>
      </c>
      <c r="I320" s="1879">
        <v>72</v>
      </c>
      <c r="J320" s="1904">
        <v>93.9</v>
      </c>
      <c r="M320" s="1891">
        <v>100.218</v>
      </c>
      <c r="N320" s="1894">
        <f t="shared" si="29"/>
        <v>93.9</v>
      </c>
      <c r="P320" s="1868">
        <v>11503</v>
      </c>
      <c r="Q320" s="548">
        <f t="shared" si="25"/>
        <v>4</v>
      </c>
    </row>
    <row r="321" spans="1:17">
      <c r="A321" s="545">
        <v>2002</v>
      </c>
      <c r="B321" s="569" t="s">
        <v>136</v>
      </c>
      <c r="C321" s="546" t="s">
        <v>369</v>
      </c>
      <c r="D321" s="1298">
        <v>100.4</v>
      </c>
      <c r="E321" s="555">
        <v>52.4</v>
      </c>
      <c r="F321" s="564">
        <v>3924</v>
      </c>
      <c r="G321" s="565">
        <v>11890</v>
      </c>
      <c r="H321" s="564">
        <v>10004</v>
      </c>
      <c r="I321" s="1880">
        <v>57</v>
      </c>
      <c r="J321" s="1905">
        <v>95.4</v>
      </c>
      <c r="M321" s="1890">
        <v>100.928</v>
      </c>
      <c r="N321" s="1895">
        <f>ROUND((M321/M309*100),1)</f>
        <v>95.4</v>
      </c>
      <c r="P321" s="1868">
        <v>9994</v>
      </c>
      <c r="Q321" s="548">
        <f t="shared" si="25"/>
        <v>10</v>
      </c>
    </row>
    <row r="322" spans="1:17">
      <c r="B322" s="547"/>
      <c r="C322" s="547" t="s">
        <v>370</v>
      </c>
      <c r="D322" s="1296">
        <v>104.7</v>
      </c>
      <c r="E322" s="552">
        <v>55.3</v>
      </c>
      <c r="F322" s="534">
        <v>3791</v>
      </c>
      <c r="G322" s="535">
        <v>12216</v>
      </c>
      <c r="H322" s="534">
        <v>14040</v>
      </c>
      <c r="I322" s="1879">
        <v>62</v>
      </c>
      <c r="J322" s="1904">
        <v>95.6</v>
      </c>
      <c r="M322" s="1891">
        <v>100.776</v>
      </c>
      <c r="N322" s="1896">
        <f t="shared" ref="N322:N332" si="30">ROUND((M322/M310*100),1)</f>
        <v>95.6</v>
      </c>
      <c r="P322" s="1868">
        <v>14019</v>
      </c>
      <c r="Q322" s="548">
        <f t="shared" si="25"/>
        <v>21</v>
      </c>
    </row>
    <row r="323" spans="1:17">
      <c r="B323" s="547"/>
      <c r="C323" s="547" t="s">
        <v>371</v>
      </c>
      <c r="D323" s="1296">
        <v>106</v>
      </c>
      <c r="E323" s="552">
        <v>53</v>
      </c>
      <c r="F323" s="534">
        <v>3360</v>
      </c>
      <c r="G323" s="535">
        <v>11496</v>
      </c>
      <c r="H323" s="534">
        <v>20274</v>
      </c>
      <c r="I323" s="1879">
        <v>69</v>
      </c>
      <c r="J323" s="1904">
        <v>95.1</v>
      </c>
      <c r="M323" s="1891">
        <v>101.155</v>
      </c>
      <c r="N323" s="1896">
        <f>ROUND((M323/M311*100),1)</f>
        <v>95.1</v>
      </c>
      <c r="P323" s="1868">
        <v>20243</v>
      </c>
      <c r="Q323" s="548">
        <f t="shared" si="25"/>
        <v>31</v>
      </c>
    </row>
    <row r="324" spans="1:17">
      <c r="B324" s="547"/>
      <c r="C324" s="547" t="s">
        <v>372</v>
      </c>
      <c r="D324" s="1296">
        <v>107.7</v>
      </c>
      <c r="E324" s="552">
        <v>51.9</v>
      </c>
      <c r="F324" s="534">
        <v>4040</v>
      </c>
      <c r="G324" s="535">
        <v>11401</v>
      </c>
      <c r="H324" s="534">
        <v>10238</v>
      </c>
      <c r="I324" s="1879">
        <v>59</v>
      </c>
      <c r="J324" s="1904">
        <v>95.4</v>
      </c>
      <c r="M324" s="1891">
        <v>101.649</v>
      </c>
      <c r="N324" s="1896">
        <f t="shared" si="30"/>
        <v>95.4</v>
      </c>
      <c r="P324" s="1868">
        <v>10217</v>
      </c>
      <c r="Q324" s="548">
        <f t="shared" si="25"/>
        <v>21</v>
      </c>
    </row>
    <row r="325" spans="1:17">
      <c r="B325" s="547"/>
      <c r="C325" s="547" t="s">
        <v>373</v>
      </c>
      <c r="D325" s="1296">
        <v>110</v>
      </c>
      <c r="E325" s="552">
        <v>49.5</v>
      </c>
      <c r="F325" s="534">
        <v>2929</v>
      </c>
      <c r="G325" s="535">
        <v>11318</v>
      </c>
      <c r="H325" s="534">
        <v>11098</v>
      </c>
      <c r="I325" s="1879">
        <v>61</v>
      </c>
      <c r="J325" s="1904">
        <v>97.2</v>
      </c>
      <c r="M325" s="1891">
        <v>102.619</v>
      </c>
      <c r="N325" s="1896">
        <f t="shared" si="30"/>
        <v>97.2</v>
      </c>
      <c r="P325" s="1868">
        <v>11084</v>
      </c>
      <c r="Q325" s="548">
        <f t="shared" si="25"/>
        <v>14</v>
      </c>
    </row>
    <row r="326" spans="1:17">
      <c r="B326" s="547"/>
      <c r="C326" s="547" t="s">
        <v>374</v>
      </c>
      <c r="D326" s="1296">
        <v>111.8</v>
      </c>
      <c r="E326" s="552">
        <v>50.8</v>
      </c>
      <c r="F326" s="534">
        <v>4052</v>
      </c>
      <c r="G326" s="535">
        <v>11248</v>
      </c>
      <c r="H326" s="534">
        <v>13019</v>
      </c>
      <c r="I326" s="1879">
        <v>61</v>
      </c>
      <c r="J326" s="1904">
        <v>98.9</v>
      </c>
      <c r="M326" s="1891">
        <v>103.917</v>
      </c>
      <c r="N326" s="1896">
        <f t="shared" si="30"/>
        <v>98.9</v>
      </c>
      <c r="P326" s="1868">
        <v>12996</v>
      </c>
      <c r="Q326" s="548">
        <f t="shared" si="25"/>
        <v>23</v>
      </c>
    </row>
    <row r="327" spans="1:17">
      <c r="B327" s="547"/>
      <c r="C327" s="547" t="s">
        <v>375</v>
      </c>
      <c r="D327" s="1296">
        <v>112.3</v>
      </c>
      <c r="E327" s="552">
        <v>48.6</v>
      </c>
      <c r="F327" s="534">
        <v>3434</v>
      </c>
      <c r="G327" s="535">
        <v>12550</v>
      </c>
      <c r="H327" s="534">
        <v>14316</v>
      </c>
      <c r="I327" s="1879">
        <v>70</v>
      </c>
      <c r="J327" s="1904">
        <v>98.5</v>
      </c>
      <c r="M327" s="1891">
        <v>101.53</v>
      </c>
      <c r="N327" s="1896">
        <f t="shared" si="30"/>
        <v>98.5</v>
      </c>
      <c r="P327" s="1868">
        <v>14293</v>
      </c>
      <c r="Q327" s="548">
        <f t="shared" si="25"/>
        <v>23</v>
      </c>
    </row>
    <row r="328" spans="1:17">
      <c r="B328" s="547"/>
      <c r="C328" s="547" t="s">
        <v>376</v>
      </c>
      <c r="D328" s="1296">
        <v>113.8</v>
      </c>
      <c r="E328" s="552">
        <v>48</v>
      </c>
      <c r="F328" s="534">
        <v>3433</v>
      </c>
      <c r="G328" s="535">
        <v>12563</v>
      </c>
      <c r="H328" s="534">
        <v>9365</v>
      </c>
      <c r="I328" s="1879">
        <v>66</v>
      </c>
      <c r="J328" s="1904">
        <v>100.1</v>
      </c>
      <c r="M328" s="1891">
        <v>102.277</v>
      </c>
      <c r="N328" s="1896">
        <f t="shared" si="30"/>
        <v>100.1</v>
      </c>
      <c r="P328" s="1868">
        <v>9346</v>
      </c>
      <c r="Q328" s="548">
        <f t="shared" si="25"/>
        <v>19</v>
      </c>
    </row>
    <row r="329" spans="1:17">
      <c r="B329" s="547"/>
      <c r="C329" s="547" t="s">
        <v>377</v>
      </c>
      <c r="D329" s="1296">
        <v>115.2</v>
      </c>
      <c r="E329" s="552">
        <v>48.5</v>
      </c>
      <c r="F329" s="534">
        <v>3605</v>
      </c>
      <c r="G329" s="535">
        <v>12882</v>
      </c>
      <c r="H329" s="534">
        <v>15058</v>
      </c>
      <c r="I329" s="1879">
        <v>67</v>
      </c>
      <c r="J329" s="1904">
        <v>101.9</v>
      </c>
      <c r="M329" s="1891">
        <v>102.306</v>
      </c>
      <c r="N329" s="1896">
        <f t="shared" si="30"/>
        <v>101.9</v>
      </c>
      <c r="P329" s="1868">
        <v>15025</v>
      </c>
      <c r="Q329" s="548">
        <f t="shared" si="25"/>
        <v>33</v>
      </c>
    </row>
    <row r="330" spans="1:17">
      <c r="B330" s="547"/>
      <c r="C330" s="547" t="s">
        <v>119</v>
      </c>
      <c r="D330" s="1296">
        <v>119.6</v>
      </c>
      <c r="E330" s="552">
        <v>47.4</v>
      </c>
      <c r="F330" s="534">
        <v>3479</v>
      </c>
      <c r="G330" s="535">
        <v>13987</v>
      </c>
      <c r="H330" s="534">
        <v>11903</v>
      </c>
      <c r="I330" s="1879">
        <v>59</v>
      </c>
      <c r="J330" s="1904">
        <v>103.8</v>
      </c>
      <c r="M330" s="1891">
        <v>104.02800000000001</v>
      </c>
      <c r="N330" s="1896">
        <f t="shared" si="30"/>
        <v>103.8</v>
      </c>
      <c r="P330" s="1868">
        <v>11874</v>
      </c>
      <c r="Q330" s="548">
        <f t="shared" si="25"/>
        <v>29</v>
      </c>
    </row>
    <row r="331" spans="1:17">
      <c r="B331" s="547"/>
      <c r="C331" s="547" t="s">
        <v>120</v>
      </c>
      <c r="D331" s="1296">
        <v>119.9</v>
      </c>
      <c r="E331" s="552">
        <v>49</v>
      </c>
      <c r="F331" s="534">
        <v>3587</v>
      </c>
      <c r="G331" s="535">
        <v>11567</v>
      </c>
      <c r="H331" s="534">
        <v>12622</v>
      </c>
      <c r="I331" s="1879">
        <v>62</v>
      </c>
      <c r="J331" s="1904">
        <v>105.8</v>
      </c>
      <c r="M331" s="1891">
        <v>104.953</v>
      </c>
      <c r="N331" s="1896">
        <f t="shared" si="30"/>
        <v>105.8</v>
      </c>
      <c r="P331" s="1868">
        <v>12603</v>
      </c>
      <c r="Q331" s="548">
        <f t="shared" si="25"/>
        <v>19</v>
      </c>
    </row>
    <row r="332" spans="1:17">
      <c r="A332" s="549"/>
      <c r="B332" s="550"/>
      <c r="C332" s="550" t="s">
        <v>121</v>
      </c>
      <c r="D332" s="1297">
        <v>121.5</v>
      </c>
      <c r="E332" s="558">
        <v>49.5</v>
      </c>
      <c r="F332" s="566">
        <v>3891</v>
      </c>
      <c r="G332" s="567">
        <v>10297</v>
      </c>
      <c r="H332" s="566">
        <v>11422</v>
      </c>
      <c r="I332" s="1881">
        <v>54</v>
      </c>
      <c r="J332" s="1906">
        <v>105.3</v>
      </c>
      <c r="M332" s="1892">
        <v>105.515</v>
      </c>
      <c r="N332" s="1897">
        <f t="shared" si="30"/>
        <v>105.3</v>
      </c>
      <c r="P332" s="1869">
        <v>11401</v>
      </c>
      <c r="Q332" s="548">
        <f t="shared" si="25"/>
        <v>21</v>
      </c>
    </row>
    <row r="333" spans="1:17">
      <c r="A333" s="513">
        <v>2003</v>
      </c>
      <c r="B333" s="568" t="s">
        <v>137</v>
      </c>
      <c r="C333" s="546" t="s">
        <v>369</v>
      </c>
      <c r="D333" s="1296">
        <v>108.8</v>
      </c>
      <c r="E333" s="552">
        <v>48.7</v>
      </c>
      <c r="F333" s="534">
        <v>3381</v>
      </c>
      <c r="G333" s="535">
        <v>14973</v>
      </c>
      <c r="H333" s="534">
        <v>10242</v>
      </c>
      <c r="I333" s="1879">
        <v>58</v>
      </c>
      <c r="J333" s="1904">
        <v>105.8</v>
      </c>
      <c r="M333" s="1891">
        <v>106.752</v>
      </c>
      <c r="N333" s="1894">
        <f>ROUND((M333/M321*100),1)</f>
        <v>105.8</v>
      </c>
      <c r="P333" s="1870">
        <v>10236</v>
      </c>
      <c r="Q333" s="548">
        <f t="shared" si="25"/>
        <v>6</v>
      </c>
    </row>
    <row r="334" spans="1:17">
      <c r="B334" s="547"/>
      <c r="C334" s="547" t="s">
        <v>370</v>
      </c>
      <c r="D334" s="1296">
        <v>108.9</v>
      </c>
      <c r="E334" s="552">
        <v>47.8</v>
      </c>
      <c r="F334" s="534">
        <v>3832</v>
      </c>
      <c r="G334" s="535">
        <v>14314</v>
      </c>
      <c r="H334" s="534">
        <v>15032</v>
      </c>
      <c r="I334" s="1879">
        <v>59</v>
      </c>
      <c r="J334" s="1904">
        <v>107.4</v>
      </c>
      <c r="M334" s="1891">
        <v>108.276</v>
      </c>
      <c r="N334" s="1894">
        <f t="shared" ref="N334:N344" si="31">ROUND((M334/M322*100),1)</f>
        <v>107.4</v>
      </c>
      <c r="P334" s="1868">
        <v>15012</v>
      </c>
      <c r="Q334" s="548">
        <f t="shared" ref="Q334:Q343" si="32">H334-P334</f>
        <v>20</v>
      </c>
    </row>
    <row r="335" spans="1:17">
      <c r="B335" s="547"/>
      <c r="C335" s="547" t="s">
        <v>371</v>
      </c>
      <c r="D335" s="1296">
        <v>115.3</v>
      </c>
      <c r="E335" s="552">
        <v>48.3</v>
      </c>
      <c r="F335" s="534">
        <v>3325</v>
      </c>
      <c r="G335" s="535">
        <v>13161</v>
      </c>
      <c r="H335" s="534">
        <v>22005</v>
      </c>
      <c r="I335" s="1879">
        <v>55</v>
      </c>
      <c r="J335" s="1904">
        <v>107.7</v>
      </c>
      <c r="M335" s="1891">
        <v>108.91800000000001</v>
      </c>
      <c r="N335" s="1894">
        <f>ROUND((M335/M323*100),1)</f>
        <v>107.7</v>
      </c>
      <c r="P335" s="1868">
        <v>21968</v>
      </c>
      <c r="Q335" s="548">
        <f t="shared" si="32"/>
        <v>37</v>
      </c>
    </row>
    <row r="336" spans="1:17">
      <c r="B336" s="547"/>
      <c r="C336" s="547" t="s">
        <v>372</v>
      </c>
      <c r="D336" s="1296">
        <v>109.1</v>
      </c>
      <c r="E336" s="552">
        <v>47.9</v>
      </c>
      <c r="F336" s="534">
        <v>3677</v>
      </c>
      <c r="G336" s="535">
        <v>12926</v>
      </c>
      <c r="H336" s="534">
        <v>9521</v>
      </c>
      <c r="I336" s="1879">
        <v>61</v>
      </c>
      <c r="J336" s="1904">
        <v>106.3</v>
      </c>
      <c r="M336" s="1891">
        <v>108.065</v>
      </c>
      <c r="N336" s="1894">
        <f t="shared" si="31"/>
        <v>106.3</v>
      </c>
      <c r="P336" s="1868">
        <v>9494</v>
      </c>
      <c r="Q336" s="548">
        <f t="shared" si="32"/>
        <v>27</v>
      </c>
    </row>
    <row r="337" spans="1:17">
      <c r="B337" s="547"/>
      <c r="C337" s="547" t="s">
        <v>373</v>
      </c>
      <c r="D337" s="1296">
        <v>109.4</v>
      </c>
      <c r="E337" s="552">
        <v>45.8</v>
      </c>
      <c r="F337" s="534">
        <v>3254</v>
      </c>
      <c r="G337" s="535">
        <v>13424</v>
      </c>
      <c r="H337" s="534">
        <v>11138</v>
      </c>
      <c r="I337" s="1879">
        <v>64</v>
      </c>
      <c r="J337" s="1904">
        <v>104.4</v>
      </c>
      <c r="M337" s="1891">
        <v>107.14700000000001</v>
      </c>
      <c r="N337" s="1894">
        <f t="shared" si="31"/>
        <v>104.4</v>
      </c>
      <c r="P337" s="1868">
        <v>11118</v>
      </c>
      <c r="Q337" s="548">
        <f t="shared" si="32"/>
        <v>20</v>
      </c>
    </row>
    <row r="338" spans="1:17">
      <c r="B338" s="547"/>
      <c r="C338" s="547" t="s">
        <v>374</v>
      </c>
      <c r="D338" s="1296">
        <v>108.6</v>
      </c>
      <c r="E338" s="552">
        <v>46.4</v>
      </c>
      <c r="F338" s="534">
        <v>4182</v>
      </c>
      <c r="G338" s="535">
        <v>12609</v>
      </c>
      <c r="H338" s="534">
        <v>13105</v>
      </c>
      <c r="I338" s="1879">
        <v>53</v>
      </c>
      <c r="J338" s="1904">
        <v>103.5</v>
      </c>
      <c r="M338" s="1891">
        <v>107.54300000000001</v>
      </c>
      <c r="N338" s="1894">
        <f t="shared" si="31"/>
        <v>103.5</v>
      </c>
      <c r="P338" s="1868">
        <v>13095</v>
      </c>
      <c r="Q338" s="548">
        <f t="shared" si="32"/>
        <v>10</v>
      </c>
    </row>
    <row r="339" spans="1:17">
      <c r="B339" s="547"/>
      <c r="C339" s="547" t="s">
        <v>375</v>
      </c>
      <c r="D339" s="1296">
        <v>109.5</v>
      </c>
      <c r="E339" s="552">
        <v>44.8</v>
      </c>
      <c r="F339" s="534">
        <v>3757</v>
      </c>
      <c r="G339" s="535">
        <v>14545</v>
      </c>
      <c r="H339" s="534">
        <v>14143</v>
      </c>
      <c r="I339" s="1879">
        <v>62</v>
      </c>
      <c r="J339" s="1904">
        <v>107.3</v>
      </c>
      <c r="M339" s="1891">
        <v>108.985</v>
      </c>
      <c r="N339" s="1894">
        <f>ROUND((M339/M327*100),1)</f>
        <v>107.3</v>
      </c>
      <c r="P339" s="1868">
        <v>14110</v>
      </c>
      <c r="Q339" s="548">
        <f t="shared" si="32"/>
        <v>33</v>
      </c>
    </row>
    <row r="340" spans="1:17">
      <c r="B340" s="547"/>
      <c r="C340" s="547" t="s">
        <v>376</v>
      </c>
      <c r="D340" s="1296">
        <v>109.3</v>
      </c>
      <c r="E340" s="552">
        <v>48.3</v>
      </c>
      <c r="F340" s="534">
        <v>3299</v>
      </c>
      <c r="G340" s="535">
        <v>13897</v>
      </c>
      <c r="H340" s="534">
        <v>8718</v>
      </c>
      <c r="I340" s="1879">
        <v>55</v>
      </c>
      <c r="J340" s="1904">
        <v>105.9</v>
      </c>
      <c r="M340" s="1891">
        <v>108.262</v>
      </c>
      <c r="N340" s="1894">
        <f t="shared" si="31"/>
        <v>105.9</v>
      </c>
      <c r="P340" s="1868">
        <v>8697</v>
      </c>
      <c r="Q340" s="548">
        <f t="shared" si="32"/>
        <v>21</v>
      </c>
    </row>
    <row r="341" spans="1:17">
      <c r="B341" s="547"/>
      <c r="C341" s="547" t="s">
        <v>377</v>
      </c>
      <c r="D341" s="1296">
        <v>110.3</v>
      </c>
      <c r="E341" s="552">
        <v>46.4</v>
      </c>
      <c r="F341" s="534">
        <v>3352</v>
      </c>
      <c r="G341" s="535">
        <v>15233</v>
      </c>
      <c r="H341" s="534">
        <v>14862</v>
      </c>
      <c r="I341" s="1879">
        <v>54</v>
      </c>
      <c r="J341" s="1904">
        <v>105.8</v>
      </c>
      <c r="M341" s="1891">
        <v>108.282</v>
      </c>
      <c r="N341" s="1894">
        <f t="shared" si="31"/>
        <v>105.8</v>
      </c>
      <c r="P341" s="1868">
        <v>14819</v>
      </c>
      <c r="Q341" s="548">
        <f t="shared" si="32"/>
        <v>43</v>
      </c>
    </row>
    <row r="342" spans="1:17">
      <c r="B342" s="547"/>
      <c r="C342" s="547" t="s">
        <v>119</v>
      </c>
      <c r="D342" s="1296">
        <v>113.9</v>
      </c>
      <c r="E342" s="552">
        <v>42.6</v>
      </c>
      <c r="F342" s="534">
        <v>4191</v>
      </c>
      <c r="G342" s="535">
        <v>16378</v>
      </c>
      <c r="H342" s="534">
        <v>11622</v>
      </c>
      <c r="I342" s="1879">
        <v>52</v>
      </c>
      <c r="J342" s="1904">
        <v>107</v>
      </c>
      <c r="M342" s="1891">
        <v>111.27500000000001</v>
      </c>
      <c r="N342" s="1894">
        <f t="shared" si="31"/>
        <v>107</v>
      </c>
      <c r="P342" s="1868">
        <v>11592</v>
      </c>
      <c r="Q342" s="548">
        <f t="shared" si="32"/>
        <v>30</v>
      </c>
    </row>
    <row r="343" spans="1:17">
      <c r="B343" s="547"/>
      <c r="C343" s="547" t="s">
        <v>120</v>
      </c>
      <c r="D343" s="1296">
        <v>114.7</v>
      </c>
      <c r="E343" s="552">
        <v>43.8</v>
      </c>
      <c r="F343" s="534">
        <v>2868</v>
      </c>
      <c r="G343" s="535">
        <v>14708</v>
      </c>
      <c r="H343" s="534">
        <v>11598</v>
      </c>
      <c r="I343" s="1879">
        <v>49</v>
      </c>
      <c r="J343" s="1904">
        <v>105.2</v>
      </c>
      <c r="M343" s="1891">
        <v>110.46</v>
      </c>
      <c r="N343" s="1894">
        <f t="shared" si="31"/>
        <v>105.2</v>
      </c>
      <c r="P343" s="1868">
        <v>11578</v>
      </c>
      <c r="Q343" s="548">
        <f t="shared" si="32"/>
        <v>20</v>
      </c>
    </row>
    <row r="344" spans="1:17">
      <c r="B344" s="547"/>
      <c r="C344" s="550" t="s">
        <v>121</v>
      </c>
      <c r="D344" s="1296">
        <v>122</v>
      </c>
      <c r="E344" s="552">
        <v>42.3</v>
      </c>
      <c r="F344" s="534">
        <v>3142</v>
      </c>
      <c r="G344" s="535">
        <v>12204</v>
      </c>
      <c r="H344" s="534">
        <v>11802</v>
      </c>
      <c r="I344" s="1879">
        <v>56</v>
      </c>
      <c r="J344" s="1904">
        <v>105.4</v>
      </c>
      <c r="M344" s="1891">
        <v>111.26</v>
      </c>
      <c r="N344" s="1894">
        <f t="shared" si="31"/>
        <v>105.4</v>
      </c>
      <c r="P344" s="1865"/>
    </row>
    <row r="345" spans="1:17">
      <c r="A345" s="545">
        <v>2004</v>
      </c>
      <c r="B345" s="569" t="s">
        <v>138</v>
      </c>
      <c r="C345" s="546" t="s">
        <v>369</v>
      </c>
      <c r="D345" s="1298">
        <v>117.4</v>
      </c>
      <c r="E345" s="555">
        <v>43</v>
      </c>
      <c r="F345" s="564">
        <v>3271</v>
      </c>
      <c r="G345" s="565">
        <v>17644</v>
      </c>
      <c r="H345" s="564">
        <v>10841</v>
      </c>
      <c r="I345" s="1880">
        <v>56</v>
      </c>
      <c r="J345" s="1905">
        <v>106.4</v>
      </c>
      <c r="M345" s="1890">
        <v>113.551</v>
      </c>
      <c r="N345" s="1895">
        <f>ROUND((M345/M333*100),1)</f>
        <v>106.4</v>
      </c>
      <c r="P345" s="1871"/>
    </row>
    <row r="346" spans="1:17">
      <c r="B346" s="547"/>
      <c r="C346" s="547" t="s">
        <v>370</v>
      </c>
      <c r="D346" s="1296">
        <v>113.2</v>
      </c>
      <c r="E346" s="552">
        <v>43.8</v>
      </c>
      <c r="F346" s="534">
        <v>3068</v>
      </c>
      <c r="G346" s="535">
        <v>16017</v>
      </c>
      <c r="H346" s="534">
        <v>15134</v>
      </c>
      <c r="I346" s="1879">
        <v>56</v>
      </c>
      <c r="J346" s="1904">
        <v>107.9</v>
      </c>
      <c r="M346" s="1891">
        <v>116.821</v>
      </c>
      <c r="N346" s="1896">
        <f t="shared" ref="N346:N356" si="33">ROUND((M346/M334*100),1)</f>
        <v>107.9</v>
      </c>
      <c r="P346" s="1871"/>
    </row>
    <row r="347" spans="1:17">
      <c r="B347" s="547"/>
      <c r="C347" s="547" t="s">
        <v>371</v>
      </c>
      <c r="D347" s="1296">
        <v>113.7</v>
      </c>
      <c r="E347" s="552">
        <v>43.5</v>
      </c>
      <c r="F347" s="534">
        <v>3522</v>
      </c>
      <c r="G347" s="535">
        <v>16062</v>
      </c>
      <c r="H347" s="534">
        <v>22699</v>
      </c>
      <c r="I347" s="1879">
        <v>48</v>
      </c>
      <c r="J347" s="1904">
        <v>109.9</v>
      </c>
      <c r="M347" s="1891">
        <v>119.73099999999999</v>
      </c>
      <c r="N347" s="1896">
        <f>ROUND((M347/M335*100),1)</f>
        <v>109.9</v>
      </c>
      <c r="P347" s="1871"/>
    </row>
    <row r="348" spans="1:17">
      <c r="B348" s="547"/>
      <c r="C348" s="547" t="s">
        <v>372</v>
      </c>
      <c r="D348" s="1296">
        <v>117</v>
      </c>
      <c r="E348" s="552">
        <v>42.2</v>
      </c>
      <c r="F348" s="534">
        <v>3235</v>
      </c>
      <c r="G348" s="535">
        <v>16161</v>
      </c>
      <c r="H348" s="534">
        <v>9518</v>
      </c>
      <c r="I348" s="1879">
        <v>62</v>
      </c>
      <c r="J348" s="1904">
        <v>110.9</v>
      </c>
      <c r="M348" s="1891">
        <v>119.795</v>
      </c>
      <c r="N348" s="1896">
        <f t="shared" si="33"/>
        <v>110.9</v>
      </c>
      <c r="P348" s="1871"/>
    </row>
    <row r="349" spans="1:17">
      <c r="B349" s="547"/>
      <c r="C349" s="547" t="s">
        <v>373</v>
      </c>
      <c r="D349" s="1296">
        <v>119.7</v>
      </c>
      <c r="E349" s="552">
        <v>43.2</v>
      </c>
      <c r="F349" s="534">
        <v>3446</v>
      </c>
      <c r="G349" s="535">
        <v>14501</v>
      </c>
      <c r="H349" s="534">
        <v>10423</v>
      </c>
      <c r="I349" s="1879">
        <v>50</v>
      </c>
      <c r="J349" s="1904">
        <v>114.6</v>
      </c>
      <c r="M349" s="1891">
        <v>122.794</v>
      </c>
      <c r="N349" s="1896">
        <f t="shared" si="33"/>
        <v>114.6</v>
      </c>
      <c r="P349" s="1871"/>
    </row>
    <row r="350" spans="1:17">
      <c r="B350" s="547"/>
      <c r="C350" s="547" t="s">
        <v>374</v>
      </c>
      <c r="D350" s="1296">
        <v>117.5</v>
      </c>
      <c r="E350" s="552">
        <v>41.3</v>
      </c>
      <c r="F350" s="534">
        <v>4268</v>
      </c>
      <c r="G350" s="535">
        <v>16837</v>
      </c>
      <c r="H350" s="534">
        <v>13149</v>
      </c>
      <c r="I350" s="1879">
        <v>45</v>
      </c>
      <c r="J350" s="1904">
        <v>114.3</v>
      </c>
      <c r="M350" s="1891">
        <v>122.926</v>
      </c>
      <c r="N350" s="1896">
        <f t="shared" si="33"/>
        <v>114.3</v>
      </c>
      <c r="P350" s="1871"/>
    </row>
    <row r="351" spans="1:17">
      <c r="B351" s="547"/>
      <c r="C351" s="547" t="s">
        <v>375</v>
      </c>
      <c r="D351" s="1296">
        <v>117.9</v>
      </c>
      <c r="E351" s="552">
        <v>42.1</v>
      </c>
      <c r="F351" s="534">
        <v>4455</v>
      </c>
      <c r="G351" s="535">
        <v>15899</v>
      </c>
      <c r="H351" s="534">
        <v>14151</v>
      </c>
      <c r="I351" s="1879">
        <v>58</v>
      </c>
      <c r="J351" s="1904">
        <v>113.4</v>
      </c>
      <c r="M351" s="1891">
        <v>123.54300000000001</v>
      </c>
      <c r="N351" s="1896">
        <f t="shared" si="33"/>
        <v>113.4</v>
      </c>
      <c r="P351" s="1871"/>
    </row>
    <row r="352" spans="1:17">
      <c r="B352" s="547"/>
      <c r="C352" s="547" t="s">
        <v>376</v>
      </c>
      <c r="D352" s="1296">
        <v>118.1</v>
      </c>
      <c r="E352" s="552">
        <v>43.6</v>
      </c>
      <c r="F352" s="534">
        <v>4386</v>
      </c>
      <c r="G352" s="535">
        <v>16556</v>
      </c>
      <c r="H352" s="534">
        <v>10022</v>
      </c>
      <c r="I352" s="1879">
        <v>75</v>
      </c>
      <c r="J352" s="1904">
        <v>115.5</v>
      </c>
      <c r="M352" s="1891">
        <v>125.081</v>
      </c>
      <c r="N352" s="1896">
        <f t="shared" si="33"/>
        <v>115.5</v>
      </c>
      <c r="P352" s="1871"/>
    </row>
    <row r="353" spans="1:16">
      <c r="B353" s="547"/>
      <c r="C353" s="547" t="s">
        <v>377</v>
      </c>
      <c r="D353" s="1296">
        <v>115.2</v>
      </c>
      <c r="E353" s="552">
        <v>41.6</v>
      </c>
      <c r="F353" s="534">
        <v>4890</v>
      </c>
      <c r="G353" s="535">
        <v>17017</v>
      </c>
      <c r="H353" s="534">
        <v>15570</v>
      </c>
      <c r="I353" s="1879">
        <v>57</v>
      </c>
      <c r="J353" s="1904">
        <v>116.5</v>
      </c>
      <c r="M353" s="1891">
        <v>126.178</v>
      </c>
      <c r="N353" s="1896">
        <f t="shared" si="33"/>
        <v>116.5</v>
      </c>
      <c r="P353" s="1871"/>
    </row>
    <row r="354" spans="1:16">
      <c r="B354" s="547"/>
      <c r="C354" s="547" t="s">
        <v>119</v>
      </c>
      <c r="D354" s="1296">
        <v>118.2</v>
      </c>
      <c r="E354" s="552">
        <v>42.4</v>
      </c>
      <c r="F354" s="534">
        <v>4046</v>
      </c>
      <c r="G354" s="535">
        <v>19222</v>
      </c>
      <c r="H354" s="534">
        <v>12140</v>
      </c>
      <c r="I354" s="1879">
        <v>60</v>
      </c>
      <c r="J354" s="1904">
        <v>113.5</v>
      </c>
      <c r="M354" s="1891">
        <v>126.294</v>
      </c>
      <c r="N354" s="1896">
        <f t="shared" si="33"/>
        <v>113.5</v>
      </c>
      <c r="P354" s="1871"/>
    </row>
    <row r="355" spans="1:16">
      <c r="B355" s="547"/>
      <c r="C355" s="547" t="s">
        <v>120</v>
      </c>
      <c r="D355" s="1296">
        <v>120.9</v>
      </c>
      <c r="E355" s="552">
        <v>42.3</v>
      </c>
      <c r="F355" s="534">
        <v>3344</v>
      </c>
      <c r="G355" s="535">
        <v>18399</v>
      </c>
      <c r="H355" s="534">
        <v>14772</v>
      </c>
      <c r="I355" s="1879">
        <v>51</v>
      </c>
      <c r="J355" s="1904">
        <v>115</v>
      </c>
      <c r="M355" s="1891">
        <v>127.01300000000001</v>
      </c>
      <c r="N355" s="1896">
        <f t="shared" si="33"/>
        <v>115</v>
      </c>
      <c r="P355" s="1871"/>
    </row>
    <row r="356" spans="1:16">
      <c r="A356" s="549"/>
      <c r="B356" s="550"/>
      <c r="C356" s="550" t="s">
        <v>121</v>
      </c>
      <c r="D356" s="1297">
        <v>119.8</v>
      </c>
      <c r="E356" s="558">
        <v>41</v>
      </c>
      <c r="F356" s="566">
        <v>3856</v>
      </c>
      <c r="G356" s="567">
        <v>14788</v>
      </c>
      <c r="H356" s="566">
        <v>13804</v>
      </c>
      <c r="I356" s="1881">
        <v>46</v>
      </c>
      <c r="J356" s="1906">
        <v>114</v>
      </c>
      <c r="M356" s="1892">
        <v>126.864</v>
      </c>
      <c r="N356" s="1897">
        <f t="shared" si="33"/>
        <v>114</v>
      </c>
      <c r="P356" s="1871"/>
    </row>
    <row r="357" spans="1:16">
      <c r="A357" s="513">
        <v>2005</v>
      </c>
      <c r="B357" s="568" t="s">
        <v>139</v>
      </c>
      <c r="C357" s="546" t="s">
        <v>369</v>
      </c>
      <c r="D357" s="1296">
        <v>120.7</v>
      </c>
      <c r="E357" s="552">
        <v>42.6</v>
      </c>
      <c r="F357" s="534">
        <v>3213</v>
      </c>
      <c r="G357" s="535">
        <v>20127</v>
      </c>
      <c r="H357" s="534">
        <v>11167</v>
      </c>
      <c r="I357" s="1879">
        <v>47</v>
      </c>
      <c r="J357" s="1904">
        <v>111.1</v>
      </c>
      <c r="M357" s="1891">
        <v>126.146</v>
      </c>
      <c r="N357" s="1894">
        <f>ROUND((M357/M345*100),1)</f>
        <v>111.1</v>
      </c>
      <c r="P357" s="1871"/>
    </row>
    <row r="358" spans="1:16">
      <c r="B358" s="547"/>
      <c r="C358" s="547" t="s">
        <v>370</v>
      </c>
      <c r="D358" s="1296">
        <v>118.4</v>
      </c>
      <c r="E358" s="552">
        <v>43.3</v>
      </c>
      <c r="F358" s="534">
        <v>3726</v>
      </c>
      <c r="G358" s="535">
        <v>19753</v>
      </c>
      <c r="H358" s="534">
        <v>15418</v>
      </c>
      <c r="I358" s="1879">
        <v>53</v>
      </c>
      <c r="J358" s="1904">
        <v>109.1</v>
      </c>
      <c r="M358" s="1891">
        <v>127.502</v>
      </c>
      <c r="N358" s="1894">
        <f t="shared" ref="N358:N368" si="34">ROUND((M358/M346*100),1)</f>
        <v>109.1</v>
      </c>
      <c r="P358" s="1871"/>
    </row>
    <row r="359" spans="1:16">
      <c r="B359" s="547"/>
      <c r="C359" s="547" t="s">
        <v>371</v>
      </c>
      <c r="D359" s="1296">
        <v>120.5</v>
      </c>
      <c r="E359" s="552">
        <v>43.5</v>
      </c>
      <c r="F359" s="534">
        <v>2775</v>
      </c>
      <c r="G359" s="535">
        <v>20653</v>
      </c>
      <c r="H359" s="534">
        <v>22298</v>
      </c>
      <c r="I359" s="1879">
        <v>57</v>
      </c>
      <c r="J359" s="1904">
        <v>108</v>
      </c>
      <c r="M359" s="1891">
        <v>129.28100000000001</v>
      </c>
      <c r="N359" s="1894">
        <f>ROUND((M359/M347*100),1)</f>
        <v>108</v>
      </c>
      <c r="P359" s="1871"/>
    </row>
    <row r="360" spans="1:16">
      <c r="B360" s="547"/>
      <c r="C360" s="547" t="s">
        <v>372</v>
      </c>
      <c r="D360" s="1296">
        <v>121.9</v>
      </c>
      <c r="E360" s="552">
        <v>44.1</v>
      </c>
      <c r="F360" s="534">
        <v>3503</v>
      </c>
      <c r="G360" s="535">
        <v>18446</v>
      </c>
      <c r="H360" s="534">
        <v>10840</v>
      </c>
      <c r="I360" s="1879">
        <v>53</v>
      </c>
      <c r="J360" s="1904">
        <v>108.4</v>
      </c>
      <c r="M360" s="1891">
        <v>129.816</v>
      </c>
      <c r="N360" s="1894">
        <f t="shared" si="34"/>
        <v>108.4</v>
      </c>
      <c r="P360" s="1871"/>
    </row>
    <row r="361" spans="1:16">
      <c r="B361" s="547"/>
      <c r="C361" s="547" t="s">
        <v>373</v>
      </c>
      <c r="D361" s="1296">
        <v>118.7</v>
      </c>
      <c r="E361" s="552">
        <v>44.7</v>
      </c>
      <c r="F361" s="534">
        <v>3574</v>
      </c>
      <c r="G361" s="535">
        <v>17496</v>
      </c>
      <c r="H361" s="534">
        <v>11650</v>
      </c>
      <c r="I361" s="1879">
        <v>45</v>
      </c>
      <c r="J361" s="1904">
        <v>104.7</v>
      </c>
      <c r="M361" s="1891">
        <v>128.58600000000001</v>
      </c>
      <c r="N361" s="1894">
        <f t="shared" si="34"/>
        <v>104.7</v>
      </c>
      <c r="P361" s="1871"/>
    </row>
    <row r="362" spans="1:16">
      <c r="B362" s="547"/>
      <c r="C362" s="547" t="s">
        <v>374</v>
      </c>
      <c r="D362" s="1296">
        <v>121</v>
      </c>
      <c r="E362" s="552">
        <v>43.8</v>
      </c>
      <c r="F362" s="534">
        <v>4793</v>
      </c>
      <c r="G362" s="535">
        <v>18703</v>
      </c>
      <c r="H362" s="534">
        <v>14527</v>
      </c>
      <c r="I362" s="1879">
        <v>61</v>
      </c>
      <c r="J362" s="1904">
        <v>104.7</v>
      </c>
      <c r="M362" s="1891">
        <v>128.66</v>
      </c>
      <c r="N362" s="1894">
        <f t="shared" si="34"/>
        <v>104.7</v>
      </c>
      <c r="P362" s="1871"/>
    </row>
    <row r="363" spans="1:16">
      <c r="B363" s="547"/>
      <c r="C363" s="547" t="s">
        <v>375</v>
      </c>
      <c r="D363" s="1296">
        <v>121.9</v>
      </c>
      <c r="E363" s="552">
        <v>44.6</v>
      </c>
      <c r="F363" s="534">
        <v>3760</v>
      </c>
      <c r="G363" s="535">
        <v>18689</v>
      </c>
      <c r="H363" s="534">
        <v>13883</v>
      </c>
      <c r="I363" s="1879">
        <v>53</v>
      </c>
      <c r="J363" s="1904">
        <v>106</v>
      </c>
      <c r="M363" s="1891">
        <v>130.96700000000001</v>
      </c>
      <c r="N363" s="1894">
        <f t="shared" si="34"/>
        <v>106</v>
      </c>
      <c r="P363" s="1871"/>
    </row>
    <row r="364" spans="1:16">
      <c r="B364" s="547"/>
      <c r="C364" s="547" t="s">
        <v>376</v>
      </c>
      <c r="D364" s="1296">
        <v>122.1</v>
      </c>
      <c r="E364" s="552">
        <v>44.4</v>
      </c>
      <c r="F364" s="534">
        <v>4101</v>
      </c>
      <c r="G364" s="535">
        <v>18852</v>
      </c>
      <c r="H364" s="534">
        <v>10322</v>
      </c>
      <c r="I364" s="1879">
        <v>49</v>
      </c>
      <c r="J364" s="1904">
        <v>105.2</v>
      </c>
      <c r="M364" s="1891">
        <v>131.60499999999999</v>
      </c>
      <c r="N364" s="1894">
        <f t="shared" si="34"/>
        <v>105.2</v>
      </c>
      <c r="P364" s="1871"/>
    </row>
    <row r="365" spans="1:16">
      <c r="B365" s="547"/>
      <c r="C365" s="547" t="s">
        <v>377</v>
      </c>
      <c r="D365" s="1296">
        <v>122.6</v>
      </c>
      <c r="E365" s="552">
        <v>44.7</v>
      </c>
      <c r="F365" s="534">
        <v>3490</v>
      </c>
      <c r="G365" s="535">
        <v>18664</v>
      </c>
      <c r="H365" s="534">
        <v>15839</v>
      </c>
      <c r="I365" s="1879">
        <v>53</v>
      </c>
      <c r="J365" s="1904">
        <v>104.8</v>
      </c>
      <c r="M365" s="1891">
        <v>132.202</v>
      </c>
      <c r="N365" s="1894">
        <f t="shared" si="34"/>
        <v>104.8</v>
      </c>
      <c r="P365" s="1871"/>
    </row>
    <row r="366" spans="1:16">
      <c r="B366" s="547"/>
      <c r="C366" s="547" t="s">
        <v>119</v>
      </c>
      <c r="D366" s="1296">
        <v>121.7</v>
      </c>
      <c r="E366" s="552">
        <v>45.2</v>
      </c>
      <c r="F366" s="534">
        <v>3633</v>
      </c>
      <c r="G366" s="535">
        <v>18768</v>
      </c>
      <c r="H366" s="534">
        <v>11431</v>
      </c>
      <c r="I366" s="1879">
        <v>68</v>
      </c>
      <c r="J366" s="1904">
        <v>106.8</v>
      </c>
      <c r="M366" s="1891">
        <v>134.82499999999999</v>
      </c>
      <c r="N366" s="1894">
        <f t="shared" si="34"/>
        <v>106.8</v>
      </c>
      <c r="P366" s="1871"/>
    </row>
    <row r="367" spans="1:16">
      <c r="B367" s="547"/>
      <c r="C367" s="547" t="s">
        <v>120</v>
      </c>
      <c r="D367" s="1296">
        <v>121.4</v>
      </c>
      <c r="E367" s="552">
        <v>44</v>
      </c>
      <c r="F367" s="534">
        <v>5031</v>
      </c>
      <c r="G367" s="535">
        <v>19067</v>
      </c>
      <c r="H367" s="534">
        <v>12592</v>
      </c>
      <c r="I367" s="1879">
        <v>54</v>
      </c>
      <c r="J367" s="1904">
        <v>106.9</v>
      </c>
      <c r="M367" s="1891">
        <v>135.78700000000001</v>
      </c>
      <c r="N367" s="1894">
        <f t="shared" si="34"/>
        <v>106.9</v>
      </c>
      <c r="P367" s="1871"/>
    </row>
    <row r="368" spans="1:16">
      <c r="B368" s="547"/>
      <c r="C368" s="550" t="s">
        <v>121</v>
      </c>
      <c r="D368" s="1296">
        <v>122.8</v>
      </c>
      <c r="E368" s="552">
        <v>43.7</v>
      </c>
      <c r="F368" s="534">
        <v>2829</v>
      </c>
      <c r="G368" s="535">
        <v>14699</v>
      </c>
      <c r="H368" s="534">
        <v>11495</v>
      </c>
      <c r="I368" s="1879">
        <v>56</v>
      </c>
      <c r="J368" s="1904">
        <v>109.1</v>
      </c>
      <c r="M368" s="1891">
        <v>138.398</v>
      </c>
      <c r="N368" s="1894">
        <f t="shared" si="34"/>
        <v>109.1</v>
      </c>
      <c r="P368" s="1871"/>
    </row>
    <row r="369" spans="1:16">
      <c r="A369" s="545">
        <v>2006</v>
      </c>
      <c r="B369" s="569" t="s">
        <v>140</v>
      </c>
      <c r="C369" s="546" t="s">
        <v>369</v>
      </c>
      <c r="D369" s="1299">
        <v>122</v>
      </c>
      <c r="E369" s="571">
        <v>43.6</v>
      </c>
      <c r="F369" s="572">
        <v>3186</v>
      </c>
      <c r="G369" s="573">
        <v>21131</v>
      </c>
      <c r="H369" s="572">
        <v>11163</v>
      </c>
      <c r="I369" s="1882">
        <v>50</v>
      </c>
      <c r="J369" s="1905">
        <v>112.6</v>
      </c>
      <c r="M369" s="1890">
        <v>142.06</v>
      </c>
      <c r="N369" s="1895">
        <f>ROUND((M369/M357*100),1)</f>
        <v>112.6</v>
      </c>
      <c r="P369" s="1871"/>
    </row>
    <row r="370" spans="1:16">
      <c r="B370" s="547"/>
      <c r="C370" s="547" t="s">
        <v>370</v>
      </c>
      <c r="D370" s="1300">
        <v>123.3</v>
      </c>
      <c r="E370" s="574">
        <v>43</v>
      </c>
      <c r="F370" s="575">
        <v>4741</v>
      </c>
      <c r="G370" s="576">
        <v>20310</v>
      </c>
      <c r="H370" s="575">
        <v>15103</v>
      </c>
      <c r="I370" s="1883">
        <v>49</v>
      </c>
      <c r="J370" s="1904">
        <v>111.8</v>
      </c>
      <c r="M370" s="1891">
        <v>142.571</v>
      </c>
      <c r="N370" s="1896">
        <f t="shared" ref="N370:N380" si="35">ROUND((M370/M358*100),1)</f>
        <v>111.8</v>
      </c>
      <c r="P370" s="1871"/>
    </row>
    <row r="371" spans="1:16">
      <c r="B371" s="547"/>
      <c r="C371" s="547" t="s">
        <v>371</v>
      </c>
      <c r="D371" s="1300">
        <v>123.4</v>
      </c>
      <c r="E371" s="574">
        <v>44.1</v>
      </c>
      <c r="F371" s="575">
        <v>3286</v>
      </c>
      <c r="G371" s="576">
        <v>20613</v>
      </c>
      <c r="H371" s="575">
        <v>22793</v>
      </c>
      <c r="I371" s="1883">
        <v>52</v>
      </c>
      <c r="J371" s="1904">
        <v>111</v>
      </c>
      <c r="M371" s="1891">
        <v>143.471</v>
      </c>
      <c r="N371" s="1896">
        <f>ROUND((M371/M359*100),1)</f>
        <v>111</v>
      </c>
      <c r="P371" s="1871"/>
    </row>
    <row r="372" spans="1:16">
      <c r="B372" s="547"/>
      <c r="C372" s="547" t="s">
        <v>372</v>
      </c>
      <c r="D372" s="1300">
        <v>123</v>
      </c>
      <c r="E372" s="574">
        <v>43</v>
      </c>
      <c r="F372" s="575">
        <v>3772</v>
      </c>
      <c r="G372" s="576">
        <v>18931</v>
      </c>
      <c r="H372" s="575">
        <v>9629</v>
      </c>
      <c r="I372" s="1883">
        <v>47</v>
      </c>
      <c r="J372" s="1904">
        <v>114.3</v>
      </c>
      <c r="M372" s="1891">
        <v>148.40600000000001</v>
      </c>
      <c r="N372" s="1896">
        <f t="shared" si="35"/>
        <v>114.3</v>
      </c>
      <c r="P372" s="1871"/>
    </row>
    <row r="373" spans="1:16">
      <c r="B373" s="547"/>
      <c r="C373" s="547" t="s">
        <v>373</v>
      </c>
      <c r="D373" s="1301">
        <v>126.2</v>
      </c>
      <c r="E373" s="578">
        <v>42.3</v>
      </c>
      <c r="F373" s="575">
        <v>4000</v>
      </c>
      <c r="G373" s="576">
        <v>19452</v>
      </c>
      <c r="H373" s="575">
        <v>10741</v>
      </c>
      <c r="I373" s="1883">
        <v>53</v>
      </c>
      <c r="J373" s="1904">
        <v>117</v>
      </c>
      <c r="M373" s="1891">
        <v>150.488</v>
      </c>
      <c r="N373" s="1896">
        <f t="shared" si="35"/>
        <v>117</v>
      </c>
      <c r="P373" s="1871"/>
    </row>
    <row r="374" spans="1:16">
      <c r="B374" s="547"/>
      <c r="C374" s="547" t="s">
        <v>374</v>
      </c>
      <c r="D374" s="1301">
        <v>128.30000000000001</v>
      </c>
      <c r="E374" s="578">
        <v>43.2</v>
      </c>
      <c r="F374" s="575">
        <v>5481</v>
      </c>
      <c r="G374" s="576">
        <v>20067</v>
      </c>
      <c r="H374" s="575">
        <v>13814</v>
      </c>
      <c r="I374" s="1883">
        <v>52</v>
      </c>
      <c r="J374" s="1904">
        <v>116.4</v>
      </c>
      <c r="M374" s="1891">
        <v>149.77500000000001</v>
      </c>
      <c r="N374" s="1896">
        <f t="shared" si="35"/>
        <v>116.4</v>
      </c>
      <c r="P374" s="1871"/>
    </row>
    <row r="375" spans="1:16">
      <c r="B375" s="547"/>
      <c r="C375" s="547" t="s">
        <v>375</v>
      </c>
      <c r="D375" s="1301">
        <v>126.9</v>
      </c>
      <c r="E375" s="578">
        <v>44.6</v>
      </c>
      <c r="F375" s="575">
        <v>4525</v>
      </c>
      <c r="G375" s="576">
        <v>19652</v>
      </c>
      <c r="H375" s="575">
        <v>12941</v>
      </c>
      <c r="I375" s="1883">
        <v>45</v>
      </c>
      <c r="J375" s="1904">
        <v>115.9</v>
      </c>
      <c r="M375" s="1891">
        <v>151.78700000000001</v>
      </c>
      <c r="N375" s="1896">
        <f t="shared" si="35"/>
        <v>115.9</v>
      </c>
      <c r="P375" s="1871"/>
    </row>
    <row r="376" spans="1:16">
      <c r="B376" s="547"/>
      <c r="C376" s="547" t="s">
        <v>376</v>
      </c>
      <c r="D376" s="1301">
        <v>128.30000000000001</v>
      </c>
      <c r="E376" s="578">
        <v>43</v>
      </c>
      <c r="F376" s="575">
        <v>4480</v>
      </c>
      <c r="G376" s="576">
        <v>21400</v>
      </c>
      <c r="H376" s="575">
        <v>9639</v>
      </c>
      <c r="I376" s="1883">
        <v>44</v>
      </c>
      <c r="J376" s="1904">
        <v>116</v>
      </c>
      <c r="M376" s="1891">
        <v>152.65899999999999</v>
      </c>
      <c r="N376" s="1896">
        <f t="shared" si="35"/>
        <v>116</v>
      </c>
      <c r="P376" s="1871"/>
    </row>
    <row r="377" spans="1:16">
      <c r="B377" s="547"/>
      <c r="C377" s="547" t="s">
        <v>377</v>
      </c>
      <c r="D377" s="1301">
        <v>135.30000000000001</v>
      </c>
      <c r="E377" s="578">
        <v>44.4</v>
      </c>
      <c r="F377" s="575">
        <v>5100</v>
      </c>
      <c r="G377" s="576">
        <v>21151</v>
      </c>
      <c r="H377" s="575">
        <v>15036</v>
      </c>
      <c r="I377" s="1883">
        <v>48</v>
      </c>
      <c r="J377" s="1904">
        <v>115.3</v>
      </c>
      <c r="M377" s="1891">
        <v>152.471</v>
      </c>
      <c r="N377" s="1896">
        <f t="shared" si="35"/>
        <v>115.3</v>
      </c>
      <c r="P377" s="1871"/>
    </row>
    <row r="378" spans="1:16">
      <c r="B378" s="547"/>
      <c r="C378" s="547" t="s">
        <v>119</v>
      </c>
      <c r="D378" s="1301">
        <v>130.80000000000001</v>
      </c>
      <c r="E378" s="578">
        <v>42.9</v>
      </c>
      <c r="F378" s="575">
        <v>4766</v>
      </c>
      <c r="G378" s="576">
        <v>21157</v>
      </c>
      <c r="H378" s="575">
        <v>10713</v>
      </c>
      <c r="I378" s="1883">
        <v>60</v>
      </c>
      <c r="J378" s="1904">
        <v>115.3</v>
      </c>
      <c r="M378" s="1891">
        <v>155.51599999999999</v>
      </c>
      <c r="N378" s="1896">
        <f t="shared" si="35"/>
        <v>115.3</v>
      </c>
      <c r="P378" s="1871"/>
    </row>
    <row r="379" spans="1:16">
      <c r="B379" s="547"/>
      <c r="C379" s="547" t="s">
        <v>120</v>
      </c>
      <c r="D379" s="1301">
        <v>131.6</v>
      </c>
      <c r="E379" s="578">
        <v>43.3</v>
      </c>
      <c r="F379" s="575">
        <v>5198</v>
      </c>
      <c r="G379" s="576">
        <v>19544</v>
      </c>
      <c r="H379" s="575">
        <v>11754</v>
      </c>
      <c r="I379" s="1883">
        <v>54</v>
      </c>
      <c r="J379" s="1904">
        <v>115.3</v>
      </c>
      <c r="M379" s="1891">
        <v>156.554</v>
      </c>
      <c r="N379" s="1896">
        <f t="shared" si="35"/>
        <v>115.3</v>
      </c>
      <c r="P379" s="1871"/>
    </row>
    <row r="380" spans="1:16">
      <c r="A380" s="549"/>
      <c r="B380" s="550"/>
      <c r="C380" s="550" t="s">
        <v>121</v>
      </c>
      <c r="D380" s="1302">
        <v>133.80000000000001</v>
      </c>
      <c r="E380" s="580">
        <v>44.2</v>
      </c>
      <c r="F380" s="581">
        <v>4111</v>
      </c>
      <c r="G380" s="582">
        <v>16536</v>
      </c>
      <c r="H380" s="581">
        <v>10065</v>
      </c>
      <c r="I380" s="1884">
        <v>50</v>
      </c>
      <c r="J380" s="1906">
        <v>114.8</v>
      </c>
      <c r="M380" s="1892">
        <v>158.92099999999999</v>
      </c>
      <c r="N380" s="1897">
        <f t="shared" si="35"/>
        <v>114.8</v>
      </c>
      <c r="P380" s="1871"/>
    </row>
    <row r="381" spans="1:16">
      <c r="A381" s="513">
        <v>2007</v>
      </c>
      <c r="B381" s="568" t="s">
        <v>141</v>
      </c>
      <c r="C381" s="546" t="s">
        <v>369</v>
      </c>
      <c r="D381" s="1301">
        <v>127.4</v>
      </c>
      <c r="E381" s="578">
        <v>44.3</v>
      </c>
      <c r="F381" s="575">
        <v>2783</v>
      </c>
      <c r="G381" s="576">
        <v>21561</v>
      </c>
      <c r="H381" s="575">
        <v>11153</v>
      </c>
      <c r="I381" s="1883">
        <v>60</v>
      </c>
      <c r="J381" s="1904">
        <v>111.7</v>
      </c>
      <c r="M381" s="1891">
        <v>158.71600000000001</v>
      </c>
      <c r="N381" s="1894">
        <f>ROUND((M381/M369*100),1)</f>
        <v>111.7</v>
      </c>
      <c r="P381" s="1871"/>
    </row>
    <row r="382" spans="1:16">
      <c r="B382" s="547"/>
      <c r="C382" s="547" t="s">
        <v>370</v>
      </c>
      <c r="D382" s="1301">
        <v>131.80000000000001</v>
      </c>
      <c r="E382" s="578">
        <v>44.6</v>
      </c>
      <c r="F382" s="575">
        <v>4572</v>
      </c>
      <c r="G382" s="576">
        <v>20985</v>
      </c>
      <c r="H382" s="575">
        <v>13350</v>
      </c>
      <c r="I382" s="1883">
        <v>50</v>
      </c>
      <c r="J382" s="1904">
        <v>111.8</v>
      </c>
      <c r="M382" s="1891">
        <v>159.42400000000001</v>
      </c>
      <c r="N382" s="1894">
        <f t="shared" ref="N382:N392" si="36">ROUND((M382/M370*100),1)</f>
        <v>111.8</v>
      </c>
      <c r="P382" s="1871"/>
    </row>
    <row r="383" spans="1:16">
      <c r="B383" s="547"/>
      <c r="C383" s="547" t="s">
        <v>371</v>
      </c>
      <c r="D383" s="1301">
        <v>130.80000000000001</v>
      </c>
      <c r="E383" s="578">
        <v>45.7</v>
      </c>
      <c r="F383" s="575">
        <v>3364</v>
      </c>
      <c r="G383" s="576">
        <v>19374</v>
      </c>
      <c r="H383" s="575">
        <v>19199</v>
      </c>
      <c r="I383" s="1883">
        <v>53</v>
      </c>
      <c r="J383" s="1904">
        <v>113.7</v>
      </c>
      <c r="M383" s="1891">
        <v>163.06299999999999</v>
      </c>
      <c r="N383" s="1894">
        <f>ROUND((M383/M371*100),1)</f>
        <v>113.7</v>
      </c>
      <c r="P383" s="1871"/>
    </row>
    <row r="384" spans="1:16">
      <c r="B384" s="547"/>
      <c r="C384" s="547" t="s">
        <v>372</v>
      </c>
      <c r="D384" s="1301">
        <v>130.30000000000001</v>
      </c>
      <c r="E384" s="578">
        <v>44.6</v>
      </c>
      <c r="F384" s="575">
        <v>3563</v>
      </c>
      <c r="G384" s="576">
        <v>17806</v>
      </c>
      <c r="H384" s="575">
        <v>8266</v>
      </c>
      <c r="I384" s="1883">
        <v>50</v>
      </c>
      <c r="J384" s="1904">
        <v>113.3</v>
      </c>
      <c r="M384" s="1891">
        <v>168.185</v>
      </c>
      <c r="N384" s="1894">
        <f t="shared" si="36"/>
        <v>113.3</v>
      </c>
      <c r="P384" s="1871"/>
    </row>
    <row r="385" spans="1:16">
      <c r="B385" s="547"/>
      <c r="C385" s="547" t="s">
        <v>373</v>
      </c>
      <c r="D385" s="1301">
        <v>129.6</v>
      </c>
      <c r="E385" s="578">
        <v>43.3</v>
      </c>
      <c r="F385" s="575">
        <v>4691</v>
      </c>
      <c r="G385" s="576">
        <v>19343</v>
      </c>
      <c r="H385" s="575">
        <v>9375</v>
      </c>
      <c r="I385" s="1883">
        <v>62</v>
      </c>
      <c r="J385" s="1904">
        <v>112.7</v>
      </c>
      <c r="M385" s="1891">
        <v>169.648</v>
      </c>
      <c r="N385" s="1894">
        <f t="shared" si="36"/>
        <v>112.7</v>
      </c>
      <c r="P385" s="1871"/>
    </row>
    <row r="386" spans="1:16">
      <c r="B386" s="547"/>
      <c r="C386" s="547" t="s">
        <v>374</v>
      </c>
      <c r="D386" s="1303">
        <v>130.1</v>
      </c>
      <c r="E386" s="583">
        <v>44.3</v>
      </c>
      <c r="F386" s="575">
        <v>3960</v>
      </c>
      <c r="G386" s="576">
        <v>17569</v>
      </c>
      <c r="H386" s="575">
        <v>11350</v>
      </c>
      <c r="I386" s="1883">
        <v>74</v>
      </c>
      <c r="J386" s="1904">
        <v>114.8</v>
      </c>
      <c r="M386" s="1891">
        <v>171.893</v>
      </c>
      <c r="N386" s="1894">
        <f t="shared" si="36"/>
        <v>114.8</v>
      </c>
      <c r="P386" s="1871"/>
    </row>
    <row r="387" spans="1:16">
      <c r="B387" s="547"/>
      <c r="C387" s="547" t="s">
        <v>375</v>
      </c>
      <c r="D387" s="1303">
        <v>130.19999999999999</v>
      </c>
      <c r="E387" s="583">
        <v>43.4</v>
      </c>
      <c r="F387" s="575">
        <v>3533</v>
      </c>
      <c r="G387" s="576">
        <v>19620</v>
      </c>
      <c r="H387" s="575">
        <v>11264</v>
      </c>
      <c r="I387" s="1883">
        <v>50</v>
      </c>
      <c r="J387" s="1904">
        <v>115.5</v>
      </c>
      <c r="M387" s="1891">
        <v>175.31200000000001</v>
      </c>
      <c r="N387" s="1894">
        <f t="shared" si="36"/>
        <v>115.5</v>
      </c>
      <c r="P387" s="1871"/>
    </row>
    <row r="388" spans="1:16">
      <c r="B388" s="547"/>
      <c r="C388" s="547" t="s">
        <v>376</v>
      </c>
      <c r="D388" s="1303">
        <v>140.19999999999999</v>
      </c>
      <c r="E388" s="583">
        <v>43.6</v>
      </c>
      <c r="F388" s="575">
        <v>2185</v>
      </c>
      <c r="G388" s="576">
        <v>20027</v>
      </c>
      <c r="H388" s="575">
        <v>8685</v>
      </c>
      <c r="I388" s="1883">
        <v>55</v>
      </c>
      <c r="J388" s="1904">
        <v>112.1</v>
      </c>
      <c r="M388" s="1891">
        <v>171.161</v>
      </c>
      <c r="N388" s="1894">
        <f t="shared" si="36"/>
        <v>112.1</v>
      </c>
      <c r="P388" s="1871"/>
    </row>
    <row r="389" spans="1:16">
      <c r="B389" s="547"/>
      <c r="C389" s="547" t="s">
        <v>377</v>
      </c>
      <c r="D389" s="1303">
        <v>132.1</v>
      </c>
      <c r="E389" s="583">
        <v>46.3</v>
      </c>
      <c r="F389" s="575">
        <v>2398</v>
      </c>
      <c r="G389" s="576">
        <v>17980</v>
      </c>
      <c r="H389" s="575">
        <v>13004</v>
      </c>
      <c r="I389" s="1883">
        <v>60</v>
      </c>
      <c r="J389" s="1904">
        <v>113.7</v>
      </c>
      <c r="M389" s="1891">
        <v>173.351</v>
      </c>
      <c r="N389" s="1894">
        <f t="shared" si="36"/>
        <v>113.7</v>
      </c>
      <c r="P389" s="1871"/>
    </row>
    <row r="390" spans="1:16">
      <c r="B390" s="547"/>
      <c r="C390" s="547" t="s">
        <v>119</v>
      </c>
      <c r="D390" s="1303">
        <v>133.9</v>
      </c>
      <c r="E390" s="583">
        <v>43.8</v>
      </c>
      <c r="F390" s="575">
        <v>2704</v>
      </c>
      <c r="G390" s="576">
        <v>20872</v>
      </c>
      <c r="H390" s="575">
        <v>10937</v>
      </c>
      <c r="I390" s="1883">
        <v>71</v>
      </c>
      <c r="J390" s="1904">
        <v>113</v>
      </c>
      <c r="M390" s="1891">
        <v>175.721</v>
      </c>
      <c r="N390" s="1894">
        <f t="shared" si="36"/>
        <v>113</v>
      </c>
      <c r="P390" s="1871"/>
    </row>
    <row r="391" spans="1:16">
      <c r="B391" s="547"/>
      <c r="C391" s="547" t="s">
        <v>120</v>
      </c>
      <c r="D391" s="1303">
        <v>131.5</v>
      </c>
      <c r="E391" s="583">
        <v>44</v>
      </c>
      <c r="F391" s="575">
        <v>3236</v>
      </c>
      <c r="G391" s="576">
        <v>16380</v>
      </c>
      <c r="H391" s="575">
        <v>11602</v>
      </c>
      <c r="I391" s="1883">
        <v>63</v>
      </c>
      <c r="J391" s="1904">
        <v>110.6</v>
      </c>
      <c r="M391" s="1891">
        <v>173.21799999999999</v>
      </c>
      <c r="N391" s="1894">
        <f t="shared" si="36"/>
        <v>110.6</v>
      </c>
      <c r="P391" s="1871"/>
    </row>
    <row r="392" spans="1:16">
      <c r="B392" s="547"/>
      <c r="C392" s="550" t="s">
        <v>121</v>
      </c>
      <c r="D392" s="1303">
        <v>132.4</v>
      </c>
      <c r="E392" s="583">
        <v>44.2</v>
      </c>
      <c r="F392" s="575">
        <v>3497</v>
      </c>
      <c r="G392" s="576">
        <v>13266</v>
      </c>
      <c r="H392" s="575">
        <v>9657</v>
      </c>
      <c r="I392" s="1883">
        <v>63</v>
      </c>
      <c r="J392" s="1904">
        <v>108.4</v>
      </c>
      <c r="M392" s="1891">
        <v>172.334</v>
      </c>
      <c r="N392" s="1894">
        <f t="shared" si="36"/>
        <v>108.4</v>
      </c>
      <c r="P392" s="1871"/>
    </row>
    <row r="393" spans="1:16">
      <c r="A393" s="545">
        <v>2008</v>
      </c>
      <c r="B393" s="569" t="s">
        <v>142</v>
      </c>
      <c r="C393" s="546" t="s">
        <v>369</v>
      </c>
      <c r="D393" s="1304">
        <v>132.1</v>
      </c>
      <c r="E393" s="585">
        <v>46.2</v>
      </c>
      <c r="F393" s="572">
        <v>2937</v>
      </c>
      <c r="G393" s="573">
        <v>18128</v>
      </c>
      <c r="H393" s="572">
        <v>10034</v>
      </c>
      <c r="I393" s="1882">
        <v>67</v>
      </c>
      <c r="J393" s="1905">
        <v>109</v>
      </c>
      <c r="M393" s="1890">
        <v>172.93799999999999</v>
      </c>
      <c r="N393" s="1895">
        <f>ROUND((M393/M381*100),1)</f>
        <v>109</v>
      </c>
      <c r="P393" s="1871"/>
    </row>
    <row r="394" spans="1:16">
      <c r="B394" s="547"/>
      <c r="C394" s="547" t="s">
        <v>370</v>
      </c>
      <c r="D394" s="1301">
        <v>137.69999999999999</v>
      </c>
      <c r="E394" s="578">
        <v>42.4</v>
      </c>
      <c r="F394" s="575">
        <v>3661</v>
      </c>
      <c r="G394" s="576">
        <v>16416</v>
      </c>
      <c r="H394" s="575">
        <v>13484</v>
      </c>
      <c r="I394" s="1883">
        <v>66</v>
      </c>
      <c r="J394" s="1904">
        <v>113.3</v>
      </c>
      <c r="M394" s="1891">
        <v>180.65100000000001</v>
      </c>
      <c r="N394" s="1896">
        <f t="shared" ref="N394:N404" si="37">ROUND((M394/M382*100),1)</f>
        <v>113.3</v>
      </c>
      <c r="P394" s="1871"/>
    </row>
    <row r="395" spans="1:16">
      <c r="B395" s="547"/>
      <c r="C395" s="547" t="s">
        <v>371</v>
      </c>
      <c r="D395" s="1301">
        <v>129.5</v>
      </c>
      <c r="E395" s="578">
        <v>44.8</v>
      </c>
      <c r="F395" s="575">
        <v>3530</v>
      </c>
      <c r="G395" s="576">
        <v>14947</v>
      </c>
      <c r="H395" s="575">
        <v>18524</v>
      </c>
      <c r="I395" s="1883">
        <v>72</v>
      </c>
      <c r="J395" s="1904">
        <v>111.7</v>
      </c>
      <c r="M395" s="1891">
        <v>182.14500000000001</v>
      </c>
      <c r="N395" s="1896">
        <f>ROUND((M395/M383*100),1)</f>
        <v>111.7</v>
      </c>
      <c r="P395" s="1871"/>
    </row>
    <row r="396" spans="1:16">
      <c r="B396" s="547"/>
      <c r="C396" s="547" t="s">
        <v>372</v>
      </c>
      <c r="D396" s="1301">
        <v>135.9</v>
      </c>
      <c r="E396" s="578">
        <v>43.9</v>
      </c>
      <c r="F396" s="575">
        <v>3787</v>
      </c>
      <c r="G396" s="576">
        <v>16438</v>
      </c>
      <c r="H396" s="575">
        <v>9260</v>
      </c>
      <c r="I396" s="1883">
        <v>55</v>
      </c>
      <c r="J396" s="1904">
        <v>111.6</v>
      </c>
      <c r="M396" s="1891">
        <v>187.63399999999999</v>
      </c>
      <c r="N396" s="1896">
        <f t="shared" si="37"/>
        <v>111.6</v>
      </c>
      <c r="P396" s="1871"/>
    </row>
    <row r="397" spans="1:16">
      <c r="B397" s="547"/>
      <c r="C397" s="547" t="s">
        <v>373</v>
      </c>
      <c r="D397" s="1301">
        <v>136.19999999999999</v>
      </c>
      <c r="E397" s="578">
        <v>43.3</v>
      </c>
      <c r="F397" s="575">
        <v>3585</v>
      </c>
      <c r="G397" s="576">
        <v>14366</v>
      </c>
      <c r="H397" s="575">
        <v>8762</v>
      </c>
      <c r="I397" s="1883">
        <v>53</v>
      </c>
      <c r="J397" s="1904">
        <v>113.9</v>
      </c>
      <c r="M397" s="1891">
        <v>193.27699999999999</v>
      </c>
      <c r="N397" s="1896">
        <f t="shared" si="37"/>
        <v>113.9</v>
      </c>
      <c r="P397" s="1871"/>
    </row>
    <row r="398" spans="1:16">
      <c r="B398" s="547"/>
      <c r="C398" s="547" t="s">
        <v>374</v>
      </c>
      <c r="D398" s="1303">
        <v>133.19999999999999</v>
      </c>
      <c r="E398" s="583">
        <v>43.5</v>
      </c>
      <c r="F398" s="575">
        <v>4207</v>
      </c>
      <c r="G398" s="576">
        <v>13936</v>
      </c>
      <c r="H398" s="575">
        <v>11258</v>
      </c>
      <c r="I398" s="1883">
        <v>60</v>
      </c>
      <c r="J398" s="1904">
        <v>115.3</v>
      </c>
      <c r="M398" s="1891">
        <v>198.16399999999999</v>
      </c>
      <c r="N398" s="1896">
        <f t="shared" si="37"/>
        <v>115.3</v>
      </c>
      <c r="P398" s="1871"/>
    </row>
    <row r="399" spans="1:16">
      <c r="B399" s="547"/>
      <c r="C399" s="547" t="s">
        <v>375</v>
      </c>
      <c r="D399" s="1303">
        <v>133.1</v>
      </c>
      <c r="E399" s="583">
        <v>44.5</v>
      </c>
      <c r="F399" s="575">
        <v>3467</v>
      </c>
      <c r="G399" s="576">
        <v>15174</v>
      </c>
      <c r="H399" s="575">
        <v>11590</v>
      </c>
      <c r="I399" s="1883">
        <v>58</v>
      </c>
      <c r="J399" s="1904">
        <v>115.2</v>
      </c>
      <c r="M399" s="1891">
        <v>201.91399999999999</v>
      </c>
      <c r="N399" s="1896">
        <f t="shared" si="37"/>
        <v>115.2</v>
      </c>
      <c r="P399" s="1871"/>
    </row>
    <row r="400" spans="1:16">
      <c r="B400" s="547"/>
      <c r="C400" s="547" t="s">
        <v>376</v>
      </c>
      <c r="D400" s="1303">
        <v>130.30000000000001</v>
      </c>
      <c r="E400" s="583">
        <v>45.3</v>
      </c>
      <c r="F400" s="575">
        <v>3400</v>
      </c>
      <c r="G400" s="576">
        <v>13617</v>
      </c>
      <c r="H400" s="575">
        <v>7765</v>
      </c>
      <c r="I400" s="1883">
        <v>59</v>
      </c>
      <c r="J400" s="1904">
        <v>116.3</v>
      </c>
      <c r="M400" s="1891">
        <v>199.048</v>
      </c>
      <c r="N400" s="1896">
        <f t="shared" si="37"/>
        <v>116.3</v>
      </c>
      <c r="P400" s="1871"/>
    </row>
    <row r="401" spans="1:16">
      <c r="B401" s="547"/>
      <c r="C401" s="547" t="s">
        <v>377</v>
      </c>
      <c r="D401" s="1303">
        <v>127</v>
      </c>
      <c r="E401" s="583">
        <v>47.1</v>
      </c>
      <c r="F401" s="575">
        <v>3108</v>
      </c>
      <c r="G401" s="576">
        <v>14632</v>
      </c>
      <c r="H401" s="575">
        <v>12500</v>
      </c>
      <c r="I401" s="1883">
        <v>56</v>
      </c>
      <c r="J401" s="1904">
        <v>110.5</v>
      </c>
      <c r="M401" s="1891">
        <v>191.535</v>
      </c>
      <c r="N401" s="1896">
        <f t="shared" si="37"/>
        <v>110.5</v>
      </c>
      <c r="P401" s="1871"/>
    </row>
    <row r="402" spans="1:16">
      <c r="B402" s="547"/>
      <c r="C402" s="547" t="s">
        <v>119</v>
      </c>
      <c r="D402" s="1303">
        <v>124.4</v>
      </c>
      <c r="E402" s="583">
        <v>47.7</v>
      </c>
      <c r="F402" s="575">
        <v>3378</v>
      </c>
      <c r="G402" s="576">
        <v>15039</v>
      </c>
      <c r="H402" s="575">
        <v>9163</v>
      </c>
      <c r="I402" s="1883">
        <v>76</v>
      </c>
      <c r="J402" s="1904">
        <v>98.8</v>
      </c>
      <c r="M402" s="1891">
        <v>173.66200000000001</v>
      </c>
      <c r="N402" s="1896">
        <f t="shared" si="37"/>
        <v>98.8</v>
      </c>
      <c r="P402" s="1871"/>
    </row>
    <row r="403" spans="1:16">
      <c r="B403" s="547"/>
      <c r="C403" s="547" t="s">
        <v>120</v>
      </c>
      <c r="D403" s="1303">
        <v>116.8</v>
      </c>
      <c r="E403" s="583">
        <v>55.3</v>
      </c>
      <c r="F403" s="575">
        <v>2963</v>
      </c>
      <c r="G403" s="576">
        <v>12120</v>
      </c>
      <c r="H403" s="575">
        <v>8732</v>
      </c>
      <c r="I403" s="1883">
        <v>71</v>
      </c>
      <c r="J403" s="1904">
        <v>91.6</v>
      </c>
      <c r="M403" s="1891">
        <v>158.65199999999999</v>
      </c>
      <c r="N403" s="1896">
        <f t="shared" si="37"/>
        <v>91.6</v>
      </c>
      <c r="P403" s="1871"/>
    </row>
    <row r="404" spans="1:16">
      <c r="A404" s="549"/>
      <c r="B404" s="550"/>
      <c r="C404" s="550" t="s">
        <v>121</v>
      </c>
      <c r="D404" s="1305">
        <v>110.8</v>
      </c>
      <c r="E404" s="586">
        <v>65.599999999999994</v>
      </c>
      <c r="F404" s="581">
        <v>3427</v>
      </c>
      <c r="G404" s="582">
        <v>11990</v>
      </c>
      <c r="H404" s="581">
        <v>7500</v>
      </c>
      <c r="I404" s="1884">
        <v>54</v>
      </c>
      <c r="J404" s="1906">
        <v>85.8</v>
      </c>
      <c r="M404" s="1892">
        <v>147.85400000000001</v>
      </c>
      <c r="N404" s="1897">
        <f t="shared" si="37"/>
        <v>85.8</v>
      </c>
      <c r="P404" s="1871"/>
    </row>
    <row r="405" spans="1:16">
      <c r="A405" s="513">
        <v>2009</v>
      </c>
      <c r="B405" s="568" t="s">
        <v>148</v>
      </c>
      <c r="C405" s="546" t="s">
        <v>369</v>
      </c>
      <c r="D405" s="1303">
        <v>95.6</v>
      </c>
      <c r="E405" s="583">
        <v>115.6</v>
      </c>
      <c r="F405" s="575">
        <v>2015</v>
      </c>
      <c r="G405" s="576">
        <v>14433</v>
      </c>
      <c r="H405" s="575">
        <v>7117</v>
      </c>
      <c r="I405" s="1883">
        <v>59</v>
      </c>
      <c r="J405" s="1904">
        <v>82.8</v>
      </c>
      <c r="M405" s="1891">
        <v>143.107</v>
      </c>
      <c r="N405" s="1894">
        <f>ROUND((M405/M393*100),1)</f>
        <v>82.8</v>
      </c>
      <c r="P405" s="1871"/>
    </row>
    <row r="406" spans="1:16">
      <c r="B406" s="547"/>
      <c r="C406" s="547" t="s">
        <v>370</v>
      </c>
      <c r="D406" s="1303">
        <v>87.5</v>
      </c>
      <c r="E406" s="583">
        <v>84.1</v>
      </c>
      <c r="F406" s="575">
        <v>2500</v>
      </c>
      <c r="G406" s="576">
        <v>11816</v>
      </c>
      <c r="H406" s="575">
        <v>9165</v>
      </c>
      <c r="I406" s="1883">
        <v>67</v>
      </c>
      <c r="J406" s="1904">
        <v>77.3</v>
      </c>
      <c r="M406" s="1891">
        <v>139.69900000000001</v>
      </c>
      <c r="N406" s="1894">
        <f t="shared" ref="N406:N416" si="38">ROUND((M406/M394*100),1)</f>
        <v>77.3</v>
      </c>
      <c r="P406" s="1872"/>
    </row>
    <row r="407" spans="1:16">
      <c r="B407" s="547"/>
      <c r="C407" s="547" t="s">
        <v>371</v>
      </c>
      <c r="D407" s="1303">
        <v>103.6</v>
      </c>
      <c r="E407" s="583">
        <v>73.400000000000006</v>
      </c>
      <c r="F407" s="575">
        <v>3019</v>
      </c>
      <c r="G407" s="576">
        <v>12425</v>
      </c>
      <c r="H407" s="575">
        <v>13075</v>
      </c>
      <c r="I407" s="1883">
        <v>74</v>
      </c>
      <c r="J407" s="1904">
        <v>76.8</v>
      </c>
      <c r="M407" s="1891">
        <v>139.827</v>
      </c>
      <c r="N407" s="1894">
        <f>ROUND((M407/M395*100),1)</f>
        <v>76.8</v>
      </c>
      <c r="P407" s="1872"/>
    </row>
    <row r="408" spans="1:16">
      <c r="B408" s="547"/>
      <c r="C408" s="547" t="s">
        <v>372</v>
      </c>
      <c r="D408" s="1303">
        <v>91.4</v>
      </c>
      <c r="E408" s="583">
        <v>71.599999999999994</v>
      </c>
      <c r="F408" s="575">
        <v>2991</v>
      </c>
      <c r="G408" s="576">
        <v>11384</v>
      </c>
      <c r="H408" s="575">
        <v>6905</v>
      </c>
      <c r="I408" s="1883">
        <v>68</v>
      </c>
      <c r="J408" s="1904">
        <v>76.400000000000006</v>
      </c>
      <c r="M408" s="1891">
        <v>143.33600000000001</v>
      </c>
      <c r="N408" s="1894">
        <f t="shared" si="38"/>
        <v>76.400000000000006</v>
      </c>
      <c r="P408" s="1872"/>
    </row>
    <row r="409" spans="1:16">
      <c r="B409" s="547"/>
      <c r="C409" s="547" t="s">
        <v>373</v>
      </c>
      <c r="D409" s="1303">
        <v>92.6</v>
      </c>
      <c r="E409" s="583">
        <v>67.5</v>
      </c>
      <c r="F409" s="575">
        <v>2139</v>
      </c>
      <c r="G409" s="576">
        <v>9273</v>
      </c>
      <c r="H409" s="575">
        <v>7271</v>
      </c>
      <c r="I409" s="1883">
        <v>67</v>
      </c>
      <c r="J409" s="1904">
        <v>73.400000000000006</v>
      </c>
      <c r="M409" s="1891">
        <v>141.84</v>
      </c>
      <c r="N409" s="1894">
        <f t="shared" si="38"/>
        <v>73.400000000000006</v>
      </c>
      <c r="P409" s="1872"/>
    </row>
    <row r="410" spans="1:16">
      <c r="B410" s="547"/>
      <c r="C410" s="547" t="s">
        <v>374</v>
      </c>
      <c r="D410" s="1303">
        <v>93.1</v>
      </c>
      <c r="E410" s="583">
        <v>63</v>
      </c>
      <c r="F410" s="575">
        <v>2582</v>
      </c>
      <c r="G410" s="576">
        <v>11461</v>
      </c>
      <c r="H410" s="575">
        <v>9942</v>
      </c>
      <c r="I410" s="1883">
        <v>61</v>
      </c>
      <c r="J410" s="1904">
        <v>73.2</v>
      </c>
      <c r="M410" s="1891">
        <v>144.971</v>
      </c>
      <c r="N410" s="1894">
        <f t="shared" si="38"/>
        <v>73.2</v>
      </c>
      <c r="P410" s="1872"/>
    </row>
    <row r="411" spans="1:16">
      <c r="B411" s="547"/>
      <c r="C411" s="547" t="s">
        <v>375</v>
      </c>
      <c r="D411" s="1303">
        <v>100</v>
      </c>
      <c r="E411" s="583">
        <v>59</v>
      </c>
      <c r="F411" s="575">
        <v>2631</v>
      </c>
      <c r="G411" s="576">
        <v>11595</v>
      </c>
      <c r="H411" s="575">
        <v>11665</v>
      </c>
      <c r="I411" s="1883">
        <v>55</v>
      </c>
      <c r="J411" s="1904">
        <v>72.5</v>
      </c>
      <c r="M411" s="1891">
        <v>146.32</v>
      </c>
      <c r="N411" s="1894">
        <f t="shared" si="38"/>
        <v>72.5</v>
      </c>
      <c r="P411" s="1872"/>
    </row>
    <row r="412" spans="1:16">
      <c r="B412" s="547"/>
      <c r="C412" s="547" t="s">
        <v>376</v>
      </c>
      <c r="D412" s="1303">
        <v>107.7</v>
      </c>
      <c r="E412" s="583">
        <v>54.9</v>
      </c>
      <c r="F412" s="575">
        <v>2149</v>
      </c>
      <c r="G412" s="576">
        <v>10122</v>
      </c>
      <c r="H412" s="575">
        <v>7866</v>
      </c>
      <c r="I412" s="1883">
        <v>65</v>
      </c>
      <c r="J412" s="1904">
        <v>75.400000000000006</v>
      </c>
      <c r="M412" s="1891">
        <v>150.13300000000001</v>
      </c>
      <c r="N412" s="1894">
        <f t="shared" si="38"/>
        <v>75.400000000000006</v>
      </c>
      <c r="P412" s="1872"/>
    </row>
    <row r="413" spans="1:16">
      <c r="B413" s="547"/>
      <c r="C413" s="547" t="s">
        <v>377</v>
      </c>
      <c r="D413" s="1303">
        <v>103</v>
      </c>
      <c r="E413" s="583">
        <v>50.5</v>
      </c>
      <c r="F413" s="575">
        <v>2502</v>
      </c>
      <c r="G413" s="576">
        <v>11298</v>
      </c>
      <c r="H413" s="575">
        <v>13953</v>
      </c>
      <c r="I413" s="1883">
        <v>51</v>
      </c>
      <c r="J413" s="1904">
        <v>77.7</v>
      </c>
      <c r="M413" s="1891">
        <v>148.88999999999999</v>
      </c>
      <c r="N413" s="1894">
        <f t="shared" si="38"/>
        <v>77.7</v>
      </c>
      <c r="P413" s="1872"/>
    </row>
    <row r="414" spans="1:16">
      <c r="B414" s="547"/>
      <c r="C414" s="547" t="s">
        <v>119</v>
      </c>
      <c r="D414" s="1303">
        <v>105.3</v>
      </c>
      <c r="E414" s="583">
        <v>51.2</v>
      </c>
      <c r="F414" s="575">
        <v>2888</v>
      </c>
      <c r="G414" s="576">
        <v>11585</v>
      </c>
      <c r="H414" s="575">
        <v>10993</v>
      </c>
      <c r="I414" s="1883">
        <v>61</v>
      </c>
      <c r="J414" s="1904">
        <v>87.4</v>
      </c>
      <c r="M414" s="1891">
        <v>151.72800000000001</v>
      </c>
      <c r="N414" s="1894">
        <f t="shared" si="38"/>
        <v>87.4</v>
      </c>
      <c r="P414" s="1872"/>
    </row>
    <row r="415" spans="1:16">
      <c r="B415" s="547"/>
      <c r="C415" s="547" t="s">
        <v>120</v>
      </c>
      <c r="D415" s="1303">
        <v>112.5</v>
      </c>
      <c r="E415" s="583">
        <v>48.3</v>
      </c>
      <c r="F415" s="575">
        <v>2873</v>
      </c>
      <c r="G415" s="576">
        <v>9317</v>
      </c>
      <c r="H415" s="575">
        <v>12269</v>
      </c>
      <c r="I415" s="1883">
        <v>56</v>
      </c>
      <c r="J415" s="1904">
        <v>95.4</v>
      </c>
      <c r="M415" s="1891">
        <v>151.37</v>
      </c>
      <c r="N415" s="1894">
        <f t="shared" si="38"/>
        <v>95.4</v>
      </c>
      <c r="P415" s="1872"/>
    </row>
    <row r="416" spans="1:16">
      <c r="B416" s="547"/>
      <c r="C416" s="550" t="s">
        <v>121</v>
      </c>
      <c r="D416" s="1303">
        <v>108.3</v>
      </c>
      <c r="E416" s="586">
        <v>48.9</v>
      </c>
      <c r="F416" s="581">
        <v>3001</v>
      </c>
      <c r="G416" s="582">
        <v>9294</v>
      </c>
      <c r="H416" s="581">
        <v>10483</v>
      </c>
      <c r="I416" s="1884">
        <v>67</v>
      </c>
      <c r="J416" s="1904">
        <v>103.6</v>
      </c>
      <c r="M416" s="1892">
        <v>153.22800000000001</v>
      </c>
      <c r="N416" s="1894">
        <f t="shared" si="38"/>
        <v>103.6</v>
      </c>
      <c r="P416" s="1872"/>
    </row>
    <row r="417" spans="1:16">
      <c r="A417" s="545">
        <v>2010</v>
      </c>
      <c r="B417" s="569" t="s">
        <v>155</v>
      </c>
      <c r="C417" s="546" t="s">
        <v>369</v>
      </c>
      <c r="D417" s="1306">
        <v>114.8</v>
      </c>
      <c r="E417" s="587">
        <v>48.5</v>
      </c>
      <c r="F417" s="572">
        <v>2291</v>
      </c>
      <c r="G417" s="573">
        <v>12191</v>
      </c>
      <c r="H417" s="572">
        <v>10058</v>
      </c>
      <c r="I417" s="1882">
        <v>46</v>
      </c>
      <c r="J417" s="1905">
        <v>107.2</v>
      </c>
      <c r="M417" s="1890">
        <v>153.39099999999999</v>
      </c>
      <c r="N417" s="1895">
        <f>ROUND((M417/M405*100),1)</f>
        <v>107.2</v>
      </c>
      <c r="P417" s="1872"/>
    </row>
    <row r="418" spans="1:16">
      <c r="B418" s="547"/>
      <c r="C418" s="547" t="s">
        <v>370</v>
      </c>
      <c r="D418" s="1303">
        <v>118.2</v>
      </c>
      <c r="E418" s="583">
        <v>49.7</v>
      </c>
      <c r="F418" s="575">
        <v>3387</v>
      </c>
      <c r="G418" s="576">
        <v>11405</v>
      </c>
      <c r="H418" s="575">
        <v>12425</v>
      </c>
      <c r="I418" s="1883">
        <v>43</v>
      </c>
      <c r="J418" s="1904">
        <v>110.9</v>
      </c>
      <c r="M418" s="1891">
        <v>154.89699999999999</v>
      </c>
      <c r="N418" s="1896">
        <f t="shared" ref="N418:N428" si="39">ROUND((M418/M406*100),1)</f>
        <v>110.9</v>
      </c>
      <c r="P418" s="1872"/>
    </row>
    <row r="419" spans="1:16">
      <c r="B419" s="547"/>
      <c r="C419" s="547" t="s">
        <v>371</v>
      </c>
      <c r="D419" s="1303">
        <v>111.5</v>
      </c>
      <c r="E419" s="583">
        <v>48.2</v>
      </c>
      <c r="F419" s="575">
        <v>4120</v>
      </c>
      <c r="G419" s="576">
        <v>12484</v>
      </c>
      <c r="H419" s="575">
        <v>18558</v>
      </c>
      <c r="I419" s="1883">
        <v>73</v>
      </c>
      <c r="J419" s="1904">
        <v>114.3</v>
      </c>
      <c r="M419" s="1891">
        <v>159.78200000000001</v>
      </c>
      <c r="N419" s="1896">
        <f>ROUND((M419/M407*100),1)</f>
        <v>114.3</v>
      </c>
      <c r="P419" s="1872"/>
    </row>
    <row r="420" spans="1:16">
      <c r="B420" s="547"/>
      <c r="C420" s="547" t="s">
        <v>372</v>
      </c>
      <c r="D420" s="1303">
        <v>117.6</v>
      </c>
      <c r="E420" s="583">
        <v>45.1</v>
      </c>
      <c r="F420" s="575">
        <v>2618</v>
      </c>
      <c r="G420" s="576">
        <v>11481</v>
      </c>
      <c r="H420" s="575">
        <v>8883</v>
      </c>
      <c r="I420" s="1883">
        <v>69</v>
      </c>
      <c r="J420" s="1904">
        <v>115.7</v>
      </c>
      <c r="M420" s="1891">
        <v>165.893</v>
      </c>
      <c r="N420" s="1896">
        <f t="shared" si="39"/>
        <v>115.7</v>
      </c>
      <c r="P420" s="1872"/>
    </row>
    <row r="421" spans="1:16">
      <c r="B421" s="547"/>
      <c r="C421" s="547" t="s">
        <v>373</v>
      </c>
      <c r="D421" s="1303">
        <v>122.3</v>
      </c>
      <c r="E421" s="583">
        <v>45.5</v>
      </c>
      <c r="F421" s="575">
        <v>2511</v>
      </c>
      <c r="G421" s="576">
        <v>9932</v>
      </c>
      <c r="H421" s="575">
        <v>8979</v>
      </c>
      <c r="I421" s="1883">
        <v>62</v>
      </c>
      <c r="J421" s="1904">
        <v>114.5</v>
      </c>
      <c r="M421" s="1891">
        <v>162.44399999999999</v>
      </c>
      <c r="N421" s="1896">
        <f t="shared" si="39"/>
        <v>114.5</v>
      </c>
      <c r="P421" s="1872"/>
    </row>
    <row r="422" spans="1:16">
      <c r="B422" s="547"/>
      <c r="C422" s="547" t="s">
        <v>374</v>
      </c>
      <c r="D422" s="1303">
        <v>122.9</v>
      </c>
      <c r="E422" s="583">
        <v>45.8</v>
      </c>
      <c r="F422" s="575">
        <v>2426</v>
      </c>
      <c r="G422" s="576">
        <v>11739</v>
      </c>
      <c r="H422" s="575">
        <v>11674</v>
      </c>
      <c r="I422" s="1883">
        <v>73</v>
      </c>
      <c r="J422" s="1904">
        <v>110.7</v>
      </c>
      <c r="M422" s="1891">
        <v>160.524</v>
      </c>
      <c r="N422" s="1896">
        <f t="shared" si="39"/>
        <v>110.7</v>
      </c>
      <c r="P422" s="1872"/>
    </row>
    <row r="423" spans="1:16">
      <c r="B423" s="547"/>
      <c r="C423" s="547" t="s">
        <v>375</v>
      </c>
      <c r="D423" s="1303">
        <v>120.4</v>
      </c>
      <c r="E423" s="583">
        <v>45.1</v>
      </c>
      <c r="F423" s="575">
        <v>3293</v>
      </c>
      <c r="G423" s="576">
        <v>11969</v>
      </c>
      <c r="H423" s="575">
        <v>13067</v>
      </c>
      <c r="I423" s="1883">
        <v>55</v>
      </c>
      <c r="J423" s="1904">
        <v>109.3</v>
      </c>
      <c r="M423" s="1891">
        <v>159.90700000000001</v>
      </c>
      <c r="N423" s="1896">
        <f t="shared" si="39"/>
        <v>109.3</v>
      </c>
      <c r="P423" s="1872"/>
    </row>
    <row r="424" spans="1:16">
      <c r="B424" s="547"/>
      <c r="C424" s="547" t="s">
        <v>376</v>
      </c>
      <c r="D424" s="1303">
        <v>118.3</v>
      </c>
      <c r="E424" s="583">
        <v>53.4</v>
      </c>
      <c r="F424" s="575">
        <v>3107</v>
      </c>
      <c r="G424" s="576">
        <v>11797</v>
      </c>
      <c r="H424" s="575">
        <v>11763</v>
      </c>
      <c r="I424" s="1883">
        <v>53</v>
      </c>
      <c r="J424" s="1904">
        <v>106.2</v>
      </c>
      <c r="M424" s="1891">
        <v>159.511</v>
      </c>
      <c r="N424" s="1896">
        <f t="shared" si="39"/>
        <v>106.2</v>
      </c>
      <c r="P424" s="1872"/>
    </row>
    <row r="425" spans="1:16">
      <c r="B425" s="547"/>
      <c r="C425" s="547" t="s">
        <v>377</v>
      </c>
      <c r="D425" s="1303">
        <v>124.1</v>
      </c>
      <c r="E425" s="583">
        <v>48.2</v>
      </c>
      <c r="F425" s="575">
        <v>2836</v>
      </c>
      <c r="G425" s="576">
        <v>12448</v>
      </c>
      <c r="H425" s="575">
        <v>12906</v>
      </c>
      <c r="I425" s="1883">
        <v>57</v>
      </c>
      <c r="J425" s="1904">
        <v>108.7</v>
      </c>
      <c r="M425" s="1891">
        <v>161.89099999999999</v>
      </c>
      <c r="N425" s="1896">
        <f t="shared" si="39"/>
        <v>108.7</v>
      </c>
      <c r="P425" s="1872"/>
    </row>
    <row r="426" spans="1:16">
      <c r="B426" s="547"/>
      <c r="C426" s="547" t="s">
        <v>119</v>
      </c>
      <c r="D426" s="1303">
        <v>119.1</v>
      </c>
      <c r="E426" s="583">
        <v>46.9</v>
      </c>
      <c r="F426" s="575">
        <v>2372</v>
      </c>
      <c r="G426" s="576">
        <v>13128</v>
      </c>
      <c r="H426" s="575">
        <v>7783</v>
      </c>
      <c r="I426" s="1883">
        <v>74</v>
      </c>
      <c r="J426" s="1904">
        <v>107.8</v>
      </c>
      <c r="M426" s="1891">
        <v>163.50399999999999</v>
      </c>
      <c r="N426" s="1896">
        <f t="shared" si="39"/>
        <v>107.8</v>
      </c>
      <c r="P426" s="1872"/>
    </row>
    <row r="427" spans="1:16">
      <c r="B427" s="547"/>
      <c r="C427" s="547" t="s">
        <v>120</v>
      </c>
      <c r="D427" s="1303">
        <v>119.3</v>
      </c>
      <c r="E427" s="583">
        <v>48.5</v>
      </c>
      <c r="F427" s="575">
        <v>2522</v>
      </c>
      <c r="G427" s="576">
        <v>11379</v>
      </c>
      <c r="H427" s="575">
        <v>8290</v>
      </c>
      <c r="I427" s="1883">
        <v>73</v>
      </c>
      <c r="J427" s="1904">
        <v>108.7</v>
      </c>
      <c r="M427" s="1891">
        <v>164.57599999999999</v>
      </c>
      <c r="N427" s="1896">
        <f t="shared" si="39"/>
        <v>108.7</v>
      </c>
      <c r="P427" s="1872"/>
    </row>
    <row r="428" spans="1:16">
      <c r="A428" s="549"/>
      <c r="B428" s="550"/>
      <c r="C428" s="550" t="s">
        <v>121</v>
      </c>
      <c r="D428" s="1305">
        <v>131.6</v>
      </c>
      <c r="E428" s="586">
        <v>48</v>
      </c>
      <c r="F428" s="581">
        <v>3273</v>
      </c>
      <c r="G428" s="582">
        <v>10286</v>
      </c>
      <c r="H428" s="581">
        <v>7045</v>
      </c>
      <c r="I428" s="1884">
        <v>52</v>
      </c>
      <c r="J428" s="1906">
        <v>109.8</v>
      </c>
      <c r="M428" s="1892">
        <v>168.232</v>
      </c>
      <c r="N428" s="1897">
        <f t="shared" si="39"/>
        <v>109.8</v>
      </c>
      <c r="P428" s="1872"/>
    </row>
    <row r="429" spans="1:16">
      <c r="A429" s="513">
        <v>2011</v>
      </c>
      <c r="B429" s="547" t="s">
        <v>158</v>
      </c>
      <c r="C429" s="546" t="s">
        <v>369</v>
      </c>
      <c r="D429" s="1303">
        <v>122</v>
      </c>
      <c r="E429" s="583">
        <v>47</v>
      </c>
      <c r="F429" s="575">
        <v>2232</v>
      </c>
      <c r="G429" s="576">
        <v>14256</v>
      </c>
      <c r="H429" s="575">
        <v>7666</v>
      </c>
      <c r="I429" s="1883">
        <v>40</v>
      </c>
      <c r="J429" s="1904">
        <v>112</v>
      </c>
      <c r="M429" s="1891">
        <v>171.84200000000001</v>
      </c>
      <c r="N429" s="1894">
        <f>ROUND((M429/M417*100),1)</f>
        <v>112</v>
      </c>
      <c r="P429" s="1872"/>
    </row>
    <row r="430" spans="1:16">
      <c r="B430" s="547"/>
      <c r="C430" s="547" t="s">
        <v>370</v>
      </c>
      <c r="D430" s="1303">
        <v>129.5</v>
      </c>
      <c r="E430" s="583">
        <v>46.3</v>
      </c>
      <c r="F430" s="575">
        <v>2615</v>
      </c>
      <c r="G430" s="576">
        <v>13218</v>
      </c>
      <c r="H430" s="575">
        <v>10270</v>
      </c>
      <c r="I430" s="1883">
        <v>55</v>
      </c>
      <c r="J430" s="1904">
        <v>113.7</v>
      </c>
      <c r="M430" s="1891">
        <v>176.137</v>
      </c>
      <c r="N430" s="1894">
        <f>ROUND((M430/M418*100),1)</f>
        <v>113.7</v>
      </c>
      <c r="P430" s="1872"/>
    </row>
    <row r="431" spans="1:16">
      <c r="B431" s="547"/>
      <c r="C431" s="547" t="s">
        <v>371</v>
      </c>
      <c r="D431" s="1303">
        <v>123.6</v>
      </c>
      <c r="E431" s="583">
        <v>45.6</v>
      </c>
      <c r="F431" s="575">
        <v>2685</v>
      </c>
      <c r="G431" s="576">
        <v>13535</v>
      </c>
      <c r="H431" s="575">
        <v>12204</v>
      </c>
      <c r="I431" s="1883">
        <v>55</v>
      </c>
      <c r="J431" s="1904">
        <v>112</v>
      </c>
      <c r="M431" s="1891">
        <v>178.95099999999999</v>
      </c>
      <c r="N431" s="1894">
        <f t="shared" ref="N431:N494" si="40">ROUND((M431/M419*100),1)</f>
        <v>112</v>
      </c>
      <c r="P431" s="1872"/>
    </row>
    <row r="432" spans="1:16">
      <c r="B432" s="547"/>
      <c r="C432" s="547" t="s">
        <v>372</v>
      </c>
      <c r="D432" s="1303">
        <v>130.1</v>
      </c>
      <c r="E432" s="583">
        <v>48</v>
      </c>
      <c r="F432" s="575">
        <v>2607</v>
      </c>
      <c r="G432" s="576">
        <v>11975</v>
      </c>
      <c r="H432" s="575">
        <v>4305</v>
      </c>
      <c r="I432" s="1883">
        <v>57</v>
      </c>
      <c r="J432" s="1904">
        <v>109.1</v>
      </c>
      <c r="M432" s="1891">
        <v>180.965</v>
      </c>
      <c r="N432" s="1894">
        <f t="shared" si="40"/>
        <v>109.1</v>
      </c>
      <c r="P432" s="1872"/>
    </row>
    <row r="433" spans="1:16">
      <c r="B433" s="547"/>
      <c r="C433" s="547" t="s">
        <v>373</v>
      </c>
      <c r="D433" s="1303">
        <v>124.3</v>
      </c>
      <c r="E433" s="583">
        <v>48.6</v>
      </c>
      <c r="F433" s="575">
        <v>2093</v>
      </c>
      <c r="G433" s="576">
        <v>10954</v>
      </c>
      <c r="H433" s="575">
        <v>5643</v>
      </c>
      <c r="I433" s="1883">
        <v>45</v>
      </c>
      <c r="J433" s="1904">
        <v>110.7</v>
      </c>
      <c r="M433" s="1891">
        <v>179.80099999999999</v>
      </c>
      <c r="N433" s="1894">
        <f t="shared" si="40"/>
        <v>110.7</v>
      </c>
      <c r="P433" s="1872"/>
    </row>
    <row r="434" spans="1:16">
      <c r="B434" s="547"/>
      <c r="C434" s="547" t="s">
        <v>374</v>
      </c>
      <c r="D434" s="1303">
        <v>126.2</v>
      </c>
      <c r="E434" s="583">
        <v>48.6</v>
      </c>
      <c r="F434" s="575">
        <v>2817</v>
      </c>
      <c r="G434" s="576">
        <v>12182</v>
      </c>
      <c r="H434" s="575">
        <v>8868</v>
      </c>
      <c r="I434" s="1883">
        <v>61</v>
      </c>
      <c r="J434" s="1904">
        <v>110.9</v>
      </c>
      <c r="M434" s="1891">
        <v>178.005</v>
      </c>
      <c r="N434" s="1894">
        <f t="shared" si="40"/>
        <v>110.9</v>
      </c>
      <c r="P434" s="1872"/>
    </row>
    <row r="435" spans="1:16">
      <c r="B435" s="547"/>
      <c r="C435" s="547" t="s">
        <v>375</v>
      </c>
      <c r="D435" s="1303">
        <v>122.6</v>
      </c>
      <c r="E435" s="583">
        <v>50.8</v>
      </c>
      <c r="F435" s="575">
        <v>3046</v>
      </c>
      <c r="G435" s="576">
        <v>12459</v>
      </c>
      <c r="H435" s="575">
        <v>9218</v>
      </c>
      <c r="I435" s="1883">
        <v>56</v>
      </c>
      <c r="J435" s="1904">
        <v>111</v>
      </c>
      <c r="M435" s="1891">
        <v>177.51499999999999</v>
      </c>
      <c r="N435" s="1894">
        <f t="shared" si="40"/>
        <v>111</v>
      </c>
      <c r="P435" s="1872"/>
    </row>
    <row r="436" spans="1:16">
      <c r="B436" s="547"/>
      <c r="C436" s="547" t="s">
        <v>376</v>
      </c>
      <c r="D436" s="1303">
        <v>124.6</v>
      </c>
      <c r="E436" s="583">
        <v>49.7</v>
      </c>
      <c r="F436" s="575">
        <v>3334</v>
      </c>
      <c r="G436" s="576">
        <v>12891</v>
      </c>
      <c r="H436" s="575">
        <v>8191</v>
      </c>
      <c r="I436" s="1883">
        <v>45</v>
      </c>
      <c r="J436" s="1904">
        <v>109.4</v>
      </c>
      <c r="M436" s="1891">
        <v>174.50299999999999</v>
      </c>
      <c r="N436" s="1894">
        <f t="shared" si="40"/>
        <v>109.4</v>
      </c>
      <c r="P436" s="1872"/>
    </row>
    <row r="437" spans="1:16">
      <c r="B437" s="547"/>
      <c r="C437" s="547" t="s">
        <v>377</v>
      </c>
      <c r="D437" s="1303">
        <v>118.9</v>
      </c>
      <c r="E437" s="583">
        <v>49.7</v>
      </c>
      <c r="F437" s="575">
        <v>2475</v>
      </c>
      <c r="G437" s="576">
        <v>12963</v>
      </c>
      <c r="H437" s="575">
        <v>12418</v>
      </c>
      <c r="I437" s="1883">
        <v>56</v>
      </c>
      <c r="J437" s="1904">
        <v>104.3</v>
      </c>
      <c r="M437" s="1891">
        <v>168.89699999999999</v>
      </c>
      <c r="N437" s="1894">
        <f t="shared" si="40"/>
        <v>104.3</v>
      </c>
      <c r="P437" s="1872"/>
    </row>
    <row r="438" spans="1:16">
      <c r="B438" s="547"/>
      <c r="C438" s="547" t="s">
        <v>119</v>
      </c>
      <c r="D438" s="1303">
        <v>120.9</v>
      </c>
      <c r="E438" s="583">
        <v>53.3</v>
      </c>
      <c r="F438" s="575">
        <v>2480</v>
      </c>
      <c r="G438" s="576">
        <v>13716</v>
      </c>
      <c r="H438" s="575">
        <v>9663</v>
      </c>
      <c r="I438" s="1883">
        <v>56</v>
      </c>
      <c r="J438" s="1904">
        <v>103.4</v>
      </c>
      <c r="M438" s="1891">
        <v>169.095</v>
      </c>
      <c r="N438" s="1894">
        <f t="shared" si="40"/>
        <v>103.4</v>
      </c>
      <c r="P438" s="1872"/>
    </row>
    <row r="439" spans="1:16">
      <c r="B439" s="547"/>
      <c r="C439" s="547" t="s">
        <v>120</v>
      </c>
      <c r="D439" s="1303">
        <v>123.5</v>
      </c>
      <c r="E439" s="583">
        <v>53.2</v>
      </c>
      <c r="F439" s="575">
        <v>2703</v>
      </c>
      <c r="G439" s="576">
        <v>12427</v>
      </c>
      <c r="H439" s="575">
        <v>10281</v>
      </c>
      <c r="I439" s="1883">
        <v>53</v>
      </c>
      <c r="J439" s="1904">
        <v>101.3</v>
      </c>
      <c r="M439" s="1891">
        <v>166.65100000000001</v>
      </c>
      <c r="N439" s="1894">
        <f>ROUND((M439/M427*100),1)</f>
        <v>101.3</v>
      </c>
      <c r="P439" s="1872"/>
    </row>
    <row r="440" spans="1:16">
      <c r="B440" s="547"/>
      <c r="C440" s="550" t="s">
        <v>121</v>
      </c>
      <c r="D440" s="1303">
        <v>120.5</v>
      </c>
      <c r="E440" s="586">
        <v>52</v>
      </c>
      <c r="F440" s="581">
        <v>3398</v>
      </c>
      <c r="G440" s="582">
        <v>10887</v>
      </c>
      <c r="H440" s="581">
        <v>9044</v>
      </c>
      <c r="I440" s="1884">
        <v>47</v>
      </c>
      <c r="J440" s="1904">
        <v>98.2</v>
      </c>
      <c r="M440" s="1892">
        <v>165.19499999999999</v>
      </c>
      <c r="N440" s="1894">
        <f t="shared" si="40"/>
        <v>98.2</v>
      </c>
      <c r="P440" s="1872"/>
    </row>
    <row r="441" spans="1:16">
      <c r="A441" s="545">
        <v>2012</v>
      </c>
      <c r="B441" s="546" t="s">
        <v>161</v>
      </c>
      <c r="C441" s="546" t="s">
        <v>369</v>
      </c>
      <c r="D441" s="1306">
        <v>122.6</v>
      </c>
      <c r="E441" s="583">
        <v>55.2</v>
      </c>
      <c r="F441" s="575">
        <v>2823</v>
      </c>
      <c r="G441" s="576">
        <v>14923</v>
      </c>
      <c r="H441" s="575">
        <v>10663</v>
      </c>
      <c r="I441" s="1883">
        <v>56</v>
      </c>
      <c r="J441" s="1905">
        <v>98.4</v>
      </c>
      <c r="M441" s="1891">
        <v>169.1</v>
      </c>
      <c r="N441" s="1895">
        <f t="shared" si="40"/>
        <v>98.4</v>
      </c>
      <c r="P441" s="1872"/>
    </row>
    <row r="442" spans="1:16">
      <c r="B442" s="547"/>
      <c r="C442" s="547" t="s">
        <v>370</v>
      </c>
      <c r="D442" s="1303">
        <v>123.6</v>
      </c>
      <c r="E442" s="583">
        <v>53.5</v>
      </c>
      <c r="F442" s="575">
        <v>2314</v>
      </c>
      <c r="G442" s="576">
        <v>14292</v>
      </c>
      <c r="H442" s="575">
        <v>13643</v>
      </c>
      <c r="I442" s="1883">
        <v>54</v>
      </c>
      <c r="J442" s="1904">
        <v>97.3</v>
      </c>
      <c r="M442" s="1891">
        <v>171.37200000000001</v>
      </c>
      <c r="N442" s="1896">
        <f t="shared" si="40"/>
        <v>97.3</v>
      </c>
      <c r="P442" s="1872"/>
    </row>
    <row r="443" spans="1:16">
      <c r="B443" s="547"/>
      <c r="C443" s="547" t="s">
        <v>371</v>
      </c>
      <c r="D443" s="1303">
        <v>118.2</v>
      </c>
      <c r="E443" s="583">
        <v>55.3</v>
      </c>
      <c r="F443" s="575">
        <v>2923</v>
      </c>
      <c r="G443" s="576">
        <v>14565</v>
      </c>
      <c r="H443" s="575">
        <v>20212</v>
      </c>
      <c r="I443" s="1883">
        <v>49</v>
      </c>
      <c r="J443" s="1904">
        <v>96.7</v>
      </c>
      <c r="M443" s="1891">
        <v>173.10599999999999</v>
      </c>
      <c r="N443" s="1896">
        <f t="shared" si="40"/>
        <v>96.7</v>
      </c>
      <c r="P443" s="1872"/>
    </row>
    <row r="444" spans="1:16">
      <c r="B444" s="547"/>
      <c r="C444" s="547" t="s">
        <v>372</v>
      </c>
      <c r="D444" s="1303">
        <v>119.2</v>
      </c>
      <c r="E444" s="583">
        <v>56.3</v>
      </c>
      <c r="F444" s="575">
        <v>2579</v>
      </c>
      <c r="G444" s="576">
        <v>12829</v>
      </c>
      <c r="H444" s="575">
        <v>8091</v>
      </c>
      <c r="I444" s="1883">
        <v>45</v>
      </c>
      <c r="J444" s="1904">
        <v>95.3</v>
      </c>
      <c r="M444" s="1891">
        <v>172.52600000000001</v>
      </c>
      <c r="N444" s="1896">
        <f t="shared" si="40"/>
        <v>95.3</v>
      </c>
      <c r="P444" s="1872"/>
    </row>
    <row r="445" spans="1:16">
      <c r="B445" s="547"/>
      <c r="C445" s="547" t="s">
        <v>373</v>
      </c>
      <c r="D445" s="1303">
        <v>117</v>
      </c>
      <c r="E445" s="583">
        <v>51.9</v>
      </c>
      <c r="F445" s="575">
        <v>2581</v>
      </c>
      <c r="G445" s="576">
        <v>13417</v>
      </c>
      <c r="H445" s="575">
        <v>9038</v>
      </c>
      <c r="I445" s="1883">
        <v>45</v>
      </c>
      <c r="J445" s="1904">
        <v>92.9</v>
      </c>
      <c r="M445" s="1891">
        <v>166.96799999999999</v>
      </c>
      <c r="N445" s="1896">
        <f t="shared" si="40"/>
        <v>92.9</v>
      </c>
      <c r="P445" s="1872"/>
    </row>
    <row r="446" spans="1:16">
      <c r="B446" s="547"/>
      <c r="C446" s="547" t="s">
        <v>374</v>
      </c>
      <c r="D446" s="1303">
        <v>117.1</v>
      </c>
      <c r="E446" s="583">
        <v>55.5</v>
      </c>
      <c r="F446" s="575">
        <v>3066</v>
      </c>
      <c r="G446" s="576">
        <v>13139</v>
      </c>
      <c r="H446" s="575">
        <v>12489</v>
      </c>
      <c r="I446" s="1883">
        <v>53</v>
      </c>
      <c r="J446" s="1904">
        <v>92.3</v>
      </c>
      <c r="M446" s="1891">
        <v>164.232</v>
      </c>
      <c r="N446" s="1896">
        <f t="shared" si="40"/>
        <v>92.3</v>
      </c>
      <c r="P446" s="1872"/>
    </row>
    <row r="447" spans="1:16">
      <c r="B447" s="547"/>
      <c r="C447" s="547" t="s">
        <v>375</v>
      </c>
      <c r="D447" s="1303">
        <v>113.3</v>
      </c>
      <c r="E447" s="583">
        <v>53.1</v>
      </c>
      <c r="F447" s="575">
        <v>3152</v>
      </c>
      <c r="G447" s="576">
        <v>13620</v>
      </c>
      <c r="H447" s="575">
        <v>12380</v>
      </c>
      <c r="I447" s="1883">
        <v>62</v>
      </c>
      <c r="J447" s="1904">
        <v>92.1</v>
      </c>
      <c r="M447" s="1891">
        <v>163.41999999999999</v>
      </c>
      <c r="N447" s="1896">
        <f t="shared" si="40"/>
        <v>92.1</v>
      </c>
      <c r="P447" s="1872"/>
    </row>
    <row r="448" spans="1:16">
      <c r="B448" s="547"/>
      <c r="C448" s="547" t="s">
        <v>376</v>
      </c>
      <c r="D448" s="1303">
        <v>114.6</v>
      </c>
      <c r="E448" s="583">
        <v>55.5</v>
      </c>
      <c r="F448" s="575">
        <v>2699</v>
      </c>
      <c r="G448" s="576">
        <v>13436</v>
      </c>
      <c r="H448" s="575">
        <v>8722</v>
      </c>
      <c r="I448" s="1883">
        <v>61</v>
      </c>
      <c r="J448" s="1904">
        <v>94.2</v>
      </c>
      <c r="M448" s="1891">
        <v>164.42400000000001</v>
      </c>
      <c r="N448" s="1896">
        <f t="shared" si="40"/>
        <v>94.2</v>
      </c>
      <c r="P448" s="1872"/>
    </row>
    <row r="449" spans="1:16">
      <c r="B449" s="547"/>
      <c r="C449" s="547" t="s">
        <v>377</v>
      </c>
      <c r="D449" s="1303">
        <v>112.6</v>
      </c>
      <c r="E449" s="583">
        <v>57.1</v>
      </c>
      <c r="F449" s="575">
        <v>2534</v>
      </c>
      <c r="G449" s="576">
        <v>13527</v>
      </c>
      <c r="H449" s="575">
        <v>11447</v>
      </c>
      <c r="I449" s="1883">
        <v>43</v>
      </c>
      <c r="J449" s="1904">
        <v>98.4</v>
      </c>
      <c r="M449" s="1891">
        <v>166.262</v>
      </c>
      <c r="N449" s="1896">
        <f>ROUND((M449/M437*100),1)</f>
        <v>98.4</v>
      </c>
      <c r="P449" s="1872"/>
    </row>
    <row r="450" spans="1:16">
      <c r="B450" s="547"/>
      <c r="C450" s="547" t="s">
        <v>119</v>
      </c>
      <c r="D450" s="1303">
        <v>110.8</v>
      </c>
      <c r="E450" s="583">
        <v>54.6</v>
      </c>
      <c r="F450" s="575">
        <v>3051</v>
      </c>
      <c r="G450" s="576">
        <v>14279</v>
      </c>
      <c r="H450" s="575">
        <v>8748</v>
      </c>
      <c r="I450" s="1883">
        <v>52</v>
      </c>
      <c r="J450" s="1904">
        <v>96.9</v>
      </c>
      <c r="M450" s="1891">
        <v>163.82400000000001</v>
      </c>
      <c r="N450" s="1896">
        <f t="shared" si="40"/>
        <v>96.9</v>
      </c>
      <c r="P450" s="1872"/>
    </row>
    <row r="451" spans="1:16">
      <c r="B451" s="547"/>
      <c r="C451" s="547" t="s">
        <v>120</v>
      </c>
      <c r="D451" s="1303">
        <v>105.3</v>
      </c>
      <c r="E451" s="583">
        <v>685.6</v>
      </c>
      <c r="F451" s="575">
        <v>2780</v>
      </c>
      <c r="G451" s="576">
        <v>12812</v>
      </c>
      <c r="H451" s="575">
        <v>9704</v>
      </c>
      <c r="I451" s="1883">
        <v>46</v>
      </c>
      <c r="J451" s="1904">
        <v>99.8</v>
      </c>
      <c r="M451" s="1891">
        <v>166.279</v>
      </c>
      <c r="N451" s="1896">
        <f t="shared" si="40"/>
        <v>99.8</v>
      </c>
      <c r="P451" s="1872"/>
    </row>
    <row r="452" spans="1:16">
      <c r="A452" s="549"/>
      <c r="B452" s="550"/>
      <c r="C452" s="550" t="s">
        <v>121</v>
      </c>
      <c r="D452" s="1305">
        <v>110.1</v>
      </c>
      <c r="E452" s="586">
        <v>880.3</v>
      </c>
      <c r="F452" s="581">
        <v>3193</v>
      </c>
      <c r="G452" s="582">
        <v>11067</v>
      </c>
      <c r="H452" s="581">
        <v>8444</v>
      </c>
      <c r="I452" s="1884">
        <v>57</v>
      </c>
      <c r="J452" s="1906">
        <v>102.7</v>
      </c>
      <c r="M452" s="1892">
        <v>169.679</v>
      </c>
      <c r="N452" s="1897">
        <f t="shared" si="40"/>
        <v>102.7</v>
      </c>
      <c r="P452" s="1872"/>
    </row>
    <row r="453" spans="1:16">
      <c r="A453" s="513">
        <v>2013</v>
      </c>
      <c r="B453" s="547" t="s">
        <v>165</v>
      </c>
      <c r="C453" s="546" t="s">
        <v>369</v>
      </c>
      <c r="D453" s="1303">
        <v>110.5</v>
      </c>
      <c r="E453" s="583">
        <v>74.3</v>
      </c>
      <c r="F453" s="575">
        <v>2155</v>
      </c>
      <c r="G453" s="576">
        <v>15357</v>
      </c>
      <c r="H453" s="575">
        <v>9446</v>
      </c>
      <c r="I453" s="1883">
        <v>51</v>
      </c>
      <c r="J453" s="1904">
        <v>102.6</v>
      </c>
      <c r="M453" s="1891">
        <v>173.5</v>
      </c>
      <c r="N453" s="1894">
        <f t="shared" si="40"/>
        <v>102.6</v>
      </c>
      <c r="P453" s="548"/>
    </row>
    <row r="454" spans="1:16">
      <c r="B454" s="547"/>
      <c r="C454" s="547" t="s">
        <v>370</v>
      </c>
      <c r="D454" s="1303">
        <v>114</v>
      </c>
      <c r="E454" s="583">
        <v>73.8</v>
      </c>
      <c r="F454" s="575">
        <v>2607</v>
      </c>
      <c r="G454" s="576">
        <v>14345</v>
      </c>
      <c r="H454" s="575">
        <v>12122</v>
      </c>
      <c r="I454" s="1883">
        <v>47</v>
      </c>
      <c r="J454" s="1904">
        <v>102.1</v>
      </c>
      <c r="M454" s="1891">
        <v>174.999</v>
      </c>
      <c r="N454" s="1894">
        <f t="shared" si="40"/>
        <v>102.1</v>
      </c>
      <c r="P454" s="548"/>
    </row>
    <row r="455" spans="1:16">
      <c r="B455" s="547"/>
      <c r="C455" s="547" t="s">
        <v>371</v>
      </c>
      <c r="D455" s="1303">
        <v>117.4</v>
      </c>
      <c r="E455" s="583">
        <v>72.5</v>
      </c>
      <c r="F455" s="575">
        <v>2732</v>
      </c>
      <c r="G455" s="576">
        <v>14329</v>
      </c>
      <c r="H455" s="575">
        <v>16107</v>
      </c>
      <c r="I455" s="1883">
        <v>47</v>
      </c>
      <c r="J455" s="1904">
        <v>101.6</v>
      </c>
      <c r="M455" s="1891">
        <v>175.959</v>
      </c>
      <c r="N455" s="1894">
        <f t="shared" si="40"/>
        <v>101.6</v>
      </c>
      <c r="P455" s="548"/>
    </row>
    <row r="456" spans="1:16">
      <c r="B456" s="547"/>
      <c r="C456" s="547" t="s">
        <v>372</v>
      </c>
      <c r="D456" s="1303">
        <v>111.2</v>
      </c>
      <c r="E456" s="583">
        <v>69.2</v>
      </c>
      <c r="F456" s="575">
        <v>2443</v>
      </c>
      <c r="G456" s="576">
        <v>13829</v>
      </c>
      <c r="H456" s="575">
        <v>8565</v>
      </c>
      <c r="I456" s="1883">
        <v>45</v>
      </c>
      <c r="J456" s="1904">
        <v>102</v>
      </c>
      <c r="M456" s="1891">
        <v>176.05099999999999</v>
      </c>
      <c r="N456" s="1894">
        <f t="shared" si="40"/>
        <v>102</v>
      </c>
      <c r="P456" s="548"/>
    </row>
    <row r="457" spans="1:16">
      <c r="B457" s="547"/>
      <c r="C457" s="547" t="s">
        <v>373</v>
      </c>
      <c r="D457" s="1303">
        <v>114</v>
      </c>
      <c r="E457" s="583">
        <v>66.7</v>
      </c>
      <c r="F457" s="575">
        <v>2632</v>
      </c>
      <c r="G457" s="576">
        <v>13159</v>
      </c>
      <c r="H457" s="575">
        <v>8947</v>
      </c>
      <c r="I457" s="1883">
        <v>48</v>
      </c>
      <c r="J457" s="1904">
        <v>106.4</v>
      </c>
      <c r="M457" s="1891">
        <v>177.61799999999999</v>
      </c>
      <c r="N457" s="1894">
        <f t="shared" si="40"/>
        <v>106.4</v>
      </c>
      <c r="P457" s="548"/>
    </row>
    <row r="458" spans="1:16">
      <c r="B458" s="547"/>
      <c r="C458" s="547" t="s">
        <v>374</v>
      </c>
      <c r="D458" s="1303">
        <v>113</v>
      </c>
      <c r="E458" s="583">
        <v>70</v>
      </c>
      <c r="F458" s="575">
        <v>2939</v>
      </c>
      <c r="G458" s="576">
        <v>12689</v>
      </c>
      <c r="H458" s="575">
        <v>10650</v>
      </c>
      <c r="I458" s="1883">
        <v>34</v>
      </c>
      <c r="J458" s="1904">
        <v>106.8</v>
      </c>
      <c r="M458" s="1891">
        <v>175.42699999999999</v>
      </c>
      <c r="N458" s="1894">
        <f t="shared" si="40"/>
        <v>106.8</v>
      </c>
      <c r="P458" s="548"/>
    </row>
    <row r="459" spans="1:16">
      <c r="B459" s="547"/>
      <c r="C459" s="547" t="s">
        <v>375</v>
      </c>
      <c r="D459" s="1303">
        <v>114.6</v>
      </c>
      <c r="E459" s="583">
        <v>69.599999999999994</v>
      </c>
      <c r="F459" s="575">
        <v>3100</v>
      </c>
      <c r="G459" s="576">
        <v>14338</v>
      </c>
      <c r="H459" s="575">
        <v>10990</v>
      </c>
      <c r="I459" s="1883">
        <v>38</v>
      </c>
      <c r="J459" s="1904">
        <v>108.2</v>
      </c>
      <c r="M459" s="1891">
        <v>176.85400000000001</v>
      </c>
      <c r="N459" s="1894">
        <f t="shared" si="40"/>
        <v>108.2</v>
      </c>
      <c r="P459" s="548"/>
    </row>
    <row r="460" spans="1:16">
      <c r="B460" s="547"/>
      <c r="C460" s="547" t="s">
        <v>376</v>
      </c>
      <c r="D460" s="1303">
        <v>114.5</v>
      </c>
      <c r="E460" s="583">
        <v>66.900000000000006</v>
      </c>
      <c r="F460" s="575">
        <v>2735</v>
      </c>
      <c r="G460" s="576">
        <v>13563</v>
      </c>
      <c r="H460" s="575">
        <v>8577</v>
      </c>
      <c r="I460" s="1883">
        <v>42</v>
      </c>
      <c r="J460" s="1904">
        <v>109.5</v>
      </c>
      <c r="M460" s="1891">
        <v>180.02500000000001</v>
      </c>
      <c r="N460" s="1894">
        <f t="shared" si="40"/>
        <v>109.5</v>
      </c>
      <c r="P460" s="548"/>
    </row>
    <row r="461" spans="1:16">
      <c r="B461" s="547"/>
      <c r="C461" s="547" t="s">
        <v>377</v>
      </c>
      <c r="D461" s="1303">
        <v>113</v>
      </c>
      <c r="E461" s="583">
        <v>67.5</v>
      </c>
      <c r="F461" s="575">
        <v>2759</v>
      </c>
      <c r="G461" s="576">
        <v>13982</v>
      </c>
      <c r="H461" s="575">
        <v>12966</v>
      </c>
      <c r="I461" s="1883">
        <v>54</v>
      </c>
      <c r="J461" s="1904">
        <v>108.6</v>
      </c>
      <c r="M461" s="1891">
        <v>180.55500000000001</v>
      </c>
      <c r="N461" s="1894">
        <f>ROUND((M461/M449*100),1)</f>
        <v>108.6</v>
      </c>
      <c r="P461" s="548"/>
    </row>
    <row r="462" spans="1:16">
      <c r="B462" s="547"/>
      <c r="C462" s="547" t="s">
        <v>119</v>
      </c>
      <c r="D462" s="1303">
        <v>116</v>
      </c>
      <c r="E462" s="583">
        <v>67</v>
      </c>
      <c r="F462" s="575">
        <v>3719</v>
      </c>
      <c r="G462" s="576">
        <v>15837</v>
      </c>
      <c r="H462" s="575">
        <v>10515</v>
      </c>
      <c r="I462" s="1883">
        <v>49</v>
      </c>
      <c r="J462" s="1904">
        <v>110.9</v>
      </c>
      <c r="M462" s="1891">
        <v>181.60499999999999</v>
      </c>
      <c r="N462" s="1894">
        <f t="shared" si="40"/>
        <v>110.9</v>
      </c>
      <c r="P462" s="548"/>
    </row>
    <row r="463" spans="1:16">
      <c r="B463" s="547"/>
      <c r="C463" s="547" t="s">
        <v>120</v>
      </c>
      <c r="D463" s="1303">
        <v>117.5</v>
      </c>
      <c r="E463" s="583">
        <v>66</v>
      </c>
      <c r="F463" s="575">
        <v>4017</v>
      </c>
      <c r="G463" s="576">
        <v>13753</v>
      </c>
      <c r="H463" s="575">
        <v>11038</v>
      </c>
      <c r="I463" s="1883">
        <v>48</v>
      </c>
      <c r="J463" s="1904">
        <v>110.7</v>
      </c>
      <c r="M463" s="1891">
        <v>184.13200000000001</v>
      </c>
      <c r="N463" s="1894">
        <f t="shared" si="40"/>
        <v>110.7</v>
      </c>
      <c r="P463" s="548"/>
    </row>
    <row r="464" spans="1:16">
      <c r="B464" s="547"/>
      <c r="C464" s="550" t="s">
        <v>121</v>
      </c>
      <c r="D464" s="1303">
        <v>117.5</v>
      </c>
      <c r="E464" s="583">
        <v>67.599999999999994</v>
      </c>
      <c r="F464" s="575">
        <v>4238</v>
      </c>
      <c r="G464" s="576">
        <v>12664</v>
      </c>
      <c r="H464" s="575">
        <v>10462</v>
      </c>
      <c r="I464" s="1884">
        <v>33</v>
      </c>
      <c r="J464" s="1904">
        <v>111</v>
      </c>
      <c r="M464" s="1892">
        <v>188.334</v>
      </c>
      <c r="N464" s="1894">
        <f t="shared" si="40"/>
        <v>111</v>
      </c>
      <c r="P464" s="548"/>
    </row>
    <row r="465" spans="1:16">
      <c r="A465" s="545">
        <v>2014</v>
      </c>
      <c r="B465" s="546" t="s">
        <v>168</v>
      </c>
      <c r="C465" s="546" t="s">
        <v>369</v>
      </c>
      <c r="D465" s="1306">
        <v>119.7</v>
      </c>
      <c r="E465" s="587">
        <v>66.3</v>
      </c>
      <c r="F465" s="572">
        <v>2504</v>
      </c>
      <c r="G465" s="573">
        <v>17285</v>
      </c>
      <c r="H465" s="572">
        <v>11804</v>
      </c>
      <c r="I465" s="1883">
        <v>36</v>
      </c>
      <c r="J465" s="1905">
        <v>108.4</v>
      </c>
      <c r="M465" s="1891">
        <v>187.995</v>
      </c>
      <c r="N465" s="1895">
        <f t="shared" si="40"/>
        <v>108.4</v>
      </c>
      <c r="P465" s="548"/>
    </row>
    <row r="466" spans="1:16">
      <c r="B466" s="547"/>
      <c r="C466" s="547" t="s">
        <v>370</v>
      </c>
      <c r="D466" s="1303">
        <v>115.2</v>
      </c>
      <c r="E466" s="583">
        <v>64.7</v>
      </c>
      <c r="F466" s="575">
        <v>2789</v>
      </c>
      <c r="G466" s="576">
        <v>15972</v>
      </c>
      <c r="H466" s="575">
        <v>14114</v>
      </c>
      <c r="I466" s="1883">
        <v>43</v>
      </c>
      <c r="J466" s="1904">
        <v>108</v>
      </c>
      <c r="M466" s="1891">
        <v>189.005</v>
      </c>
      <c r="N466" s="1896">
        <f t="shared" si="40"/>
        <v>108</v>
      </c>
      <c r="P466" s="548"/>
    </row>
    <row r="467" spans="1:16">
      <c r="B467" s="547"/>
      <c r="C467" s="547" t="s">
        <v>371</v>
      </c>
      <c r="D467" s="1303">
        <v>114.4</v>
      </c>
      <c r="E467" s="583">
        <v>67.2</v>
      </c>
      <c r="F467" s="575">
        <v>2545</v>
      </c>
      <c r="G467" s="576">
        <v>14548</v>
      </c>
      <c r="H467" s="575">
        <v>18931</v>
      </c>
      <c r="I467" s="1883">
        <v>46</v>
      </c>
      <c r="J467" s="1904">
        <v>106.7</v>
      </c>
      <c r="M467" s="1891">
        <v>187.69499999999999</v>
      </c>
      <c r="N467" s="1896">
        <f t="shared" si="40"/>
        <v>106.7</v>
      </c>
      <c r="P467" s="548"/>
    </row>
    <row r="468" spans="1:16">
      <c r="B468" s="547"/>
      <c r="C468" s="547" t="s">
        <v>372</v>
      </c>
      <c r="D468" s="1303">
        <v>115.5</v>
      </c>
      <c r="E468" s="583">
        <v>69.5</v>
      </c>
      <c r="F468" s="575">
        <v>2719</v>
      </c>
      <c r="G468" s="576">
        <v>15333</v>
      </c>
      <c r="H468" s="575">
        <v>7388</v>
      </c>
      <c r="I468" s="1883">
        <v>49</v>
      </c>
      <c r="J468" s="1904">
        <v>106.4</v>
      </c>
      <c r="M468" s="1891">
        <v>187.31299999999999</v>
      </c>
      <c r="N468" s="1896">
        <f t="shared" si="40"/>
        <v>106.4</v>
      </c>
      <c r="P468" s="548"/>
    </row>
    <row r="469" spans="1:16">
      <c r="B469" s="547"/>
      <c r="C469" s="547" t="s">
        <v>373</v>
      </c>
      <c r="D469" s="1303">
        <v>115.7</v>
      </c>
      <c r="E469" s="583">
        <v>72.2</v>
      </c>
      <c r="F469" s="575">
        <v>2491</v>
      </c>
      <c r="G469" s="576">
        <v>14075</v>
      </c>
      <c r="H469" s="575">
        <v>8065</v>
      </c>
      <c r="I469" s="1883">
        <v>36</v>
      </c>
      <c r="J469" s="1904">
        <v>104.8</v>
      </c>
      <c r="M469" s="1891">
        <v>186.10499999999999</v>
      </c>
      <c r="N469" s="1896">
        <f t="shared" si="40"/>
        <v>104.8</v>
      </c>
      <c r="P469" s="548"/>
    </row>
    <row r="470" spans="1:16">
      <c r="B470" s="547"/>
      <c r="C470" s="547" t="s">
        <v>374</v>
      </c>
      <c r="D470" s="1303">
        <v>114.9</v>
      </c>
      <c r="E470" s="583">
        <v>72.900000000000006</v>
      </c>
      <c r="F470" s="575">
        <v>2919</v>
      </c>
      <c r="G470" s="576">
        <v>14161</v>
      </c>
      <c r="H470" s="575">
        <v>9936</v>
      </c>
      <c r="I470" s="1883">
        <v>52</v>
      </c>
      <c r="J470" s="1904">
        <v>106.6</v>
      </c>
      <c r="M470" s="1891">
        <v>187.03100000000001</v>
      </c>
      <c r="N470" s="1896">
        <f t="shared" si="40"/>
        <v>106.6</v>
      </c>
      <c r="P470" s="548"/>
    </row>
    <row r="471" spans="1:16">
      <c r="B471" s="547"/>
      <c r="C471" s="547" t="s">
        <v>375</v>
      </c>
      <c r="D471" s="1303">
        <v>115.7</v>
      </c>
      <c r="E471" s="583">
        <v>73.3</v>
      </c>
      <c r="F471" s="575">
        <v>2067</v>
      </c>
      <c r="G471" s="576">
        <v>15338</v>
      </c>
      <c r="H471" s="575">
        <v>10855</v>
      </c>
      <c r="I471" s="1883">
        <v>46</v>
      </c>
      <c r="J471" s="1904">
        <v>106.3</v>
      </c>
      <c r="M471" s="1891">
        <v>187.98400000000001</v>
      </c>
      <c r="N471" s="1896">
        <f t="shared" si="40"/>
        <v>106.3</v>
      </c>
      <c r="P471" s="548"/>
    </row>
    <row r="472" spans="1:16">
      <c r="B472" s="547"/>
      <c r="C472" s="547" t="s">
        <v>376</v>
      </c>
      <c r="D472" s="1303">
        <v>114</v>
      </c>
      <c r="E472" s="583">
        <v>72.8</v>
      </c>
      <c r="F472" s="575">
        <v>4167</v>
      </c>
      <c r="G472" s="576">
        <v>14131</v>
      </c>
      <c r="H472" s="575">
        <v>7907</v>
      </c>
      <c r="I472" s="1883">
        <v>33</v>
      </c>
      <c r="J472" s="1904">
        <v>104.3</v>
      </c>
      <c r="M472" s="1891">
        <v>187.76</v>
      </c>
      <c r="N472" s="1896">
        <f>ROUND((M472/M460*100),1)</f>
        <v>104.3</v>
      </c>
      <c r="P472" s="548"/>
    </row>
    <row r="473" spans="1:16">
      <c r="B473" s="547"/>
      <c r="C473" s="547" t="s">
        <v>377</v>
      </c>
      <c r="D473" s="1303">
        <v>115.3</v>
      </c>
      <c r="E473" s="583">
        <v>73.7</v>
      </c>
      <c r="F473" s="575">
        <v>2948</v>
      </c>
      <c r="G473" s="576">
        <v>14941</v>
      </c>
      <c r="H473" s="575">
        <v>12717</v>
      </c>
      <c r="I473" s="1883">
        <v>49</v>
      </c>
      <c r="J473" s="1904">
        <v>103.4</v>
      </c>
      <c r="M473" s="1891">
        <v>186.67699999999999</v>
      </c>
      <c r="N473" s="1896">
        <f t="shared" si="40"/>
        <v>103.4</v>
      </c>
      <c r="P473" s="548"/>
    </row>
    <row r="474" spans="1:16">
      <c r="B474" s="547"/>
      <c r="C474" s="547" t="s">
        <v>119</v>
      </c>
      <c r="D474" s="1303">
        <v>117.1</v>
      </c>
      <c r="E474" s="583">
        <v>72</v>
      </c>
      <c r="F474" s="575">
        <v>3143</v>
      </c>
      <c r="G474" s="576">
        <v>16630</v>
      </c>
      <c r="H474" s="575">
        <v>9421</v>
      </c>
      <c r="I474" s="1883">
        <v>42</v>
      </c>
      <c r="J474" s="1904">
        <v>102.3</v>
      </c>
      <c r="M474" s="1891">
        <v>185.78</v>
      </c>
      <c r="N474" s="1896">
        <f t="shared" si="40"/>
        <v>102.3</v>
      </c>
      <c r="P474" s="548"/>
    </row>
    <row r="475" spans="1:16">
      <c r="B475" s="547"/>
      <c r="C475" s="547" t="s">
        <v>120</v>
      </c>
      <c r="D475" s="1303">
        <v>115.8</v>
      </c>
      <c r="E475" s="583">
        <v>71.8</v>
      </c>
      <c r="F475" s="575">
        <v>3265</v>
      </c>
      <c r="G475" s="576">
        <v>13466</v>
      </c>
      <c r="H475" s="575">
        <v>9306</v>
      </c>
      <c r="I475" s="1883">
        <v>39</v>
      </c>
      <c r="J475" s="1904">
        <v>101.5</v>
      </c>
      <c r="M475" s="1891">
        <v>186.98500000000001</v>
      </c>
      <c r="N475" s="1896">
        <f t="shared" si="40"/>
        <v>101.5</v>
      </c>
      <c r="P475" s="548"/>
    </row>
    <row r="476" spans="1:16">
      <c r="A476" s="549"/>
      <c r="B476" s="550"/>
      <c r="C476" s="550" t="s">
        <v>121</v>
      </c>
      <c r="D476" s="1305">
        <v>116.7</v>
      </c>
      <c r="E476" s="586">
        <v>72.7</v>
      </c>
      <c r="F476" s="581">
        <v>2765</v>
      </c>
      <c r="G476" s="582">
        <v>12534</v>
      </c>
      <c r="H476" s="581">
        <v>9472</v>
      </c>
      <c r="I476" s="1884">
        <v>46</v>
      </c>
      <c r="J476" s="1906">
        <v>97.2</v>
      </c>
      <c r="M476" s="1892">
        <v>183.036</v>
      </c>
      <c r="N476" s="1897">
        <f t="shared" si="40"/>
        <v>97.2</v>
      </c>
      <c r="P476" s="548"/>
    </row>
    <row r="477" spans="1:16">
      <c r="A477" s="513">
        <v>2015</v>
      </c>
      <c r="B477" s="547" t="s">
        <v>170</v>
      </c>
      <c r="C477" s="546" t="s">
        <v>369</v>
      </c>
      <c r="D477" s="1303">
        <v>121.1</v>
      </c>
      <c r="E477" s="583">
        <v>69.7</v>
      </c>
      <c r="F477" s="575">
        <v>1830</v>
      </c>
      <c r="G477" s="576">
        <v>18311</v>
      </c>
      <c r="H477" s="575">
        <v>9963</v>
      </c>
      <c r="I477" s="1883">
        <v>33</v>
      </c>
      <c r="J477" s="1904">
        <v>93.6</v>
      </c>
      <c r="M477" s="1891">
        <v>176.00299999999999</v>
      </c>
      <c r="N477" s="1894">
        <f t="shared" si="40"/>
        <v>93.6</v>
      </c>
      <c r="P477" s="548"/>
    </row>
    <row r="478" spans="1:16">
      <c r="B478" s="547"/>
      <c r="C478" s="547" t="s">
        <v>370</v>
      </c>
      <c r="D478" s="1303">
        <v>115.6</v>
      </c>
      <c r="E478" s="583">
        <v>72.2</v>
      </c>
      <c r="F478" s="575">
        <v>2308</v>
      </c>
      <c r="G478" s="576">
        <v>15787</v>
      </c>
      <c r="H478" s="575">
        <v>12419</v>
      </c>
      <c r="I478" s="1883">
        <v>40</v>
      </c>
      <c r="J478" s="1904">
        <v>93.9</v>
      </c>
      <c r="M478" s="1891">
        <v>177.43</v>
      </c>
      <c r="N478" s="1894">
        <f t="shared" si="40"/>
        <v>93.9</v>
      </c>
      <c r="P478" s="548"/>
    </row>
    <row r="479" spans="1:16">
      <c r="B479" s="547"/>
      <c r="C479" s="547" t="s">
        <v>371</v>
      </c>
      <c r="D479" s="1303">
        <v>116.7</v>
      </c>
      <c r="E479" s="583">
        <v>72</v>
      </c>
      <c r="F479" s="575">
        <v>2898</v>
      </c>
      <c r="G479" s="576">
        <v>14929</v>
      </c>
      <c r="H479" s="575">
        <v>16165</v>
      </c>
      <c r="I479" s="1883">
        <v>53</v>
      </c>
      <c r="J479" s="1904">
        <v>93.4</v>
      </c>
      <c r="M479" s="1891">
        <v>175.26</v>
      </c>
      <c r="N479" s="1894">
        <f t="shared" si="40"/>
        <v>93.4</v>
      </c>
      <c r="P479" s="548"/>
    </row>
    <row r="480" spans="1:16">
      <c r="B480" s="547"/>
      <c r="C480" s="547" t="s">
        <v>372</v>
      </c>
      <c r="D480" s="1303">
        <v>111.2</v>
      </c>
      <c r="E480" s="583">
        <v>70.8</v>
      </c>
      <c r="F480" s="575">
        <v>2364</v>
      </c>
      <c r="G480" s="576">
        <v>15686</v>
      </c>
      <c r="H480" s="575">
        <v>7527</v>
      </c>
      <c r="I480" s="1883">
        <v>43</v>
      </c>
      <c r="J480" s="1904">
        <v>94.6</v>
      </c>
      <c r="M480" s="1891">
        <v>177.10599999999999</v>
      </c>
      <c r="N480" s="1894">
        <f t="shared" si="40"/>
        <v>94.6</v>
      </c>
      <c r="P480" s="548"/>
    </row>
    <row r="481" spans="1:16">
      <c r="B481" s="547"/>
      <c r="C481" s="547" t="s">
        <v>373</v>
      </c>
      <c r="D481" s="1303">
        <v>114.2</v>
      </c>
      <c r="E481" s="583">
        <v>72.5</v>
      </c>
      <c r="F481" s="575">
        <v>2985</v>
      </c>
      <c r="G481" s="576">
        <v>13353</v>
      </c>
      <c r="H481" s="575">
        <v>8686</v>
      </c>
      <c r="I481" s="1883">
        <v>45</v>
      </c>
      <c r="J481" s="1904">
        <v>95.7</v>
      </c>
      <c r="M481" s="1891">
        <v>178.137</v>
      </c>
      <c r="N481" s="1894">
        <f t="shared" si="40"/>
        <v>95.7</v>
      </c>
      <c r="P481" s="548"/>
    </row>
    <row r="482" spans="1:16">
      <c r="B482" s="547"/>
      <c r="C482" s="547" t="s">
        <v>374</v>
      </c>
      <c r="D482" s="1303">
        <v>111.3</v>
      </c>
      <c r="E482" s="583">
        <v>73.7</v>
      </c>
      <c r="F482" s="575">
        <v>3667</v>
      </c>
      <c r="G482" s="576">
        <v>14634</v>
      </c>
      <c r="H482" s="575">
        <v>10964</v>
      </c>
      <c r="I482" s="1883">
        <v>49</v>
      </c>
      <c r="J482" s="1904">
        <v>94.5</v>
      </c>
      <c r="M482" s="1891">
        <v>176.76900000000001</v>
      </c>
      <c r="N482" s="1894">
        <f t="shared" si="40"/>
        <v>94.5</v>
      </c>
      <c r="P482" s="548"/>
    </row>
    <row r="483" spans="1:16">
      <c r="B483" s="547"/>
      <c r="C483" s="547" t="s">
        <v>375</v>
      </c>
      <c r="D483" s="1303">
        <v>114.6</v>
      </c>
      <c r="E483" s="583">
        <v>69</v>
      </c>
      <c r="F483" s="575">
        <v>2450</v>
      </c>
      <c r="G483" s="576">
        <v>15508</v>
      </c>
      <c r="H483" s="575">
        <v>10814</v>
      </c>
      <c r="I483" s="1883">
        <v>40</v>
      </c>
      <c r="J483" s="1904">
        <v>92.8</v>
      </c>
      <c r="M483" s="1891">
        <v>174.46100000000001</v>
      </c>
      <c r="N483" s="1894">
        <f t="shared" si="40"/>
        <v>92.8</v>
      </c>
      <c r="P483" s="548"/>
    </row>
    <row r="484" spans="1:16">
      <c r="B484" s="547"/>
      <c r="C484" s="547" t="s">
        <v>376</v>
      </c>
      <c r="D484" s="1303">
        <v>112.3</v>
      </c>
      <c r="E484" s="583">
        <v>73.7</v>
      </c>
      <c r="F484" s="575">
        <v>3540</v>
      </c>
      <c r="G484" s="576">
        <v>14322</v>
      </c>
      <c r="H484" s="575">
        <v>8444</v>
      </c>
      <c r="I484" s="1883">
        <v>38</v>
      </c>
      <c r="J484" s="1904">
        <v>90.3</v>
      </c>
      <c r="M484" s="1891">
        <v>169.46600000000001</v>
      </c>
      <c r="N484" s="1894">
        <f t="shared" si="40"/>
        <v>90.3</v>
      </c>
      <c r="P484" s="548"/>
    </row>
    <row r="485" spans="1:16">
      <c r="B485" s="547"/>
      <c r="C485" s="547" t="s">
        <v>377</v>
      </c>
      <c r="D485" s="1303">
        <v>113.6</v>
      </c>
      <c r="E485" s="583">
        <v>72.7</v>
      </c>
      <c r="F485" s="575">
        <v>2292</v>
      </c>
      <c r="G485" s="576">
        <v>15131</v>
      </c>
      <c r="H485" s="575">
        <v>12112</v>
      </c>
      <c r="I485" s="1883">
        <v>40</v>
      </c>
      <c r="J485" s="1904">
        <v>88.9</v>
      </c>
      <c r="M485" s="1891">
        <v>166.02</v>
      </c>
      <c r="N485" s="1894">
        <f t="shared" si="40"/>
        <v>88.9</v>
      </c>
      <c r="P485" s="548"/>
    </row>
    <row r="486" spans="1:16">
      <c r="B486" s="547"/>
      <c r="C486" s="547" t="s">
        <v>119</v>
      </c>
      <c r="D486" s="1303">
        <v>112.3</v>
      </c>
      <c r="E486" s="583">
        <v>71.599999999999994</v>
      </c>
      <c r="F486" s="575">
        <v>2713</v>
      </c>
      <c r="G486" s="576">
        <v>17125</v>
      </c>
      <c r="H486" s="575">
        <v>9551</v>
      </c>
      <c r="I486" s="1883">
        <v>38</v>
      </c>
      <c r="J486" s="1904">
        <v>88.9</v>
      </c>
      <c r="M486" s="1891">
        <v>165.09800000000001</v>
      </c>
      <c r="N486" s="1894">
        <f t="shared" si="40"/>
        <v>88.9</v>
      </c>
      <c r="P486" s="548"/>
    </row>
    <row r="487" spans="1:16">
      <c r="B487" s="547"/>
      <c r="C487" s="547" t="s">
        <v>120</v>
      </c>
      <c r="D487" s="1303">
        <v>113.6</v>
      </c>
      <c r="E487" s="583">
        <v>76.599999999999994</v>
      </c>
      <c r="F487" s="575">
        <v>3191</v>
      </c>
      <c r="G487" s="576">
        <v>14269</v>
      </c>
      <c r="H487" s="575">
        <v>9612</v>
      </c>
      <c r="I487" s="1883">
        <v>46</v>
      </c>
      <c r="J487" s="1904">
        <v>87.3</v>
      </c>
      <c r="M487" s="1891">
        <v>163.27199999999999</v>
      </c>
      <c r="N487" s="1894">
        <f t="shared" si="40"/>
        <v>87.3</v>
      </c>
      <c r="P487" s="548"/>
    </row>
    <row r="488" spans="1:16">
      <c r="B488" s="547"/>
      <c r="C488" s="550" t="s">
        <v>121</v>
      </c>
      <c r="D488" s="1303">
        <v>111.2</v>
      </c>
      <c r="E488" s="583">
        <v>73.7</v>
      </c>
      <c r="F488" s="581">
        <v>2458</v>
      </c>
      <c r="G488" s="582">
        <v>12689</v>
      </c>
      <c r="H488" s="581">
        <v>9492</v>
      </c>
      <c r="I488" s="1884">
        <v>34</v>
      </c>
      <c r="J488" s="1904">
        <v>87.9</v>
      </c>
      <c r="M488" s="1892">
        <v>160.852</v>
      </c>
      <c r="N488" s="1894">
        <f t="shared" si="40"/>
        <v>87.9</v>
      </c>
      <c r="P488" s="548"/>
    </row>
    <row r="489" spans="1:16">
      <c r="A489" s="545">
        <v>2016</v>
      </c>
      <c r="B489" s="546" t="s">
        <v>172</v>
      </c>
      <c r="C489" s="546" t="s">
        <v>369</v>
      </c>
      <c r="D489" s="1307">
        <v>112.6</v>
      </c>
      <c r="E489" s="587">
        <v>75.3</v>
      </c>
      <c r="F489" s="575">
        <v>3110</v>
      </c>
      <c r="G489" s="576">
        <v>18120</v>
      </c>
      <c r="H489" s="575">
        <v>9781</v>
      </c>
      <c r="I489" s="1883">
        <v>31</v>
      </c>
      <c r="J489" s="1905">
        <v>88.6</v>
      </c>
      <c r="M489" s="1891">
        <v>155.94800000000001</v>
      </c>
      <c r="N489" s="1895">
        <f t="shared" si="40"/>
        <v>88.6</v>
      </c>
      <c r="P489" s="548"/>
    </row>
    <row r="490" spans="1:16">
      <c r="B490" s="547"/>
      <c r="C490" s="547" t="s">
        <v>370</v>
      </c>
      <c r="D490" s="1308">
        <v>113.3</v>
      </c>
      <c r="E490" s="583">
        <v>79.599999999999994</v>
      </c>
      <c r="F490" s="575">
        <v>2158</v>
      </c>
      <c r="G490" s="576">
        <v>16467</v>
      </c>
      <c r="H490" s="575">
        <v>11789</v>
      </c>
      <c r="I490" s="1883">
        <v>38</v>
      </c>
      <c r="J490" s="1904">
        <v>87.3</v>
      </c>
      <c r="M490" s="1891">
        <v>154.94200000000001</v>
      </c>
      <c r="N490" s="1896">
        <f t="shared" si="40"/>
        <v>87.3</v>
      </c>
      <c r="P490" s="548"/>
    </row>
    <row r="491" spans="1:16">
      <c r="B491" s="547"/>
      <c r="C491" s="547" t="s">
        <v>371</v>
      </c>
      <c r="D491" s="1308">
        <v>114.5</v>
      </c>
      <c r="E491" s="583">
        <v>77.900000000000006</v>
      </c>
      <c r="F491" s="575">
        <v>3053</v>
      </c>
      <c r="G491" s="576">
        <v>14874</v>
      </c>
      <c r="H491" s="575">
        <v>15674</v>
      </c>
      <c r="I491" s="1883">
        <v>39</v>
      </c>
      <c r="J491" s="1904">
        <v>89.1</v>
      </c>
      <c r="M491" s="1891">
        <v>156.095</v>
      </c>
      <c r="N491" s="1896">
        <f t="shared" si="40"/>
        <v>89.1</v>
      </c>
      <c r="P491" s="548"/>
    </row>
    <row r="492" spans="1:16">
      <c r="B492" s="547"/>
      <c r="C492" s="547" t="s">
        <v>372</v>
      </c>
      <c r="D492" s="1308">
        <v>112.3</v>
      </c>
      <c r="E492" s="583">
        <v>80.099999999999994</v>
      </c>
      <c r="F492" s="575">
        <v>3019</v>
      </c>
      <c r="G492" s="576">
        <v>15727</v>
      </c>
      <c r="H492" s="575">
        <v>8690</v>
      </c>
      <c r="I492" s="1883">
        <v>45</v>
      </c>
      <c r="J492" s="1904">
        <v>89.3</v>
      </c>
      <c r="M492" s="1891">
        <v>158.19399999999999</v>
      </c>
      <c r="N492" s="1896">
        <f t="shared" si="40"/>
        <v>89.3</v>
      </c>
      <c r="P492" s="548"/>
    </row>
    <row r="493" spans="1:16">
      <c r="B493" s="547"/>
      <c r="C493" s="547" t="s">
        <v>373</v>
      </c>
      <c r="D493" s="1308">
        <v>112.9</v>
      </c>
      <c r="E493" s="583">
        <v>81.8</v>
      </c>
      <c r="F493" s="575">
        <v>2218</v>
      </c>
      <c r="G493" s="576">
        <v>14549</v>
      </c>
      <c r="H493" s="575">
        <v>9081</v>
      </c>
      <c r="I493" s="1883">
        <v>25</v>
      </c>
      <c r="J493" s="1904">
        <v>89.1</v>
      </c>
      <c r="M493" s="1891">
        <v>158.66499999999999</v>
      </c>
      <c r="N493" s="1896">
        <f t="shared" si="40"/>
        <v>89.1</v>
      </c>
      <c r="P493" s="548"/>
    </row>
    <row r="494" spans="1:16">
      <c r="B494" s="547"/>
      <c r="C494" s="547" t="s">
        <v>374</v>
      </c>
      <c r="D494" s="1308">
        <v>114.4</v>
      </c>
      <c r="E494" s="583">
        <v>76.8</v>
      </c>
      <c r="F494" s="575">
        <v>2885</v>
      </c>
      <c r="G494" s="576">
        <v>14944</v>
      </c>
      <c r="H494" s="575">
        <v>11421</v>
      </c>
      <c r="I494" s="1883">
        <v>55</v>
      </c>
      <c r="J494" s="1904">
        <v>88.6</v>
      </c>
      <c r="M494" s="1891">
        <v>156.70400000000001</v>
      </c>
      <c r="N494" s="1896">
        <f t="shared" si="40"/>
        <v>88.6</v>
      </c>
      <c r="P494" s="548"/>
    </row>
    <row r="495" spans="1:16">
      <c r="B495" s="547"/>
      <c r="C495" s="547" t="s">
        <v>375</v>
      </c>
      <c r="D495" s="1308">
        <v>112.3</v>
      </c>
      <c r="E495" s="583">
        <v>79.2</v>
      </c>
      <c r="F495" s="575">
        <v>3032</v>
      </c>
      <c r="G495" s="576">
        <v>15580</v>
      </c>
      <c r="H495" s="575">
        <v>11109</v>
      </c>
      <c r="I495" s="1883">
        <v>30</v>
      </c>
      <c r="J495" s="1904">
        <v>90.3</v>
      </c>
      <c r="M495" s="1891">
        <v>157.572</v>
      </c>
      <c r="N495" s="1896">
        <f t="shared" ref="N495:N511" si="41">ROUND((M495/M483*100),1)</f>
        <v>90.3</v>
      </c>
      <c r="P495" s="548"/>
    </row>
    <row r="496" spans="1:16">
      <c r="B496" s="547"/>
      <c r="C496" s="547" t="s">
        <v>376</v>
      </c>
      <c r="D496" s="1308">
        <v>114.4</v>
      </c>
      <c r="E496" s="583">
        <v>75.599999999999994</v>
      </c>
      <c r="F496" s="575">
        <v>2828</v>
      </c>
      <c r="G496" s="576">
        <v>16090</v>
      </c>
      <c r="H496" s="575">
        <v>8526</v>
      </c>
      <c r="I496" s="1883">
        <v>31</v>
      </c>
      <c r="J496" s="1904">
        <v>92.4</v>
      </c>
      <c r="M496" s="1891">
        <v>156.636</v>
      </c>
      <c r="N496" s="1896">
        <f t="shared" si="41"/>
        <v>92.4</v>
      </c>
      <c r="P496" s="548"/>
    </row>
    <row r="497" spans="1:16">
      <c r="B497" s="547"/>
      <c r="C497" s="547" t="s">
        <v>377</v>
      </c>
      <c r="D497" s="1308">
        <v>118.5</v>
      </c>
      <c r="E497" s="583">
        <v>79.3</v>
      </c>
      <c r="F497" s="575">
        <v>3237</v>
      </c>
      <c r="G497" s="576">
        <v>15753</v>
      </c>
      <c r="H497" s="575">
        <v>12531</v>
      </c>
      <c r="I497" s="1883">
        <v>34</v>
      </c>
      <c r="J497" s="1904">
        <v>94.4</v>
      </c>
      <c r="M497" s="1891">
        <v>156.71299999999999</v>
      </c>
      <c r="N497" s="1896">
        <f t="shared" si="41"/>
        <v>94.4</v>
      </c>
      <c r="P497" s="548"/>
    </row>
    <row r="498" spans="1:16">
      <c r="B498" s="547"/>
      <c r="C498" s="547" t="s">
        <v>119</v>
      </c>
      <c r="D498" s="1308">
        <v>114.9</v>
      </c>
      <c r="E498" s="583">
        <v>81.5</v>
      </c>
      <c r="F498" s="575">
        <v>2810</v>
      </c>
      <c r="G498" s="576">
        <v>16931</v>
      </c>
      <c r="H498" s="575">
        <v>9913</v>
      </c>
      <c r="I498" s="1883">
        <v>39</v>
      </c>
      <c r="J498" s="1904">
        <v>96.1</v>
      </c>
      <c r="M498" s="1891">
        <v>158.58600000000001</v>
      </c>
      <c r="N498" s="1896">
        <f t="shared" si="41"/>
        <v>96.1</v>
      </c>
      <c r="P498" s="548"/>
    </row>
    <row r="499" spans="1:16">
      <c r="B499" s="547"/>
      <c r="C499" s="547" t="s">
        <v>120</v>
      </c>
      <c r="D499" s="1308">
        <v>114.9</v>
      </c>
      <c r="E499" s="583">
        <v>75.900000000000006</v>
      </c>
      <c r="F499" s="575">
        <v>3004</v>
      </c>
      <c r="G499" s="576">
        <v>15775</v>
      </c>
      <c r="H499" s="575">
        <v>10855</v>
      </c>
      <c r="I499" s="1883">
        <v>29</v>
      </c>
      <c r="J499" s="1904">
        <v>100.7</v>
      </c>
      <c r="M499" s="1891">
        <v>164.41300000000001</v>
      </c>
      <c r="N499" s="1896">
        <f>ROUND((M499/M487*100),1)</f>
        <v>100.7</v>
      </c>
      <c r="P499" s="548"/>
    </row>
    <row r="500" spans="1:16">
      <c r="A500" s="549"/>
      <c r="B500" s="550"/>
      <c r="C500" s="550" t="s">
        <v>121</v>
      </c>
      <c r="D500" s="1309">
        <v>118.1</v>
      </c>
      <c r="E500" s="586">
        <v>74.400000000000006</v>
      </c>
      <c r="F500" s="581">
        <v>2870</v>
      </c>
      <c r="G500" s="582">
        <v>13658</v>
      </c>
      <c r="H500" s="581">
        <v>11018</v>
      </c>
      <c r="I500" s="1884">
        <v>38</v>
      </c>
      <c r="J500" s="1906">
        <v>105</v>
      </c>
      <c r="M500" s="1892">
        <v>168.833</v>
      </c>
      <c r="N500" s="1897">
        <f t="shared" si="41"/>
        <v>105</v>
      </c>
      <c r="P500" s="548"/>
    </row>
    <row r="501" spans="1:16">
      <c r="A501" s="513">
        <v>2017</v>
      </c>
      <c r="B501" s="547" t="s">
        <v>174</v>
      </c>
      <c r="C501" s="546" t="s">
        <v>369</v>
      </c>
      <c r="D501" s="1308">
        <v>113.3</v>
      </c>
      <c r="E501" s="583">
        <v>80.8</v>
      </c>
      <c r="F501" s="575">
        <v>3297</v>
      </c>
      <c r="G501" s="576">
        <v>19414</v>
      </c>
      <c r="H501" s="575">
        <v>10504</v>
      </c>
      <c r="I501" s="1883">
        <v>28</v>
      </c>
      <c r="J501" s="1904">
        <v>110.1</v>
      </c>
      <c r="M501" s="1891">
        <v>171.74299999999999</v>
      </c>
      <c r="N501" s="1894">
        <f t="shared" si="41"/>
        <v>110.1</v>
      </c>
      <c r="P501" s="548"/>
    </row>
    <row r="502" spans="1:16">
      <c r="B502" s="547"/>
      <c r="C502" s="547" t="s">
        <v>370</v>
      </c>
      <c r="D502" s="1308">
        <v>118.6</v>
      </c>
      <c r="E502" s="583">
        <v>75.400000000000006</v>
      </c>
      <c r="F502" s="575">
        <v>3190</v>
      </c>
      <c r="G502" s="576">
        <v>18179</v>
      </c>
      <c r="H502" s="575">
        <v>12849</v>
      </c>
      <c r="I502" s="1883">
        <v>30</v>
      </c>
      <c r="J502" s="1904">
        <v>111.2</v>
      </c>
      <c r="M502" s="1891">
        <v>172.28399999999999</v>
      </c>
      <c r="N502" s="1894">
        <f t="shared" si="41"/>
        <v>111.2</v>
      </c>
      <c r="P502" s="548"/>
    </row>
    <row r="503" spans="1:16">
      <c r="B503" s="547"/>
      <c r="C503" s="547" t="s">
        <v>371</v>
      </c>
      <c r="D503" s="1308">
        <v>117.1</v>
      </c>
      <c r="E503" s="583">
        <v>77.099999999999994</v>
      </c>
      <c r="F503" s="575">
        <v>2403</v>
      </c>
      <c r="G503" s="576">
        <v>16225</v>
      </c>
      <c r="H503" s="575">
        <v>18114</v>
      </c>
      <c r="I503" s="1883">
        <v>33</v>
      </c>
      <c r="J503" s="1904">
        <v>111.3</v>
      </c>
      <c r="M503" s="1891">
        <v>173.696</v>
      </c>
      <c r="N503" s="1894">
        <f t="shared" si="41"/>
        <v>111.3</v>
      </c>
      <c r="P503" s="548"/>
    </row>
    <row r="504" spans="1:16">
      <c r="B504" s="547"/>
      <c r="C504" s="547" t="s">
        <v>372</v>
      </c>
      <c r="D504" s="1308">
        <v>120.1</v>
      </c>
      <c r="E504" s="583">
        <v>77.2</v>
      </c>
      <c r="F504" s="575">
        <v>2976</v>
      </c>
      <c r="G504" s="576">
        <v>16815</v>
      </c>
      <c r="H504" s="575">
        <v>8693</v>
      </c>
      <c r="I504" s="1883">
        <v>34</v>
      </c>
      <c r="J504" s="1904">
        <v>108.5</v>
      </c>
      <c r="M504" s="1891">
        <v>171.60900000000001</v>
      </c>
      <c r="N504" s="1894">
        <f t="shared" si="41"/>
        <v>108.5</v>
      </c>
      <c r="P504" s="548"/>
    </row>
    <row r="505" spans="1:16">
      <c r="B505" s="547"/>
      <c r="C505" s="547" t="s">
        <v>373</v>
      </c>
      <c r="D505" s="1308">
        <v>119.3</v>
      </c>
      <c r="E505" s="583">
        <v>75</v>
      </c>
      <c r="F505" s="575">
        <v>3028</v>
      </c>
      <c r="G505" s="576">
        <v>16802</v>
      </c>
      <c r="H505" s="575">
        <v>9492</v>
      </c>
      <c r="I505" s="1883">
        <v>43</v>
      </c>
      <c r="J505" s="1904">
        <v>108.6</v>
      </c>
      <c r="M505" s="1891">
        <v>172.23400000000001</v>
      </c>
      <c r="N505" s="1894">
        <f t="shared" si="41"/>
        <v>108.6</v>
      </c>
      <c r="P505" s="548"/>
    </row>
    <row r="506" spans="1:16">
      <c r="B506" s="547"/>
      <c r="C506" s="547" t="s">
        <v>374</v>
      </c>
      <c r="D506" s="1308">
        <v>119.5</v>
      </c>
      <c r="E506" s="583">
        <v>74.900000000000006</v>
      </c>
      <c r="F506" s="575">
        <v>2848</v>
      </c>
      <c r="G506" s="576">
        <v>16358</v>
      </c>
      <c r="H506" s="575">
        <v>12395</v>
      </c>
      <c r="I506" s="1883">
        <v>50</v>
      </c>
      <c r="J506" s="1904">
        <v>109.8</v>
      </c>
      <c r="M506" s="1891">
        <v>172.11799999999999</v>
      </c>
      <c r="N506" s="1894">
        <f t="shared" si="41"/>
        <v>109.8</v>
      </c>
      <c r="P506" s="548"/>
    </row>
    <row r="507" spans="1:16">
      <c r="B507" s="547"/>
      <c r="C507" s="547" t="s">
        <v>375</v>
      </c>
      <c r="D507" s="1308">
        <v>120.3</v>
      </c>
      <c r="E507" s="583">
        <v>82.6</v>
      </c>
      <c r="F507" s="575">
        <v>2918</v>
      </c>
      <c r="G507" s="576">
        <v>16745</v>
      </c>
      <c r="H507" s="575">
        <v>10591</v>
      </c>
      <c r="I507" s="1883">
        <v>43</v>
      </c>
      <c r="J507" s="1904">
        <v>110.5</v>
      </c>
      <c r="M507" s="1891">
        <v>174.14099999999999</v>
      </c>
      <c r="N507" s="1894">
        <f t="shared" si="41"/>
        <v>110.5</v>
      </c>
      <c r="P507" s="548"/>
    </row>
    <row r="508" spans="1:16">
      <c r="B508" s="547"/>
      <c r="C508" s="547" t="s">
        <v>376</v>
      </c>
      <c r="D508" s="1308">
        <v>123</v>
      </c>
      <c r="E508" s="583">
        <v>82.3</v>
      </c>
      <c r="F508" s="575">
        <v>3017</v>
      </c>
      <c r="G508" s="576">
        <v>17805</v>
      </c>
      <c r="H508" s="575">
        <v>8929</v>
      </c>
      <c r="I508" s="1883">
        <v>39</v>
      </c>
      <c r="J508" s="1904">
        <v>112.8</v>
      </c>
      <c r="M508" s="1891">
        <v>176.71799999999999</v>
      </c>
      <c r="N508" s="1894">
        <f t="shared" si="41"/>
        <v>112.8</v>
      </c>
      <c r="P508" s="548"/>
    </row>
    <row r="509" spans="1:16">
      <c r="B509" s="547"/>
      <c r="C509" s="547" t="s">
        <v>377</v>
      </c>
      <c r="D509" s="1308">
        <v>118.1</v>
      </c>
      <c r="E509" s="583">
        <v>76.099999999999994</v>
      </c>
      <c r="F509" s="575">
        <v>2696</v>
      </c>
      <c r="G509" s="576">
        <v>16876</v>
      </c>
      <c r="H509" s="575">
        <v>12610</v>
      </c>
      <c r="I509" s="1883">
        <v>43</v>
      </c>
      <c r="J509" s="1904">
        <v>114.8</v>
      </c>
      <c r="M509" s="1891">
        <v>179.875</v>
      </c>
      <c r="N509" s="1894">
        <f t="shared" si="41"/>
        <v>114.8</v>
      </c>
      <c r="P509" s="548"/>
    </row>
    <row r="510" spans="1:16">
      <c r="B510" s="547"/>
      <c r="C510" s="547" t="s">
        <v>119</v>
      </c>
      <c r="D510" s="1308">
        <v>122.8</v>
      </c>
      <c r="E510" s="583">
        <v>79.099999999999994</v>
      </c>
      <c r="F510" s="575">
        <v>2771</v>
      </c>
      <c r="G510" s="576">
        <v>17965</v>
      </c>
      <c r="H510" s="575">
        <v>9196</v>
      </c>
      <c r="I510" s="1883">
        <v>32</v>
      </c>
      <c r="J510" s="1904">
        <v>113.9</v>
      </c>
      <c r="M510" s="1891">
        <v>180.69499999999999</v>
      </c>
      <c r="N510" s="1894">
        <f t="shared" si="41"/>
        <v>113.9</v>
      </c>
      <c r="P510" s="548"/>
    </row>
    <row r="511" spans="1:16">
      <c r="B511" s="547"/>
      <c r="C511" s="547" t="s">
        <v>120</v>
      </c>
      <c r="D511" s="1308">
        <v>122.7</v>
      </c>
      <c r="E511" s="583">
        <v>75.7</v>
      </c>
      <c r="F511" s="575">
        <v>2766</v>
      </c>
      <c r="G511" s="576">
        <v>17553</v>
      </c>
      <c r="H511" s="575">
        <v>10093</v>
      </c>
      <c r="I511" s="1883">
        <v>35</v>
      </c>
      <c r="J511" s="1904">
        <v>110.6</v>
      </c>
      <c r="M511" s="1891">
        <v>181.86199999999999</v>
      </c>
      <c r="N511" s="1894">
        <f t="shared" si="41"/>
        <v>110.6</v>
      </c>
      <c r="P511" s="548"/>
    </row>
    <row r="512" spans="1:16">
      <c r="B512" s="547"/>
      <c r="C512" s="550" t="s">
        <v>121</v>
      </c>
      <c r="D512" s="1308">
        <v>121.9</v>
      </c>
      <c r="E512" s="583">
        <v>78.7</v>
      </c>
      <c r="F512" s="575">
        <v>2993</v>
      </c>
      <c r="G512" s="576">
        <v>15909</v>
      </c>
      <c r="H512" s="581">
        <v>11174</v>
      </c>
      <c r="I512" s="1884">
        <v>39</v>
      </c>
      <c r="J512" s="1904">
        <v>109.3</v>
      </c>
      <c r="M512" s="1892">
        <v>184.488</v>
      </c>
      <c r="N512" s="1894">
        <f>ROUND((M512/M500*100),1)</f>
        <v>109.3</v>
      </c>
      <c r="P512" s="548"/>
    </row>
    <row r="513" spans="1:16">
      <c r="A513" s="545">
        <v>2018</v>
      </c>
      <c r="B513" s="546" t="s">
        <v>177</v>
      </c>
      <c r="C513" s="546" t="s">
        <v>369</v>
      </c>
      <c r="D513" s="1307">
        <v>121</v>
      </c>
      <c r="E513" s="587">
        <v>86.8</v>
      </c>
      <c r="F513" s="572">
        <v>2052</v>
      </c>
      <c r="G513" s="573">
        <v>19203</v>
      </c>
      <c r="H513" s="575">
        <v>10059</v>
      </c>
      <c r="I513" s="1883">
        <v>30</v>
      </c>
      <c r="J513" s="1905">
        <v>108</v>
      </c>
      <c r="M513" s="1891">
        <v>185.46299999999999</v>
      </c>
      <c r="N513" s="1895">
        <f t="shared" ref="N513:N523" si="42">ROUND((M513/M501*100),1)</f>
        <v>108</v>
      </c>
      <c r="P513" s="548"/>
    </row>
    <row r="514" spans="1:16">
      <c r="B514" s="547"/>
      <c r="C514" s="547" t="s">
        <v>370</v>
      </c>
      <c r="D514" s="1308">
        <v>120.1</v>
      </c>
      <c r="E514" s="583">
        <v>86.7</v>
      </c>
      <c r="F514" s="575">
        <v>2629</v>
      </c>
      <c r="G514" s="576">
        <v>19800</v>
      </c>
      <c r="H514" s="575">
        <v>12862</v>
      </c>
      <c r="I514" s="1883">
        <v>36</v>
      </c>
      <c r="J514" s="1904">
        <v>108.2</v>
      </c>
      <c r="M514" s="1891">
        <v>186.434</v>
      </c>
      <c r="N514" s="1896">
        <f t="shared" si="42"/>
        <v>108.2</v>
      </c>
      <c r="P514" s="548"/>
    </row>
    <row r="515" spans="1:16">
      <c r="B515" s="547"/>
      <c r="C515" s="547" t="s">
        <v>371</v>
      </c>
      <c r="D515" s="1308">
        <v>121.9</v>
      </c>
      <c r="E515" s="583">
        <v>84.8</v>
      </c>
      <c r="F515" s="575">
        <v>2750</v>
      </c>
      <c r="G515" s="576">
        <v>17656</v>
      </c>
      <c r="H515" s="575">
        <v>17721</v>
      </c>
      <c r="I515" s="1883">
        <v>43</v>
      </c>
      <c r="J515" s="1904">
        <v>106.1</v>
      </c>
      <c r="M515" s="1891">
        <v>184.31399999999999</v>
      </c>
      <c r="N515" s="1896">
        <f t="shared" si="42"/>
        <v>106.1</v>
      </c>
      <c r="P515" s="548"/>
    </row>
    <row r="516" spans="1:16">
      <c r="B516" s="547"/>
      <c r="C516" s="547" t="s">
        <v>372</v>
      </c>
      <c r="D516" s="1308">
        <v>121.4</v>
      </c>
      <c r="E516" s="583">
        <v>83.5</v>
      </c>
      <c r="F516" s="575">
        <v>2545</v>
      </c>
      <c r="G516" s="576">
        <v>17275</v>
      </c>
      <c r="H516" s="575">
        <v>8949</v>
      </c>
      <c r="I516" s="1883">
        <v>33</v>
      </c>
      <c r="J516" s="1904">
        <v>108.7</v>
      </c>
      <c r="M516" s="1891">
        <v>186.501</v>
      </c>
      <c r="N516" s="1896">
        <f t="shared" si="42"/>
        <v>108.7</v>
      </c>
      <c r="P516" s="548"/>
    </row>
    <row r="517" spans="1:16">
      <c r="B517" s="547"/>
      <c r="C517" s="547" t="s">
        <v>373</v>
      </c>
      <c r="D517" s="1308">
        <v>122.4</v>
      </c>
      <c r="E517" s="583">
        <v>80.5</v>
      </c>
      <c r="F517" s="575">
        <v>2440</v>
      </c>
      <c r="G517" s="576">
        <v>18090</v>
      </c>
      <c r="H517" s="575">
        <v>9624</v>
      </c>
      <c r="I517" s="1883">
        <v>40</v>
      </c>
      <c r="J517" s="1904">
        <v>108.4</v>
      </c>
      <c r="M517" s="1891">
        <v>186.685</v>
      </c>
      <c r="N517" s="1896">
        <f t="shared" si="42"/>
        <v>108.4</v>
      </c>
      <c r="P517" s="548"/>
    </row>
    <row r="518" spans="1:16">
      <c r="B518" s="547"/>
      <c r="C518" s="547" t="s">
        <v>374</v>
      </c>
      <c r="D518" s="1308">
        <v>125.4</v>
      </c>
      <c r="E518" s="583">
        <v>79.2</v>
      </c>
      <c r="F518" s="575">
        <v>2791</v>
      </c>
      <c r="G518" s="576">
        <v>17568</v>
      </c>
      <c r="H518" s="575">
        <v>11196</v>
      </c>
      <c r="I518" s="1883">
        <v>33</v>
      </c>
      <c r="J518" s="1904">
        <v>107.7</v>
      </c>
      <c r="M518" s="1891">
        <v>185.39500000000001</v>
      </c>
      <c r="N518" s="1896">
        <f t="shared" si="42"/>
        <v>107.7</v>
      </c>
      <c r="P518" s="548"/>
    </row>
    <row r="519" spans="1:16">
      <c r="B519" s="547"/>
      <c r="C519" s="547" t="s">
        <v>375</v>
      </c>
      <c r="D519" s="1308">
        <v>121.7</v>
      </c>
      <c r="E519" s="583">
        <v>83.1</v>
      </c>
      <c r="F519" s="575">
        <v>2900</v>
      </c>
      <c r="G519" s="576">
        <v>17778</v>
      </c>
      <c r="H519" s="575">
        <v>10828</v>
      </c>
      <c r="I519" s="1883">
        <v>33</v>
      </c>
      <c r="J519" s="1904">
        <v>105.8</v>
      </c>
      <c r="M519" s="1891">
        <v>184.27</v>
      </c>
      <c r="N519" s="1896">
        <f t="shared" si="42"/>
        <v>105.8</v>
      </c>
      <c r="P519" s="548"/>
    </row>
    <row r="520" spans="1:16">
      <c r="B520" s="547"/>
      <c r="C520" s="547" t="s">
        <v>376</v>
      </c>
      <c r="D520" s="1308">
        <v>123.2</v>
      </c>
      <c r="E520" s="583">
        <v>80.099999999999994</v>
      </c>
      <c r="F520" s="575">
        <v>2506</v>
      </c>
      <c r="G520" s="576">
        <v>18782</v>
      </c>
      <c r="H520" s="575">
        <v>8939</v>
      </c>
      <c r="I520" s="1883">
        <v>30</v>
      </c>
      <c r="J520" s="1904">
        <v>103.8</v>
      </c>
      <c r="M520" s="1891">
        <v>183.405</v>
      </c>
      <c r="N520" s="1896">
        <f t="shared" si="42"/>
        <v>103.8</v>
      </c>
      <c r="P520" s="548"/>
    </row>
    <row r="521" spans="1:16">
      <c r="B521" s="547"/>
      <c r="C521" s="547" t="s">
        <v>377</v>
      </c>
      <c r="D521" s="1308">
        <v>122.3</v>
      </c>
      <c r="E521" s="583">
        <v>88.3</v>
      </c>
      <c r="F521" s="575">
        <v>2240</v>
      </c>
      <c r="G521" s="576">
        <v>16885</v>
      </c>
      <c r="H521" s="575">
        <v>12389</v>
      </c>
      <c r="I521" s="1883">
        <v>22</v>
      </c>
      <c r="J521" s="1904">
        <v>102.7</v>
      </c>
      <c r="M521" s="1891">
        <v>184.78100000000001</v>
      </c>
      <c r="N521" s="1896">
        <f t="shared" si="42"/>
        <v>102.7</v>
      </c>
      <c r="P521" s="548"/>
    </row>
    <row r="522" spans="1:16">
      <c r="B522" s="547"/>
      <c r="C522" s="547" t="s">
        <v>119</v>
      </c>
      <c r="D522" s="1308">
        <v>122.4</v>
      </c>
      <c r="E522" s="583">
        <v>82.8</v>
      </c>
      <c r="F522" s="575">
        <v>2735</v>
      </c>
      <c r="G522" s="576">
        <v>20150</v>
      </c>
      <c r="H522" s="575">
        <v>10675</v>
      </c>
      <c r="I522" s="1883">
        <v>47</v>
      </c>
      <c r="J522" s="1904">
        <v>102.3</v>
      </c>
      <c r="M522" s="1891">
        <v>184.792</v>
      </c>
      <c r="N522" s="1896">
        <f t="shared" si="42"/>
        <v>102.3</v>
      </c>
      <c r="P522" s="548"/>
    </row>
    <row r="523" spans="1:16">
      <c r="B523" s="547"/>
      <c r="C523" s="547" t="s">
        <v>120</v>
      </c>
      <c r="D523" s="1308">
        <v>120.7</v>
      </c>
      <c r="E523" s="583">
        <v>86.2</v>
      </c>
      <c r="F523" s="575">
        <v>2822</v>
      </c>
      <c r="G523" s="576">
        <v>18889</v>
      </c>
      <c r="H523" s="575">
        <v>10993</v>
      </c>
      <c r="I523" s="1883">
        <v>38</v>
      </c>
      <c r="J523" s="1904">
        <v>100.4</v>
      </c>
      <c r="M523" s="1891">
        <v>182.523</v>
      </c>
      <c r="N523" s="1896">
        <f t="shared" si="42"/>
        <v>100.4</v>
      </c>
      <c r="P523" s="548"/>
    </row>
    <row r="524" spans="1:16">
      <c r="A524" s="549"/>
      <c r="B524" s="550"/>
      <c r="C524" s="550" t="s">
        <v>121</v>
      </c>
      <c r="D524" s="1309">
        <v>122.4</v>
      </c>
      <c r="E524" s="586">
        <v>88.2</v>
      </c>
      <c r="F524" s="581">
        <v>2835</v>
      </c>
      <c r="G524" s="582">
        <v>15759</v>
      </c>
      <c r="H524" s="581">
        <v>9934</v>
      </c>
      <c r="I524" s="1884">
        <v>28</v>
      </c>
      <c r="J524" s="1906">
        <v>97.9</v>
      </c>
      <c r="M524" s="1892">
        <v>180.684</v>
      </c>
      <c r="N524" s="1897">
        <f>ROUND((M524/M512*100),1)</f>
        <v>97.9</v>
      </c>
      <c r="P524" s="548"/>
    </row>
    <row r="525" spans="1:16">
      <c r="A525" s="513">
        <v>2019</v>
      </c>
      <c r="B525" s="588" t="s">
        <v>180</v>
      </c>
      <c r="C525" s="546" t="s">
        <v>369</v>
      </c>
      <c r="D525" s="1308">
        <v>118.2</v>
      </c>
      <c r="E525" s="583">
        <v>91.7</v>
      </c>
      <c r="F525" s="575">
        <v>2364</v>
      </c>
      <c r="G525" s="576">
        <v>19951</v>
      </c>
      <c r="H525" s="575">
        <v>10722</v>
      </c>
      <c r="I525" s="1883">
        <v>51</v>
      </c>
      <c r="J525" s="1904">
        <v>97.4</v>
      </c>
      <c r="M525" s="1891">
        <v>180.56700000000001</v>
      </c>
      <c r="N525" s="1894">
        <f t="shared" ref="N525:N535" si="43">ROUND((M525/M513*100),1)</f>
        <v>97.4</v>
      </c>
      <c r="P525" s="548"/>
    </row>
    <row r="526" spans="1:16">
      <c r="B526" s="589"/>
      <c r="C526" s="547" t="s">
        <v>370</v>
      </c>
      <c r="D526" s="1308">
        <v>119.3</v>
      </c>
      <c r="E526" s="583">
        <v>90.3</v>
      </c>
      <c r="F526" s="575">
        <v>2929</v>
      </c>
      <c r="G526" s="576">
        <v>19963</v>
      </c>
      <c r="H526" s="575">
        <v>12450</v>
      </c>
      <c r="I526" s="1883">
        <v>25</v>
      </c>
      <c r="J526" s="1904">
        <v>98.2</v>
      </c>
      <c r="M526" s="1891">
        <v>183.09100000000001</v>
      </c>
      <c r="N526" s="1894">
        <f t="shared" si="43"/>
        <v>98.2</v>
      </c>
      <c r="P526" s="548"/>
    </row>
    <row r="527" spans="1:16">
      <c r="B527" s="589"/>
      <c r="C527" s="547" t="s">
        <v>371</v>
      </c>
      <c r="D527" s="1308">
        <v>113.9</v>
      </c>
      <c r="E527" s="583">
        <v>96.4</v>
      </c>
      <c r="F527" s="575">
        <v>2667</v>
      </c>
      <c r="G527" s="576">
        <v>16560</v>
      </c>
      <c r="H527" s="575">
        <v>16668</v>
      </c>
      <c r="I527" s="1883">
        <v>47</v>
      </c>
      <c r="J527" s="1904">
        <v>99.6</v>
      </c>
      <c r="M527" s="1891">
        <v>183.63200000000001</v>
      </c>
      <c r="N527" s="1894">
        <f t="shared" si="43"/>
        <v>99.6</v>
      </c>
      <c r="P527" s="548"/>
    </row>
    <row r="528" spans="1:16">
      <c r="B528" s="589"/>
      <c r="C528" s="547" t="s">
        <v>372</v>
      </c>
      <c r="D528" s="1308">
        <v>116.7</v>
      </c>
      <c r="E528" s="583">
        <v>90.4</v>
      </c>
      <c r="F528" s="575">
        <v>3223</v>
      </c>
      <c r="G528" s="576">
        <v>17642</v>
      </c>
      <c r="H528" s="575">
        <v>9181</v>
      </c>
      <c r="I528" s="1883">
        <v>37</v>
      </c>
      <c r="J528" s="1904">
        <v>98.4</v>
      </c>
      <c r="M528" s="1891">
        <v>183.52699999999999</v>
      </c>
      <c r="N528" s="1894">
        <f t="shared" si="43"/>
        <v>98.4</v>
      </c>
      <c r="P528" s="548"/>
    </row>
    <row r="529" spans="1:16">
      <c r="B529" s="589" t="s">
        <v>391</v>
      </c>
      <c r="C529" s="547" t="s">
        <v>373</v>
      </c>
      <c r="D529" s="1308">
        <v>115.6</v>
      </c>
      <c r="E529" s="583">
        <v>90.9</v>
      </c>
      <c r="F529" s="575">
        <v>1881</v>
      </c>
      <c r="G529" s="576">
        <v>17910</v>
      </c>
      <c r="H529" s="575">
        <v>10309</v>
      </c>
      <c r="I529" s="1883">
        <v>34</v>
      </c>
      <c r="J529" s="1904">
        <v>97.5</v>
      </c>
      <c r="M529" s="1891">
        <v>182.03299999999999</v>
      </c>
      <c r="N529" s="1894">
        <f t="shared" si="43"/>
        <v>97.5</v>
      </c>
      <c r="P529" s="548"/>
    </row>
    <row r="530" spans="1:16">
      <c r="B530" s="590"/>
      <c r="C530" s="547" t="s">
        <v>374</v>
      </c>
      <c r="D530" s="1308">
        <v>116.6</v>
      </c>
      <c r="E530" s="583">
        <v>99.4</v>
      </c>
      <c r="F530" s="575">
        <v>2911</v>
      </c>
      <c r="G530" s="576">
        <v>16930</v>
      </c>
      <c r="H530" s="575">
        <v>11772</v>
      </c>
      <c r="I530" s="1883">
        <v>49</v>
      </c>
      <c r="J530" s="1904">
        <v>97.6</v>
      </c>
      <c r="M530" s="1891">
        <v>181.001</v>
      </c>
      <c r="N530" s="1894">
        <f t="shared" si="43"/>
        <v>97.6</v>
      </c>
      <c r="P530" s="548"/>
    </row>
    <row r="531" spans="1:16">
      <c r="B531" s="547"/>
      <c r="C531" s="547" t="s">
        <v>375</v>
      </c>
      <c r="D531" s="1308">
        <v>120.5</v>
      </c>
      <c r="E531" s="583">
        <v>106.7</v>
      </c>
      <c r="F531" s="575">
        <v>2753</v>
      </c>
      <c r="G531" s="576">
        <v>18219</v>
      </c>
      <c r="H531" s="575">
        <v>11865</v>
      </c>
      <c r="I531" s="1883">
        <v>37</v>
      </c>
      <c r="J531" s="1904">
        <v>97.3</v>
      </c>
      <c r="M531" s="1891">
        <v>179.303</v>
      </c>
      <c r="N531" s="1894">
        <f t="shared" si="43"/>
        <v>97.3</v>
      </c>
      <c r="P531" s="548"/>
    </row>
    <row r="532" spans="1:16">
      <c r="B532" s="547"/>
      <c r="C532" s="547" t="s">
        <v>376</v>
      </c>
      <c r="D532" s="1308">
        <v>111.8</v>
      </c>
      <c r="E532" s="583">
        <v>126.5</v>
      </c>
      <c r="F532" s="575">
        <v>2401</v>
      </c>
      <c r="G532" s="576">
        <v>17709</v>
      </c>
      <c r="H532" s="575">
        <v>9646</v>
      </c>
      <c r="I532" s="1883">
        <v>39</v>
      </c>
      <c r="J532" s="1904">
        <v>96</v>
      </c>
      <c r="M532" s="1891">
        <v>176.13900000000001</v>
      </c>
      <c r="N532" s="1894">
        <f t="shared" si="43"/>
        <v>96</v>
      </c>
      <c r="P532" s="548"/>
    </row>
    <row r="533" spans="1:16">
      <c r="B533" s="547"/>
      <c r="C533" s="547" t="s">
        <v>377</v>
      </c>
      <c r="D533" s="1308">
        <v>112</v>
      </c>
      <c r="E533" s="583">
        <v>98</v>
      </c>
      <c r="F533" s="575">
        <v>3230</v>
      </c>
      <c r="G533" s="576">
        <v>17505</v>
      </c>
      <c r="H533" s="575">
        <v>14455</v>
      </c>
      <c r="I533" s="1883">
        <v>41</v>
      </c>
      <c r="J533" s="1904">
        <v>95.7</v>
      </c>
      <c r="M533" s="1891">
        <v>176.79599999999999</v>
      </c>
      <c r="N533" s="1894">
        <f t="shared" si="43"/>
        <v>95.7</v>
      </c>
      <c r="P533" s="548"/>
    </row>
    <row r="534" spans="1:16">
      <c r="B534" s="547"/>
      <c r="C534" s="547" t="s">
        <v>119</v>
      </c>
      <c r="D534" s="1308">
        <v>111.5</v>
      </c>
      <c r="E534" s="583">
        <v>100.8</v>
      </c>
      <c r="F534" s="575">
        <v>2274</v>
      </c>
      <c r="G534" s="576">
        <v>18946</v>
      </c>
      <c r="H534" s="575">
        <v>7408</v>
      </c>
      <c r="I534" s="1883">
        <v>41</v>
      </c>
      <c r="J534" s="1904">
        <v>96.5</v>
      </c>
      <c r="M534" s="1891">
        <v>178.41399999999999</v>
      </c>
      <c r="N534" s="1894">
        <f t="shared" si="43"/>
        <v>96.5</v>
      </c>
      <c r="P534" s="548"/>
    </row>
    <row r="535" spans="1:16">
      <c r="B535" s="547"/>
      <c r="C535" s="547" t="s">
        <v>120</v>
      </c>
      <c r="D535" s="1308">
        <v>110.8</v>
      </c>
      <c r="E535" s="583">
        <v>99.6</v>
      </c>
      <c r="F535" s="575">
        <v>2513</v>
      </c>
      <c r="G535" s="576">
        <v>18019</v>
      </c>
      <c r="H535" s="575">
        <v>9530</v>
      </c>
      <c r="I535" s="1883">
        <v>43</v>
      </c>
      <c r="J535" s="1904">
        <v>97.1</v>
      </c>
      <c r="M535" s="1891">
        <v>177.232</v>
      </c>
      <c r="N535" s="1894">
        <f t="shared" si="43"/>
        <v>97.1</v>
      </c>
      <c r="P535" s="548"/>
    </row>
    <row r="536" spans="1:16">
      <c r="A536" s="549"/>
      <c r="B536" s="547"/>
      <c r="C536" s="550" t="s">
        <v>121</v>
      </c>
      <c r="D536" s="1308">
        <v>110.6</v>
      </c>
      <c r="E536" s="583">
        <v>97.6</v>
      </c>
      <c r="F536" s="575">
        <v>2964</v>
      </c>
      <c r="G536" s="576">
        <v>16382</v>
      </c>
      <c r="H536" s="575">
        <v>8940</v>
      </c>
      <c r="I536" s="1883">
        <v>48</v>
      </c>
      <c r="J536" s="1904">
        <v>99</v>
      </c>
      <c r="M536" s="1891">
        <v>178.84700000000001</v>
      </c>
      <c r="N536" s="1894">
        <f>ROUND((M536/M524*100),1)</f>
        <v>99</v>
      </c>
      <c r="P536" s="548"/>
    </row>
    <row r="537" spans="1:16">
      <c r="A537" s="513">
        <v>2020</v>
      </c>
      <c r="B537" s="546" t="s">
        <v>183</v>
      </c>
      <c r="C537" s="546" t="s">
        <v>369</v>
      </c>
      <c r="D537" s="1307">
        <v>114.6</v>
      </c>
      <c r="E537" s="591">
        <v>95.3</v>
      </c>
      <c r="F537" s="592">
        <v>2574</v>
      </c>
      <c r="G537" s="593">
        <v>16055</v>
      </c>
      <c r="H537" s="592">
        <v>9215</v>
      </c>
      <c r="I537" s="1885">
        <v>35</v>
      </c>
      <c r="J537" s="1905">
        <v>98.4</v>
      </c>
      <c r="M537" s="1890">
        <v>177.631</v>
      </c>
      <c r="N537" s="1895">
        <f>ROUND((M537/M525*100),1)</f>
        <v>98.4</v>
      </c>
    </row>
    <row r="538" spans="1:16">
      <c r="B538" s="547"/>
      <c r="C538" s="547" t="s">
        <v>370</v>
      </c>
      <c r="D538" s="1308">
        <v>112</v>
      </c>
      <c r="E538" s="583">
        <v>98.4</v>
      </c>
      <c r="F538" s="594">
        <v>1976</v>
      </c>
      <c r="G538" s="595">
        <v>16656</v>
      </c>
      <c r="H538" s="596">
        <v>11097</v>
      </c>
      <c r="I538" s="1886">
        <v>32</v>
      </c>
      <c r="J538" s="1904">
        <v>96</v>
      </c>
      <c r="M538" s="1891">
        <v>175.80500000000001</v>
      </c>
      <c r="N538" s="1896">
        <f>ROUND((M538/M526*100),1)</f>
        <v>96</v>
      </c>
    </row>
    <row r="539" spans="1:16">
      <c r="B539" s="547"/>
      <c r="C539" s="547" t="s">
        <v>371</v>
      </c>
      <c r="D539" s="1308">
        <v>119.4</v>
      </c>
      <c r="E539" s="583">
        <v>99.2</v>
      </c>
      <c r="F539" s="594">
        <v>2867</v>
      </c>
      <c r="G539" s="595">
        <v>14951</v>
      </c>
      <c r="H539" s="596">
        <v>14407</v>
      </c>
      <c r="I539" s="1886">
        <v>35</v>
      </c>
      <c r="J539" s="1904">
        <v>90.5</v>
      </c>
      <c r="M539" s="1891">
        <v>166.19499999999999</v>
      </c>
      <c r="N539" s="1896">
        <f t="shared" ref="N539:N602" si="44">ROUND((M539/M527*100),1)</f>
        <v>90.5</v>
      </c>
    </row>
    <row r="540" spans="1:16">
      <c r="B540" s="547"/>
      <c r="C540" s="547" t="s">
        <v>372</v>
      </c>
      <c r="D540" s="1308">
        <v>92.3</v>
      </c>
      <c r="E540" s="583">
        <v>106.1</v>
      </c>
      <c r="F540" s="594">
        <v>3250</v>
      </c>
      <c r="G540" s="595">
        <v>11947</v>
      </c>
      <c r="H540" s="596">
        <v>6824</v>
      </c>
      <c r="I540" s="1886">
        <v>43</v>
      </c>
      <c r="J540" s="1904">
        <v>87.7</v>
      </c>
      <c r="M540" s="1891">
        <v>160.965</v>
      </c>
      <c r="N540" s="1896">
        <f t="shared" si="44"/>
        <v>87.7</v>
      </c>
    </row>
    <row r="541" spans="1:16">
      <c r="B541" s="547"/>
      <c r="C541" s="547" t="s">
        <v>373</v>
      </c>
      <c r="D541" s="1308">
        <v>84.7</v>
      </c>
      <c r="E541" s="583">
        <v>113.5</v>
      </c>
      <c r="F541" s="594">
        <v>2286</v>
      </c>
      <c r="G541" s="595">
        <v>12009</v>
      </c>
      <c r="H541" s="596">
        <v>5624</v>
      </c>
      <c r="I541" s="1886">
        <v>10</v>
      </c>
      <c r="J541" s="1904">
        <v>89.1</v>
      </c>
      <c r="M541" s="1891">
        <v>162.21</v>
      </c>
      <c r="N541" s="1896">
        <f t="shared" si="44"/>
        <v>89.1</v>
      </c>
    </row>
    <row r="542" spans="1:16">
      <c r="B542" s="547"/>
      <c r="C542" s="547" t="s">
        <v>374</v>
      </c>
      <c r="D542" s="1308">
        <v>85.6</v>
      </c>
      <c r="E542" s="583">
        <v>107.8</v>
      </c>
      <c r="F542" s="594">
        <v>2717</v>
      </c>
      <c r="G542" s="595">
        <v>14642</v>
      </c>
      <c r="H542" s="596">
        <v>8323</v>
      </c>
      <c r="I542" s="1886">
        <v>49</v>
      </c>
      <c r="J542" s="1904">
        <v>91.7</v>
      </c>
      <c r="M542" s="1891">
        <v>165.899</v>
      </c>
      <c r="N542" s="1896">
        <f t="shared" si="44"/>
        <v>91.7</v>
      </c>
    </row>
    <row r="543" spans="1:16">
      <c r="B543" s="547"/>
      <c r="C543" s="547" t="s">
        <v>375</v>
      </c>
      <c r="D543" s="1308">
        <v>88.8</v>
      </c>
      <c r="E543" s="583">
        <v>103.3</v>
      </c>
      <c r="F543" s="594">
        <v>2556</v>
      </c>
      <c r="G543" s="595">
        <v>13223</v>
      </c>
      <c r="H543" s="596">
        <v>9401</v>
      </c>
      <c r="I543" s="1886">
        <v>42</v>
      </c>
      <c r="J543" s="1904">
        <v>94</v>
      </c>
      <c r="M543" s="1891">
        <v>168.482</v>
      </c>
      <c r="N543" s="1896">
        <f t="shared" si="44"/>
        <v>94</v>
      </c>
    </row>
    <row r="544" spans="1:16">
      <c r="B544" s="547"/>
      <c r="C544" s="547" t="s">
        <v>376</v>
      </c>
      <c r="D544" s="1308">
        <v>95.3</v>
      </c>
      <c r="E544" s="583">
        <v>101.9</v>
      </c>
      <c r="F544" s="594">
        <v>2249</v>
      </c>
      <c r="G544" s="595">
        <v>12728</v>
      </c>
      <c r="H544" s="596">
        <v>7619</v>
      </c>
      <c r="I544" s="1886">
        <v>45</v>
      </c>
      <c r="J544" s="1904">
        <v>97</v>
      </c>
      <c r="M544" s="1891">
        <v>170.86199999999999</v>
      </c>
      <c r="N544" s="1896">
        <f t="shared" si="44"/>
        <v>97</v>
      </c>
    </row>
    <row r="545" spans="1:14">
      <c r="B545" s="547"/>
      <c r="C545" s="547" t="s">
        <v>377</v>
      </c>
      <c r="D545" s="1308">
        <v>95.4</v>
      </c>
      <c r="E545" s="583">
        <v>92.7</v>
      </c>
      <c r="F545" s="594">
        <v>2502</v>
      </c>
      <c r="G545" s="595">
        <v>15074</v>
      </c>
      <c r="H545" s="596">
        <v>11856</v>
      </c>
      <c r="I545" s="1886">
        <v>28</v>
      </c>
      <c r="J545" s="1904">
        <v>96.8</v>
      </c>
      <c r="M545" s="1891">
        <v>171.16399999999999</v>
      </c>
      <c r="N545" s="1896">
        <f t="shared" si="44"/>
        <v>96.8</v>
      </c>
    </row>
    <row r="546" spans="1:14">
      <c r="B546" s="547"/>
      <c r="C546" s="547" t="s">
        <v>119</v>
      </c>
      <c r="D546" s="1308">
        <v>100.6</v>
      </c>
      <c r="E546" s="583">
        <v>91.2</v>
      </c>
      <c r="F546" s="594">
        <v>2464</v>
      </c>
      <c r="G546" s="595">
        <v>14574</v>
      </c>
      <c r="H546" s="596">
        <v>10381</v>
      </c>
      <c r="I546" s="1886">
        <v>34</v>
      </c>
      <c r="J546" s="1904">
        <v>97</v>
      </c>
      <c r="M546" s="1891">
        <v>173.08699999999999</v>
      </c>
      <c r="N546" s="1896">
        <f t="shared" si="44"/>
        <v>97</v>
      </c>
    </row>
    <row r="547" spans="1:14">
      <c r="B547" s="547"/>
      <c r="C547" s="547" t="s">
        <v>120</v>
      </c>
      <c r="D547" s="1308">
        <v>101.3</v>
      </c>
      <c r="E547" s="583">
        <v>95.1</v>
      </c>
      <c r="F547" s="594">
        <v>2850</v>
      </c>
      <c r="G547" s="595">
        <v>13211</v>
      </c>
      <c r="H547" s="596">
        <v>10456</v>
      </c>
      <c r="I547" s="1886">
        <v>40</v>
      </c>
      <c r="J547" s="1904">
        <v>98.7</v>
      </c>
      <c r="M547" s="1891">
        <v>174.929</v>
      </c>
      <c r="N547" s="1896">
        <f t="shared" si="44"/>
        <v>98.7</v>
      </c>
    </row>
    <row r="548" spans="1:14">
      <c r="A548" s="549"/>
      <c r="B548" s="597">
        <f>AVERAGE(E537:E548)</f>
        <v>99.716666666666654</v>
      </c>
      <c r="C548" s="550" t="s">
        <v>121</v>
      </c>
      <c r="D548" s="1309">
        <v>106.1</v>
      </c>
      <c r="E548" s="586">
        <v>92.1</v>
      </c>
      <c r="F548" s="598">
        <v>2593</v>
      </c>
      <c r="G548" s="599">
        <v>13475</v>
      </c>
      <c r="H548" s="600">
        <v>9932</v>
      </c>
      <c r="I548" s="1887">
        <v>30</v>
      </c>
      <c r="J548" s="1906">
        <v>99.8</v>
      </c>
      <c r="M548" s="1892">
        <v>178.50399999999999</v>
      </c>
      <c r="N548" s="1897">
        <f t="shared" si="44"/>
        <v>99.8</v>
      </c>
    </row>
    <row r="549" spans="1:14">
      <c r="A549" s="513">
        <v>2021</v>
      </c>
      <c r="B549" s="546" t="s">
        <v>185</v>
      </c>
      <c r="C549" s="546" t="s">
        <v>369</v>
      </c>
      <c r="D549" s="1310">
        <v>103.6</v>
      </c>
      <c r="E549" s="601">
        <v>94</v>
      </c>
      <c r="F549" s="593">
        <v>2201</v>
      </c>
      <c r="G549" s="602">
        <v>14840</v>
      </c>
      <c r="H549" s="603">
        <v>10135</v>
      </c>
      <c r="I549" s="604">
        <v>29</v>
      </c>
      <c r="J549" s="1904">
        <v>102.6</v>
      </c>
      <c r="M549" s="1890">
        <v>182.32499999999999</v>
      </c>
      <c r="N549" s="1894">
        <f t="shared" si="44"/>
        <v>102.6</v>
      </c>
    </row>
    <row r="550" spans="1:14">
      <c r="B550" s="547"/>
      <c r="C550" s="547" t="s">
        <v>370</v>
      </c>
      <c r="D550" s="1311">
        <v>107</v>
      </c>
      <c r="E550" s="605">
        <v>94.2</v>
      </c>
      <c r="F550" s="595">
        <v>2483</v>
      </c>
      <c r="G550" s="594">
        <v>14428</v>
      </c>
      <c r="H550" s="606">
        <v>11333</v>
      </c>
      <c r="I550" s="607">
        <v>19</v>
      </c>
      <c r="J550" s="1904">
        <v>107.2</v>
      </c>
      <c r="M550" s="1891">
        <v>188.43299999999999</v>
      </c>
      <c r="N550" s="1894">
        <f t="shared" si="44"/>
        <v>107.2</v>
      </c>
    </row>
    <row r="551" spans="1:14">
      <c r="B551" s="547"/>
      <c r="C551" s="547" t="s">
        <v>371</v>
      </c>
      <c r="D551" s="1311">
        <v>107.7</v>
      </c>
      <c r="E551" s="605">
        <v>92.4</v>
      </c>
      <c r="F551" s="595">
        <v>2400</v>
      </c>
      <c r="G551" s="594">
        <v>14859</v>
      </c>
      <c r="H551" s="606">
        <v>15552</v>
      </c>
      <c r="I551" s="607">
        <v>27</v>
      </c>
      <c r="J551" s="1904">
        <v>115.4</v>
      </c>
      <c r="M551" s="1891">
        <v>191.70699999999999</v>
      </c>
      <c r="N551" s="1894">
        <f t="shared" si="44"/>
        <v>115.4</v>
      </c>
    </row>
    <row r="552" spans="1:14">
      <c r="B552" s="547"/>
      <c r="C552" s="547" t="s">
        <v>372</v>
      </c>
      <c r="D552" s="1311">
        <v>106.5</v>
      </c>
      <c r="E552" s="605">
        <v>89.8</v>
      </c>
      <c r="F552" s="595">
        <v>2620</v>
      </c>
      <c r="G552" s="594">
        <v>14059</v>
      </c>
      <c r="H552" s="606">
        <v>9068</v>
      </c>
      <c r="I552" s="607">
        <v>21</v>
      </c>
      <c r="J552" s="1904">
        <v>122.2</v>
      </c>
      <c r="M552" s="1891">
        <v>196.625</v>
      </c>
      <c r="N552" s="1894">
        <f t="shared" si="44"/>
        <v>122.2</v>
      </c>
    </row>
    <row r="553" spans="1:14">
      <c r="B553" s="547"/>
      <c r="C553" s="547" t="s">
        <v>373</v>
      </c>
      <c r="D553" s="1311">
        <v>104.4</v>
      </c>
      <c r="E553" s="605">
        <v>89.8</v>
      </c>
      <c r="F553" s="595">
        <v>2245</v>
      </c>
      <c r="G553" s="594">
        <v>12695</v>
      </c>
      <c r="H553" s="606">
        <v>7913</v>
      </c>
      <c r="I553" s="607">
        <v>21</v>
      </c>
      <c r="J553" s="1904">
        <v>124.2</v>
      </c>
      <c r="M553" s="1891">
        <v>201.42400000000001</v>
      </c>
      <c r="N553" s="1894">
        <f t="shared" si="44"/>
        <v>124.2</v>
      </c>
    </row>
    <row r="554" spans="1:14">
      <c r="B554" s="547"/>
      <c r="C554" s="547" t="s">
        <v>374</v>
      </c>
      <c r="D554" s="1311">
        <v>103.7</v>
      </c>
      <c r="E554" s="605">
        <v>87.3</v>
      </c>
      <c r="F554" s="595">
        <v>2597</v>
      </c>
      <c r="G554" s="594">
        <v>15311</v>
      </c>
      <c r="H554" s="606">
        <v>9657</v>
      </c>
      <c r="I554" s="607">
        <v>41</v>
      </c>
      <c r="J554" s="1904">
        <v>123.2</v>
      </c>
      <c r="M554" s="1891">
        <v>204.39099999999999</v>
      </c>
      <c r="N554" s="1894">
        <f t="shared" si="44"/>
        <v>123.2</v>
      </c>
    </row>
    <row r="555" spans="1:14">
      <c r="B555" s="547"/>
      <c r="C555" s="547" t="s">
        <v>375</v>
      </c>
      <c r="D555" s="1311">
        <v>105.6</v>
      </c>
      <c r="E555" s="605">
        <v>88</v>
      </c>
      <c r="F555" s="595">
        <v>2425</v>
      </c>
      <c r="G555" s="594">
        <v>14818</v>
      </c>
      <c r="H555" s="606">
        <v>9720</v>
      </c>
      <c r="I555" s="607">
        <v>32</v>
      </c>
      <c r="J555" s="1904">
        <v>124.6</v>
      </c>
      <c r="M555" s="1891">
        <v>209.95500000000001</v>
      </c>
      <c r="N555" s="1894">
        <f t="shared" si="44"/>
        <v>124.6</v>
      </c>
    </row>
    <row r="556" spans="1:14">
      <c r="B556" s="547"/>
      <c r="C556" s="547" t="s">
        <v>376</v>
      </c>
      <c r="D556" s="1311">
        <v>103.3</v>
      </c>
      <c r="E556" s="605">
        <v>92</v>
      </c>
      <c r="F556" s="595">
        <v>2641</v>
      </c>
      <c r="G556" s="594">
        <v>13548</v>
      </c>
      <c r="H556" s="606">
        <v>7795</v>
      </c>
      <c r="I556" s="607">
        <v>27</v>
      </c>
      <c r="J556" s="1904">
        <v>123.7</v>
      </c>
      <c r="M556" s="1891">
        <v>211.43</v>
      </c>
      <c r="N556" s="1894">
        <f t="shared" si="44"/>
        <v>123.7</v>
      </c>
    </row>
    <row r="557" spans="1:14">
      <c r="B557" s="547"/>
      <c r="C557" s="547" t="s">
        <v>377</v>
      </c>
      <c r="D557" s="1311">
        <v>101.4</v>
      </c>
      <c r="E557" s="605">
        <v>94</v>
      </c>
      <c r="F557" s="595">
        <v>2569</v>
      </c>
      <c r="G557" s="594">
        <v>15556</v>
      </c>
      <c r="H557" s="606">
        <v>8955</v>
      </c>
      <c r="I557" s="607">
        <v>39</v>
      </c>
      <c r="J557" s="1904">
        <v>125.2</v>
      </c>
      <c r="M557" s="1891">
        <v>214.34399999999999</v>
      </c>
      <c r="N557" s="1894">
        <f t="shared" si="44"/>
        <v>125.2</v>
      </c>
    </row>
    <row r="558" spans="1:14">
      <c r="B558" s="547"/>
      <c r="C558" s="547" t="s">
        <v>119</v>
      </c>
      <c r="D558" s="1311">
        <v>101.3</v>
      </c>
      <c r="E558" s="605">
        <v>94.5</v>
      </c>
      <c r="F558" s="595">
        <v>2700</v>
      </c>
      <c r="G558" s="594">
        <v>16101</v>
      </c>
      <c r="H558" s="606">
        <v>7335</v>
      </c>
      <c r="I558" s="607">
        <v>23</v>
      </c>
      <c r="J558" s="1904">
        <v>127.3</v>
      </c>
      <c r="M558" s="1891">
        <v>220.42599999999999</v>
      </c>
      <c r="N558" s="1894">
        <f t="shared" si="44"/>
        <v>127.3</v>
      </c>
    </row>
    <row r="559" spans="1:14">
      <c r="B559" s="547"/>
      <c r="C559" s="547" t="s">
        <v>120</v>
      </c>
      <c r="D559" s="1311">
        <v>103.3</v>
      </c>
      <c r="E559" s="605">
        <v>92.5</v>
      </c>
      <c r="F559" s="595">
        <v>2810</v>
      </c>
      <c r="G559" s="594">
        <v>14535</v>
      </c>
      <c r="H559" s="606">
        <v>9098</v>
      </c>
      <c r="I559" s="607">
        <v>30</v>
      </c>
      <c r="J559" s="1904">
        <v>126.2</v>
      </c>
      <c r="M559" s="1891">
        <v>220.68799999999999</v>
      </c>
      <c r="N559" s="1894">
        <f t="shared" si="44"/>
        <v>126.2</v>
      </c>
    </row>
    <row r="560" spans="1:14">
      <c r="A560" s="549"/>
      <c r="B560" s="550"/>
      <c r="C560" s="550" t="s">
        <v>121</v>
      </c>
      <c r="D560" s="1312">
        <v>99.7</v>
      </c>
      <c r="E560" s="608">
        <v>94.2</v>
      </c>
      <c r="F560" s="599">
        <v>2593</v>
      </c>
      <c r="G560" s="598">
        <v>15147</v>
      </c>
      <c r="H560" s="609">
        <v>9335</v>
      </c>
      <c r="I560" s="610">
        <v>30</v>
      </c>
      <c r="J560" s="1904">
        <v>124.4</v>
      </c>
      <c r="M560" s="1892">
        <v>222.07599999999999</v>
      </c>
      <c r="N560" s="1894">
        <f t="shared" si="44"/>
        <v>124.4</v>
      </c>
    </row>
    <row r="561" spans="1:14">
      <c r="A561" s="513">
        <v>2022</v>
      </c>
      <c r="B561" s="268" t="s">
        <v>188</v>
      </c>
      <c r="C561" s="547" t="s">
        <v>392</v>
      </c>
      <c r="D561" s="1307">
        <v>102.1</v>
      </c>
      <c r="E561" s="587">
        <v>93.5</v>
      </c>
      <c r="F561" s="611">
        <v>1743</v>
      </c>
      <c r="G561" s="594">
        <v>17420</v>
      </c>
      <c r="H561" s="612">
        <v>9044</v>
      </c>
      <c r="I561" s="1885">
        <v>24</v>
      </c>
      <c r="J561" s="1905">
        <v>124.2</v>
      </c>
      <c r="M561" s="1901">
        <v>226.399</v>
      </c>
      <c r="N561" s="1894">
        <f t="shared" si="44"/>
        <v>124.2</v>
      </c>
    </row>
    <row r="562" spans="1:14">
      <c r="C562" s="547" t="s">
        <v>393</v>
      </c>
      <c r="D562" s="1308">
        <v>101.7</v>
      </c>
      <c r="E562" s="583">
        <v>92.9</v>
      </c>
      <c r="F562" s="613">
        <v>2320</v>
      </c>
      <c r="G562" s="594">
        <v>15270</v>
      </c>
      <c r="H562" s="614">
        <v>8699</v>
      </c>
      <c r="I562" s="1886">
        <v>19</v>
      </c>
      <c r="J562" s="1904">
        <v>123.9</v>
      </c>
      <c r="M562" s="1902">
        <v>233.511</v>
      </c>
      <c r="N562" s="1894">
        <f t="shared" si="44"/>
        <v>123.9</v>
      </c>
    </row>
    <row r="563" spans="1:14">
      <c r="C563" s="547" t="s">
        <v>394</v>
      </c>
      <c r="D563" s="1308">
        <v>100.1</v>
      </c>
      <c r="E563" s="583">
        <v>92.9</v>
      </c>
      <c r="F563" s="613">
        <v>2581</v>
      </c>
      <c r="G563" s="594">
        <v>16326</v>
      </c>
      <c r="H563" s="614">
        <v>13294</v>
      </c>
      <c r="I563" s="1886">
        <v>22</v>
      </c>
      <c r="J563" s="1904">
        <v>126</v>
      </c>
      <c r="M563" s="1902">
        <v>241.59800000000001</v>
      </c>
      <c r="N563" s="1894">
        <f t="shared" si="44"/>
        <v>126</v>
      </c>
    </row>
    <row r="564" spans="1:14">
      <c r="C564" s="547" t="s">
        <v>395</v>
      </c>
      <c r="D564" s="1289">
        <v>104.7</v>
      </c>
      <c r="E564" s="552">
        <v>91.4</v>
      </c>
      <c r="F564" s="615">
        <v>3298</v>
      </c>
      <c r="G564" s="553">
        <v>16283</v>
      </c>
      <c r="H564" s="616">
        <v>7221</v>
      </c>
      <c r="I564" s="1876">
        <v>28</v>
      </c>
      <c r="J564" s="1904">
        <v>125.9</v>
      </c>
      <c r="M564" s="1902">
        <v>247.53399999999999</v>
      </c>
      <c r="N564" s="1894">
        <f t="shared" si="44"/>
        <v>125.9</v>
      </c>
    </row>
    <row r="565" spans="1:14">
      <c r="C565" s="547" t="s">
        <v>396</v>
      </c>
      <c r="D565" s="1289">
        <v>98.2</v>
      </c>
      <c r="E565" s="541">
        <v>99.6</v>
      </c>
      <c r="F565" s="618">
        <v>2109</v>
      </c>
      <c r="G565" s="515">
        <v>14606</v>
      </c>
      <c r="H565" s="619">
        <v>6688</v>
      </c>
      <c r="I565" s="1876">
        <v>19</v>
      </c>
      <c r="J565" s="1904">
        <v>123.1</v>
      </c>
      <c r="M565" s="1902">
        <v>247.87200000000001</v>
      </c>
      <c r="N565" s="1894">
        <f t="shared" si="44"/>
        <v>123.1</v>
      </c>
    </row>
    <row r="566" spans="1:14">
      <c r="C566" s="547" t="s">
        <v>397</v>
      </c>
      <c r="D566" s="1289">
        <v>102.1</v>
      </c>
      <c r="E566" s="541">
        <v>83.8</v>
      </c>
      <c r="F566" s="618">
        <v>2587</v>
      </c>
      <c r="G566" s="515">
        <v>16843</v>
      </c>
      <c r="H566" s="619">
        <v>7882</v>
      </c>
      <c r="I566" s="1876">
        <v>27</v>
      </c>
      <c r="J566" s="1904">
        <v>122.6</v>
      </c>
      <c r="M566" s="1902">
        <v>250.63</v>
      </c>
      <c r="N566" s="1894">
        <f t="shared" si="44"/>
        <v>122.6</v>
      </c>
    </row>
    <row r="567" spans="1:14">
      <c r="C567" s="547" t="s">
        <v>398</v>
      </c>
      <c r="D567" s="1289">
        <v>101.5</v>
      </c>
      <c r="E567" s="541">
        <v>92.9</v>
      </c>
      <c r="F567" s="618">
        <v>2509</v>
      </c>
      <c r="G567" s="515">
        <v>16630</v>
      </c>
      <c r="H567" s="619">
        <v>8634</v>
      </c>
      <c r="I567" s="1876">
        <v>31</v>
      </c>
      <c r="J567" s="1904">
        <v>118.2</v>
      </c>
      <c r="M567" s="1902">
        <v>248.184</v>
      </c>
      <c r="N567" s="1894">
        <f t="shared" si="44"/>
        <v>118.2</v>
      </c>
    </row>
    <row r="568" spans="1:14">
      <c r="C568" s="547" t="s">
        <v>399</v>
      </c>
      <c r="D568" s="1289">
        <v>100.2</v>
      </c>
      <c r="E568" s="541">
        <v>94.6</v>
      </c>
      <c r="F568" s="618">
        <v>2797</v>
      </c>
      <c r="G568" s="515">
        <v>15252</v>
      </c>
      <c r="H568" s="619">
        <v>7489</v>
      </c>
      <c r="I568" s="1876">
        <v>23</v>
      </c>
      <c r="J568" s="1904">
        <v>117.7</v>
      </c>
      <c r="M568" s="1902">
        <v>248.93199999999999</v>
      </c>
      <c r="N568" s="1894">
        <f t="shared" si="44"/>
        <v>117.7</v>
      </c>
    </row>
    <row r="569" spans="1:14">
      <c r="C569" s="547" t="s">
        <v>400</v>
      </c>
      <c r="D569" s="1289">
        <v>102.4</v>
      </c>
      <c r="E569" s="541">
        <v>93.6</v>
      </c>
      <c r="F569" s="618">
        <v>2265</v>
      </c>
      <c r="G569" s="515">
        <v>16204</v>
      </c>
      <c r="H569" s="619">
        <v>10119</v>
      </c>
      <c r="I569" s="1876">
        <v>30</v>
      </c>
      <c r="J569" s="1904">
        <v>115.3</v>
      </c>
      <c r="M569" s="1902">
        <v>247.19300000000001</v>
      </c>
      <c r="N569" s="1894">
        <f t="shared" si="44"/>
        <v>115.3</v>
      </c>
    </row>
    <row r="570" spans="1:14">
      <c r="C570" s="547" t="s">
        <v>119</v>
      </c>
      <c r="D570" s="1289">
        <v>101</v>
      </c>
      <c r="E570" s="541">
        <v>97.3</v>
      </c>
      <c r="F570" s="618">
        <v>3274</v>
      </c>
      <c r="G570" s="515">
        <v>17011</v>
      </c>
      <c r="H570" s="619">
        <v>8658</v>
      </c>
      <c r="I570" s="1876">
        <v>33</v>
      </c>
      <c r="J570" s="1904">
        <v>112.8</v>
      </c>
      <c r="M570" s="1902">
        <v>248.71600000000001</v>
      </c>
      <c r="N570" s="1894">
        <f t="shared" si="44"/>
        <v>112.8</v>
      </c>
    </row>
    <row r="571" spans="1:14">
      <c r="C571" s="547" t="s">
        <v>120</v>
      </c>
      <c r="D571" s="1289">
        <v>101.1</v>
      </c>
      <c r="E571" s="541">
        <v>97.1</v>
      </c>
      <c r="F571" s="618">
        <v>2930</v>
      </c>
      <c r="G571" s="618">
        <v>16180</v>
      </c>
      <c r="H571" s="619">
        <v>9164</v>
      </c>
      <c r="I571" s="1876">
        <v>29</v>
      </c>
      <c r="J571" s="1904">
        <v>113.6</v>
      </c>
      <c r="M571" s="1902">
        <v>250.6</v>
      </c>
      <c r="N571" s="1894">
        <f t="shared" si="44"/>
        <v>113.6</v>
      </c>
    </row>
    <row r="572" spans="1:14">
      <c r="A572" s="549"/>
      <c r="B572" s="620"/>
      <c r="C572" s="550" t="s">
        <v>121</v>
      </c>
      <c r="D572" s="1313">
        <v>99</v>
      </c>
      <c r="E572" s="621">
        <v>100.4</v>
      </c>
      <c r="F572" s="622">
        <v>2651</v>
      </c>
      <c r="G572" s="622">
        <v>15351</v>
      </c>
      <c r="H572" s="623">
        <v>9055</v>
      </c>
      <c r="I572" s="1878">
        <v>33</v>
      </c>
      <c r="J572" s="1906">
        <v>112.5</v>
      </c>
      <c r="M572" s="1903">
        <v>249.80699999999999</v>
      </c>
      <c r="N572" s="1894">
        <f t="shared" si="44"/>
        <v>112.5</v>
      </c>
    </row>
    <row r="573" spans="1:14">
      <c r="A573" s="624">
        <v>2023</v>
      </c>
      <c r="B573" s="625" t="s">
        <v>192</v>
      </c>
      <c r="C573" s="625" t="s">
        <v>110</v>
      </c>
      <c r="D573" s="1314">
        <v>98.1</v>
      </c>
      <c r="E573" s="625">
        <v>107.3</v>
      </c>
      <c r="F573" s="627">
        <v>2775</v>
      </c>
      <c r="G573" s="628">
        <v>16040</v>
      </c>
      <c r="H573" s="627">
        <v>9909</v>
      </c>
      <c r="I573" s="629">
        <v>35</v>
      </c>
      <c r="J573" s="1904">
        <v>111.1</v>
      </c>
      <c r="M573" s="1901">
        <v>251.60499999999999</v>
      </c>
      <c r="N573" s="1894">
        <f t="shared" si="44"/>
        <v>111.1</v>
      </c>
    </row>
    <row r="574" spans="1:14">
      <c r="A574" s="630"/>
      <c r="C574" s="268" t="s">
        <v>111</v>
      </c>
      <c r="D574" s="1315">
        <v>100.2</v>
      </c>
      <c r="E574" s="268">
        <v>100.2</v>
      </c>
      <c r="F574" s="631">
        <v>2081</v>
      </c>
      <c r="G574" s="632">
        <v>15411</v>
      </c>
      <c r="H574" s="631">
        <v>11280</v>
      </c>
      <c r="I574" s="516">
        <v>32</v>
      </c>
      <c r="J574" s="1904">
        <v>108.4</v>
      </c>
      <c r="M574" s="1902">
        <v>253.17500000000001</v>
      </c>
      <c r="N574" s="1894">
        <f t="shared" si="44"/>
        <v>108.4</v>
      </c>
    </row>
    <row r="575" spans="1:14">
      <c r="A575" s="630"/>
      <c r="C575" s="268" t="s">
        <v>112</v>
      </c>
      <c r="D575" s="1315">
        <v>101</v>
      </c>
      <c r="E575" s="268">
        <v>102.9</v>
      </c>
      <c r="F575" s="631">
        <v>2635</v>
      </c>
      <c r="G575" s="632">
        <v>15636</v>
      </c>
      <c r="H575" s="631">
        <v>15497</v>
      </c>
      <c r="I575" s="516">
        <v>48</v>
      </c>
      <c r="J575" s="1904">
        <v>104.8</v>
      </c>
      <c r="M575" s="1902">
        <v>253.19900000000001</v>
      </c>
      <c r="N575" s="1894">
        <f t="shared" si="44"/>
        <v>104.8</v>
      </c>
    </row>
    <row r="576" spans="1:14">
      <c r="A576" s="630"/>
      <c r="C576" s="268" t="s">
        <v>113</v>
      </c>
      <c r="D576" s="1315">
        <v>98.9</v>
      </c>
      <c r="E576" s="268">
        <v>101.6</v>
      </c>
      <c r="F576" s="631">
        <v>2685</v>
      </c>
      <c r="G576" s="632">
        <v>15137</v>
      </c>
      <c r="H576" s="631">
        <v>9350</v>
      </c>
      <c r="I576" s="516">
        <v>34</v>
      </c>
      <c r="J576" s="1904">
        <v>102</v>
      </c>
      <c r="M576" s="1902">
        <v>252.465</v>
      </c>
      <c r="N576" s="1894">
        <f t="shared" si="44"/>
        <v>102</v>
      </c>
    </row>
    <row r="577" spans="1:14">
      <c r="A577" s="630"/>
      <c r="C577" s="268" t="s">
        <v>114</v>
      </c>
      <c r="D577" s="1315">
        <v>100</v>
      </c>
      <c r="E577" s="268">
        <v>101.5</v>
      </c>
      <c r="F577" s="631">
        <v>2376</v>
      </c>
      <c r="G577" s="632">
        <v>14470</v>
      </c>
      <c r="H577" s="631">
        <v>9047</v>
      </c>
      <c r="I577" s="516">
        <v>45</v>
      </c>
      <c r="J577" s="1904">
        <v>101.5</v>
      </c>
      <c r="M577" s="1902">
        <v>251.55699999999999</v>
      </c>
      <c r="N577" s="1894">
        <f t="shared" si="44"/>
        <v>101.5</v>
      </c>
    </row>
    <row r="578" spans="1:14">
      <c r="A578" s="630"/>
      <c r="C578" s="268" t="s">
        <v>115</v>
      </c>
      <c r="D578" s="1315">
        <v>100.9</v>
      </c>
      <c r="E578" s="268">
        <v>103.7</v>
      </c>
      <c r="F578" s="631">
        <v>2180</v>
      </c>
      <c r="G578" s="632">
        <v>15796</v>
      </c>
      <c r="H578" s="631">
        <v>10869</v>
      </c>
      <c r="I578" s="516">
        <v>49</v>
      </c>
      <c r="J578" s="1904">
        <v>101.3</v>
      </c>
      <c r="M578" s="1902">
        <v>253.798</v>
      </c>
      <c r="N578" s="1894">
        <f t="shared" si="44"/>
        <v>101.3</v>
      </c>
    </row>
    <row r="579" spans="1:14">
      <c r="A579" s="630"/>
      <c r="C579" s="268" t="s">
        <v>116</v>
      </c>
      <c r="D579" s="1315">
        <v>100.7</v>
      </c>
      <c r="E579" s="268">
        <v>102.5</v>
      </c>
      <c r="F579" s="631">
        <v>2367</v>
      </c>
      <c r="G579" s="632">
        <v>15813</v>
      </c>
      <c r="H579" s="631">
        <v>10375</v>
      </c>
      <c r="I579" s="516">
        <v>32</v>
      </c>
      <c r="J579" s="1904">
        <v>103.1</v>
      </c>
      <c r="M579" s="1902">
        <v>255.96899999999999</v>
      </c>
      <c r="N579" s="1894">
        <f t="shared" si="44"/>
        <v>103.1</v>
      </c>
    </row>
    <row r="580" spans="1:14">
      <c r="A580" s="630"/>
      <c r="C580" s="268" t="s">
        <v>117</v>
      </c>
      <c r="D580" s="1315">
        <v>98.5</v>
      </c>
      <c r="E580" s="268">
        <v>105.2</v>
      </c>
      <c r="F580" s="631">
        <v>2796</v>
      </c>
      <c r="G580" s="632">
        <v>14574</v>
      </c>
      <c r="H580" s="631">
        <v>8872</v>
      </c>
      <c r="I580" s="516">
        <v>45</v>
      </c>
      <c r="J580" s="1904">
        <v>103.6</v>
      </c>
      <c r="M580" s="1902">
        <v>257.947</v>
      </c>
      <c r="N580" s="1894">
        <f t="shared" si="44"/>
        <v>103.6</v>
      </c>
    </row>
    <row r="581" spans="1:14">
      <c r="A581" s="630"/>
      <c r="C581" s="268" t="s">
        <v>118</v>
      </c>
      <c r="D581" s="1315">
        <v>100</v>
      </c>
      <c r="E581" s="268">
        <v>104.3</v>
      </c>
      <c r="F581" s="631">
        <v>2412</v>
      </c>
      <c r="G581" s="632">
        <v>16108</v>
      </c>
      <c r="H581" s="631">
        <v>11536</v>
      </c>
      <c r="I581" s="516">
        <v>48</v>
      </c>
      <c r="J581" s="1904">
        <v>104.1</v>
      </c>
      <c r="M581" s="1902">
        <v>257.26100000000002</v>
      </c>
      <c r="N581" s="1894">
        <f t="shared" si="44"/>
        <v>104.1</v>
      </c>
    </row>
    <row r="582" spans="1:14">
      <c r="A582" s="630"/>
      <c r="C582" s="268" t="s">
        <v>119</v>
      </c>
      <c r="D582" s="1315">
        <v>100.5</v>
      </c>
      <c r="E582" s="268">
        <v>106.7</v>
      </c>
      <c r="F582" s="631">
        <v>3240</v>
      </c>
      <c r="G582" s="632">
        <v>16764</v>
      </c>
      <c r="H582" s="631">
        <v>10166</v>
      </c>
      <c r="I582" s="516">
        <v>48</v>
      </c>
      <c r="J582" s="1904">
        <v>103.5</v>
      </c>
      <c r="M582" s="1902">
        <v>257.33600000000001</v>
      </c>
      <c r="N582" s="1894">
        <f t="shared" si="44"/>
        <v>103.5</v>
      </c>
    </row>
    <row r="583" spans="1:14">
      <c r="A583" s="630"/>
      <c r="C583" s="268" t="s">
        <v>120</v>
      </c>
      <c r="D583" s="1315">
        <v>98.5</v>
      </c>
      <c r="E583" s="268">
        <v>108.4</v>
      </c>
      <c r="F583" s="631">
        <v>2275</v>
      </c>
      <c r="G583" s="632">
        <v>14799</v>
      </c>
      <c r="H583" s="631">
        <v>10431</v>
      </c>
      <c r="I583" s="516">
        <v>61</v>
      </c>
      <c r="J583" s="1904">
        <v>103.1</v>
      </c>
      <c r="M583" s="1902">
        <v>258.46699999999998</v>
      </c>
      <c r="N583" s="1894">
        <f t="shared" si="44"/>
        <v>103.1</v>
      </c>
    </row>
    <row r="584" spans="1:14">
      <c r="A584" s="633"/>
      <c r="B584" s="620"/>
      <c r="C584" s="620" t="s">
        <v>121</v>
      </c>
      <c r="D584" s="1316">
        <v>97.8</v>
      </c>
      <c r="E584" s="620">
        <v>112.8</v>
      </c>
      <c r="F584" s="634">
        <v>2312</v>
      </c>
      <c r="G584" s="635">
        <v>15551</v>
      </c>
      <c r="H584" s="634">
        <v>9837</v>
      </c>
      <c r="I584" s="636">
        <v>49</v>
      </c>
      <c r="J584" s="1904">
        <v>102.9</v>
      </c>
      <c r="M584" s="1903">
        <v>257.07100000000003</v>
      </c>
      <c r="N584" s="1894">
        <f t="shared" si="44"/>
        <v>102.9</v>
      </c>
    </row>
    <row r="585" spans="1:14">
      <c r="A585" s="617">
        <v>2024</v>
      </c>
      <c r="B585" s="268" t="s">
        <v>194</v>
      </c>
      <c r="C585" s="268" t="s">
        <v>110</v>
      </c>
      <c r="D585" s="1315">
        <v>97.8</v>
      </c>
      <c r="E585" s="268">
        <v>107.2</v>
      </c>
      <c r="F585" s="631">
        <v>1537</v>
      </c>
      <c r="G585" s="632">
        <v>16471</v>
      </c>
      <c r="H585" s="631">
        <v>9638</v>
      </c>
      <c r="I585" s="516">
        <v>51</v>
      </c>
      <c r="J585" s="1905">
        <v>103</v>
      </c>
      <c r="M585" s="1902">
        <v>259.14</v>
      </c>
      <c r="N585" s="1895">
        <f t="shared" si="44"/>
        <v>103</v>
      </c>
    </row>
    <row r="586" spans="1:14">
      <c r="A586" s="630"/>
      <c r="C586" s="268" t="s">
        <v>111</v>
      </c>
      <c r="D586" s="1315">
        <v>98.9</v>
      </c>
      <c r="E586" s="268">
        <v>112</v>
      </c>
      <c r="F586" s="631">
        <v>2267</v>
      </c>
      <c r="G586" s="632">
        <v>15821</v>
      </c>
      <c r="H586" s="631">
        <v>9894</v>
      </c>
      <c r="I586" s="516">
        <v>46</v>
      </c>
      <c r="J586" s="1904">
        <v>102.5</v>
      </c>
      <c r="M586" s="1902">
        <v>259.59100000000001</v>
      </c>
      <c r="N586" s="1896">
        <f t="shared" si="44"/>
        <v>102.5</v>
      </c>
    </row>
    <row r="587" spans="1:14">
      <c r="A587" s="630"/>
      <c r="C587" s="268" t="s">
        <v>112</v>
      </c>
      <c r="D587" s="1315">
        <v>98.5</v>
      </c>
      <c r="E587" s="268">
        <v>110.2</v>
      </c>
      <c r="F587" s="631">
        <v>2215</v>
      </c>
      <c r="G587" s="632">
        <v>15247</v>
      </c>
      <c r="H587" s="631">
        <v>13075</v>
      </c>
      <c r="I587" s="516">
        <v>60</v>
      </c>
      <c r="J587" s="1904">
        <v>104.2</v>
      </c>
      <c r="M587" s="1902">
        <v>263.80099999999999</v>
      </c>
      <c r="N587" s="1896">
        <f t="shared" si="44"/>
        <v>104.2</v>
      </c>
    </row>
    <row r="588" spans="1:14">
      <c r="A588" s="630"/>
      <c r="C588" s="268" t="s">
        <v>113</v>
      </c>
      <c r="D588" s="1315">
        <v>95.6</v>
      </c>
      <c r="E588" s="268">
        <v>108</v>
      </c>
      <c r="F588" s="631">
        <v>2422</v>
      </c>
      <c r="G588" s="632">
        <v>14972</v>
      </c>
      <c r="H588" s="631">
        <v>8511</v>
      </c>
      <c r="I588" s="516">
        <v>46</v>
      </c>
      <c r="J588" s="1904">
        <v>106.6</v>
      </c>
      <c r="M588" s="1902">
        <v>269.16899999999998</v>
      </c>
      <c r="N588" s="1896">
        <f t="shared" si="44"/>
        <v>106.6</v>
      </c>
    </row>
    <row r="589" spans="1:14">
      <c r="A589" s="630"/>
      <c r="C589" s="268" t="s">
        <v>114</v>
      </c>
      <c r="D589" s="1315">
        <v>99.6</v>
      </c>
      <c r="E589" s="268">
        <v>100.9</v>
      </c>
      <c r="F589" s="631">
        <v>1906</v>
      </c>
      <c r="G589" s="632">
        <v>14234</v>
      </c>
      <c r="H589" s="631">
        <v>8149</v>
      </c>
      <c r="I589" s="516">
        <v>48</v>
      </c>
      <c r="J589" s="1904">
        <v>108.4</v>
      </c>
      <c r="M589" s="1902">
        <v>272.81299999999999</v>
      </c>
      <c r="N589" s="1896">
        <f t="shared" si="44"/>
        <v>108.4</v>
      </c>
    </row>
    <row r="590" spans="1:14">
      <c r="A590" s="630"/>
      <c r="C590" s="268" t="s">
        <v>115</v>
      </c>
      <c r="D590" s="1315">
        <v>97.3</v>
      </c>
      <c r="E590" s="268">
        <v>111.5</v>
      </c>
      <c r="F590" s="631">
        <v>2438</v>
      </c>
      <c r="G590" s="632">
        <v>14788</v>
      </c>
      <c r="H590" s="631">
        <v>9990</v>
      </c>
      <c r="I590" s="516">
        <v>51</v>
      </c>
      <c r="J590" s="1904">
        <v>107.4</v>
      </c>
      <c r="M590" s="1902">
        <v>272.62799999999999</v>
      </c>
      <c r="N590" s="1896">
        <f t="shared" si="44"/>
        <v>107.4</v>
      </c>
    </row>
    <row r="591" spans="1:14">
      <c r="A591" s="630"/>
      <c r="C591" s="268" t="s">
        <v>116</v>
      </c>
      <c r="D591" s="1315">
        <v>102.2</v>
      </c>
      <c r="E591" s="268">
        <v>103.8</v>
      </c>
      <c r="F591" s="631">
        <v>2389</v>
      </c>
      <c r="G591" s="632">
        <v>15723</v>
      </c>
      <c r="H591" s="631">
        <v>11050</v>
      </c>
      <c r="I591" s="516">
        <v>51</v>
      </c>
      <c r="J591" s="1904">
        <v>104.3</v>
      </c>
      <c r="M591" s="1902">
        <v>266.85000000000002</v>
      </c>
      <c r="N591" s="1896">
        <f t="shared" si="44"/>
        <v>104.3</v>
      </c>
    </row>
    <row r="592" spans="1:14">
      <c r="A592" s="630"/>
      <c r="C592" s="268" t="s">
        <v>117</v>
      </c>
      <c r="D592" s="1315">
        <v>98.3</v>
      </c>
      <c r="E592" s="268">
        <v>121.2</v>
      </c>
      <c r="F592" s="631">
        <v>1782</v>
      </c>
      <c r="G592" s="632">
        <v>14315</v>
      </c>
      <c r="H592" s="631">
        <v>9289</v>
      </c>
      <c r="I592" s="516">
        <v>40</v>
      </c>
      <c r="J592" s="1904">
        <v>103.2</v>
      </c>
      <c r="M592" s="1902">
        <v>266.21899999999999</v>
      </c>
      <c r="N592" s="1896">
        <f t="shared" si="44"/>
        <v>103.2</v>
      </c>
    </row>
    <row r="593" spans="1:14">
      <c r="A593" s="630"/>
      <c r="C593" s="268" t="s">
        <v>118</v>
      </c>
      <c r="D593" s="1315">
        <v>99.6</v>
      </c>
      <c r="E593" s="268">
        <v>121</v>
      </c>
      <c r="F593" s="631">
        <v>3790</v>
      </c>
      <c r="G593" s="632">
        <v>15116</v>
      </c>
      <c r="H593" s="631">
        <v>11929</v>
      </c>
      <c r="I593" s="516">
        <v>34</v>
      </c>
      <c r="J593" s="1904">
        <v>104</v>
      </c>
      <c r="M593" s="1902">
        <v>267.46300000000002</v>
      </c>
      <c r="N593" s="1896">
        <f t="shared" si="44"/>
        <v>104</v>
      </c>
    </row>
    <row r="594" spans="1:14">
      <c r="A594" s="630"/>
      <c r="C594" s="268" t="s">
        <v>119</v>
      </c>
      <c r="D594" s="1315">
        <v>98.9</v>
      </c>
      <c r="E594" s="268">
        <v>123.8</v>
      </c>
      <c r="F594" s="631">
        <v>1957</v>
      </c>
      <c r="G594" s="632">
        <v>16680</v>
      </c>
      <c r="H594" s="631">
        <v>11006</v>
      </c>
      <c r="I594" s="516">
        <v>49</v>
      </c>
      <c r="J594" s="1904">
        <v>104.1</v>
      </c>
      <c r="M594" s="1902">
        <v>267.86599999999999</v>
      </c>
      <c r="N594" s="1896">
        <f t="shared" si="44"/>
        <v>104.1</v>
      </c>
    </row>
    <row r="595" spans="1:14">
      <c r="A595" s="630"/>
      <c r="C595" s="268" t="s">
        <v>120</v>
      </c>
      <c r="D595" s="1315">
        <v>96.2</v>
      </c>
      <c r="E595" s="268">
        <v>136.4</v>
      </c>
      <c r="F595" s="631">
        <v>2396</v>
      </c>
      <c r="G595" s="632">
        <v>14529</v>
      </c>
      <c r="H595" s="631">
        <v>10976</v>
      </c>
      <c r="I595" s="516">
        <v>47</v>
      </c>
      <c r="J595" s="1904">
        <v>103</v>
      </c>
      <c r="M595" s="1902">
        <v>266.32600000000002</v>
      </c>
      <c r="N595" s="1896">
        <f t="shared" si="44"/>
        <v>103</v>
      </c>
    </row>
    <row r="596" spans="1:14">
      <c r="A596" s="633"/>
      <c r="B596" s="620"/>
      <c r="C596" s="620" t="s">
        <v>121</v>
      </c>
      <c r="D596" s="1316">
        <v>97</v>
      </c>
      <c r="E596" s="620">
        <v>108.9</v>
      </c>
      <c r="F596" s="634">
        <v>2059</v>
      </c>
      <c r="G596" s="635">
        <v>14357</v>
      </c>
      <c r="H596" s="634">
        <v>8938</v>
      </c>
      <c r="I596" s="636">
        <v>47</v>
      </c>
      <c r="J596" s="1906">
        <v>104.4</v>
      </c>
      <c r="M596" s="1903">
        <v>268.28899999999999</v>
      </c>
      <c r="N596" s="1897">
        <f t="shared" si="44"/>
        <v>104.4</v>
      </c>
    </row>
    <row r="597" spans="1:14">
      <c r="A597" s="617">
        <v>2025</v>
      </c>
      <c r="B597" s="268" t="s">
        <v>836</v>
      </c>
      <c r="C597" s="268" t="s">
        <v>110</v>
      </c>
      <c r="D597" s="1315">
        <v>100.7</v>
      </c>
      <c r="E597" s="268">
        <v>109.5</v>
      </c>
      <c r="F597" s="631">
        <v>2182</v>
      </c>
      <c r="G597" s="632">
        <v>16334</v>
      </c>
      <c r="H597" s="631">
        <v>10311</v>
      </c>
      <c r="I597" s="516">
        <v>57</v>
      </c>
      <c r="J597" s="1904">
        <v>268.75400000000002</v>
      </c>
      <c r="M597" s="1902">
        <v>268.75400000000002</v>
      </c>
      <c r="N597" s="1894">
        <f t="shared" si="44"/>
        <v>103.7</v>
      </c>
    </row>
    <row r="598" spans="1:14">
      <c r="A598" s="630"/>
      <c r="C598" s="268" t="s">
        <v>111</v>
      </c>
      <c r="D598" s="1315">
        <v>96.3</v>
      </c>
      <c r="E598" s="268">
        <v>103.8</v>
      </c>
      <c r="F598" s="631">
        <v>2528</v>
      </c>
      <c r="G598" s="632">
        <v>15244</v>
      </c>
      <c r="H598" s="631">
        <v>11401</v>
      </c>
      <c r="I598" s="516">
        <v>49</v>
      </c>
      <c r="J598" s="1904">
        <v>267.83199999999999</v>
      </c>
      <c r="M598" s="1902">
        <v>267.83199999999999</v>
      </c>
      <c r="N598" s="1894">
        <f t="shared" si="44"/>
        <v>103.2</v>
      </c>
    </row>
    <row r="599" spans="1:14">
      <c r="A599" s="630"/>
      <c r="C599" s="268" t="s">
        <v>112</v>
      </c>
      <c r="D599" s="1315">
        <v>94.6</v>
      </c>
      <c r="E599" s="268">
        <v>111.1</v>
      </c>
      <c r="F599" s="631">
        <v>2815</v>
      </c>
      <c r="G599" s="632">
        <v>14628</v>
      </c>
      <c r="H599" s="631">
        <v>13785</v>
      </c>
      <c r="I599" s="516">
        <v>52</v>
      </c>
      <c r="J599" s="1904">
        <v>269.34199999999998</v>
      </c>
      <c r="M599" s="1902">
        <v>269.34199999999998</v>
      </c>
      <c r="N599" s="1894">
        <f t="shared" si="44"/>
        <v>102.1</v>
      </c>
    </row>
    <row r="600" spans="1:14">
      <c r="A600" s="630"/>
      <c r="C600" s="268" t="s">
        <v>113</v>
      </c>
      <c r="D600" s="1315">
        <v>95.5</v>
      </c>
      <c r="E600" s="268">
        <v>110</v>
      </c>
      <c r="F600" s="631">
        <v>1963</v>
      </c>
      <c r="G600" s="632">
        <v>14841</v>
      </c>
      <c r="H600" s="631">
        <v>9674</v>
      </c>
      <c r="I600" s="516">
        <v>69</v>
      </c>
      <c r="J600" s="1904">
        <v>261.56200000000001</v>
      </c>
      <c r="M600" s="1902">
        <v>261.56200000000001</v>
      </c>
      <c r="N600" s="1894">
        <f t="shared" si="44"/>
        <v>97.2</v>
      </c>
    </row>
    <row r="601" spans="1:14">
      <c r="A601" s="630"/>
      <c r="C601" s="268" t="s">
        <v>114</v>
      </c>
      <c r="D601" s="1315">
        <v>96.8</v>
      </c>
      <c r="E601" s="268">
        <v>103.8</v>
      </c>
      <c r="F601" s="631">
        <v>1891</v>
      </c>
      <c r="G601" s="632">
        <v>14170</v>
      </c>
      <c r="H601" s="631">
        <v>8409</v>
      </c>
      <c r="I601" s="516">
        <v>53</v>
      </c>
      <c r="J601" s="1904">
        <v>260.90199999999999</v>
      </c>
      <c r="M601" s="1902">
        <v>260.90199999999999</v>
      </c>
      <c r="N601" s="1894">
        <f t="shared" si="44"/>
        <v>95.6</v>
      </c>
    </row>
    <row r="602" spans="1:14">
      <c r="A602" s="630"/>
      <c r="C602" s="268" t="s">
        <v>115</v>
      </c>
      <c r="D602" s="1315">
        <v>98.9</v>
      </c>
      <c r="E602" s="268">
        <v>105.6</v>
      </c>
      <c r="F602" s="631">
        <v>2422</v>
      </c>
      <c r="G602" s="632">
        <v>14376</v>
      </c>
      <c r="H602" s="631">
        <v>10411</v>
      </c>
      <c r="I602" s="516">
        <v>59</v>
      </c>
      <c r="J602" s="1904">
        <v>263.31099999999998</v>
      </c>
      <c r="M602" s="1902">
        <v>263.31099999999998</v>
      </c>
      <c r="N602" s="1894">
        <f t="shared" si="44"/>
        <v>96.6</v>
      </c>
    </row>
    <row r="603" spans="1:14">
      <c r="A603" s="630"/>
      <c r="C603" s="268" t="s">
        <v>116</v>
      </c>
      <c r="D603" s="1315">
        <v>97.6</v>
      </c>
      <c r="E603" s="268">
        <v>106</v>
      </c>
      <c r="F603" s="631">
        <v>2144</v>
      </c>
      <c r="G603" s="632">
        <v>15183</v>
      </c>
      <c r="H603" s="631">
        <v>10588</v>
      </c>
      <c r="I603" s="516">
        <v>49</v>
      </c>
      <c r="J603" s="1904">
        <v>264.05099999999999</v>
      </c>
      <c r="M603" s="1902">
        <v>264.05099999999999</v>
      </c>
      <c r="N603" s="1894">
        <f t="shared" ref="N603:N608" si="45">ROUND((M603/M591*100),1)</f>
        <v>99</v>
      </c>
    </row>
    <row r="604" spans="1:14">
      <c r="A604" s="630"/>
      <c r="C604" s="268" t="s">
        <v>117</v>
      </c>
      <c r="D604" s="1315">
        <v>94.3</v>
      </c>
      <c r="E604" s="268">
        <v>116</v>
      </c>
      <c r="F604" s="631">
        <v>1927</v>
      </c>
      <c r="G604" s="632">
        <v>13797</v>
      </c>
      <c r="H604" s="631">
        <v>8006</v>
      </c>
      <c r="I604" s="516">
        <v>40</v>
      </c>
      <c r="J604" s="1904">
        <v>264.76</v>
      </c>
      <c r="M604" s="1902">
        <v>264.76</v>
      </c>
      <c r="N604" s="1894">
        <f t="shared" si="45"/>
        <v>99.5</v>
      </c>
    </row>
    <row r="605" spans="1:14">
      <c r="A605" s="630"/>
      <c r="C605" s="268" t="s">
        <v>118</v>
      </c>
      <c r="D605" s="1315">
        <v>99.7</v>
      </c>
      <c r="E605" s="268">
        <v>105.5</v>
      </c>
      <c r="F605" s="631">
        <v>2267</v>
      </c>
      <c r="G605" s="632">
        <v>14793</v>
      </c>
      <c r="H605" s="631">
        <v>11100</v>
      </c>
      <c r="I605" s="516">
        <v>44</v>
      </c>
      <c r="J605" s="541">
        <v>265.17099999999999</v>
      </c>
      <c r="M605" s="1902">
        <v>265.17099999999999</v>
      </c>
      <c r="N605" s="1898">
        <f t="shared" si="45"/>
        <v>99.1</v>
      </c>
    </row>
    <row r="606" spans="1:14">
      <c r="A606" s="630"/>
      <c r="C606" s="268" t="s">
        <v>119</v>
      </c>
      <c r="D606" s="1315">
        <v>97.5</v>
      </c>
      <c r="E606" s="268">
        <v>107.9</v>
      </c>
      <c r="F606" s="631">
        <v>2379</v>
      </c>
      <c r="G606" s="632">
        <v>15169</v>
      </c>
      <c r="H606" s="631">
        <v>10070</v>
      </c>
      <c r="I606" s="516">
        <v>52</v>
      </c>
      <c r="J606" s="541">
        <v>269.65199999999999</v>
      </c>
      <c r="M606" s="1902">
        <v>269.65199999999999</v>
      </c>
      <c r="N606" s="1898">
        <f t="shared" si="45"/>
        <v>100.7</v>
      </c>
    </row>
    <row r="607" spans="1:14">
      <c r="A607" s="630"/>
      <c r="C607" s="268" t="s">
        <v>120</v>
      </c>
      <c r="D607" s="1315">
        <v>95.8</v>
      </c>
      <c r="E607" s="268">
        <v>111.9</v>
      </c>
      <c r="F607" s="631">
        <v>2188</v>
      </c>
      <c r="G607" s="632">
        <v>12891</v>
      </c>
      <c r="H607" s="631">
        <v>9751</v>
      </c>
      <c r="I607" s="516">
        <v>47</v>
      </c>
      <c r="J607" s="541">
        <v>269.75299999999999</v>
      </c>
      <c r="M607" s="1902">
        <v>269.65199999999999</v>
      </c>
      <c r="N607" s="1898">
        <f t="shared" si="45"/>
        <v>101.2</v>
      </c>
    </row>
    <row r="608" spans="1:14">
      <c r="A608" s="633"/>
      <c r="B608" s="620"/>
      <c r="C608" s="620" t="s">
        <v>121</v>
      </c>
      <c r="D608" s="1316"/>
      <c r="E608" s="620"/>
      <c r="F608" s="634"/>
      <c r="G608" s="635"/>
      <c r="H608" s="634"/>
      <c r="I608" s="636"/>
      <c r="J608" s="621"/>
      <c r="M608" s="1323"/>
      <c r="N608" s="1899">
        <f t="shared" si="45"/>
        <v>0</v>
      </c>
    </row>
  </sheetData>
  <phoneticPr fontId="1"/>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09"/>
  <sheetViews>
    <sheetView showGridLines="0" zoomScaleNormal="100" workbookViewId="0">
      <pane xSplit="3" ySplit="9" topLeftCell="D589" activePane="bottomRight" state="frozen"/>
      <selection pane="topRight" activeCell="D1" sqref="D1"/>
      <selection pane="bottomLeft" activeCell="A10" sqref="A10"/>
      <selection pane="bottomRight" activeCell="D609" sqref="D609"/>
    </sheetView>
  </sheetViews>
  <sheetFormatPr defaultColWidth="14.26953125" defaultRowHeight="13.5" customHeight="1"/>
  <cols>
    <col min="1" max="1" width="6.6328125" style="637" customWidth="1"/>
    <col min="2" max="2" width="9.26953125" style="637" customWidth="1"/>
    <col min="3" max="3" width="6.6328125" style="637" customWidth="1"/>
    <col min="4" max="4" width="10.6328125" style="691" customWidth="1"/>
    <col min="5" max="5" width="10.6328125" style="515" customWidth="1"/>
    <col min="6" max="6" width="10.6328125" style="637" customWidth="1"/>
    <col min="7" max="7" width="10.6328125" style="691" customWidth="1"/>
    <col min="8" max="8" width="10.6328125" style="515" customWidth="1"/>
    <col min="9" max="9" width="10.6328125" style="1338" customWidth="1"/>
    <col min="10" max="10" width="10.6328125" style="640" customWidth="1"/>
    <col min="11" max="11" width="10.6328125" style="1357" customWidth="1"/>
    <col min="12" max="12" width="10.6328125" style="515" customWidth="1"/>
    <col min="13" max="13" width="5.6328125" style="637" customWidth="1"/>
    <col min="14" max="14" width="10.6328125" style="637" customWidth="1"/>
    <col min="15" max="16" width="9.90625" style="637" customWidth="1"/>
    <col min="17" max="17" width="11.7265625" style="637" customWidth="1"/>
    <col min="18" max="19" width="9.26953125" style="637" customWidth="1"/>
    <col min="20" max="21" width="9.26953125" style="691" customWidth="1"/>
    <col min="22" max="22" width="9.453125" style="637" customWidth="1"/>
    <col min="23" max="23" width="9.08984375" style="637" hidden="1" customWidth="1"/>
    <col min="24" max="34" width="8.7265625" style="637" hidden="1" customWidth="1"/>
    <col min="35" max="35" width="7" style="637" customWidth="1"/>
    <col min="36" max="37" width="9.90625" style="637" customWidth="1"/>
    <col min="38" max="16384" width="14.26953125" style="637"/>
  </cols>
  <sheetData>
    <row r="1" spans="1:32" ht="13.5" customHeight="1">
      <c r="B1" s="638" t="s">
        <v>401</v>
      </c>
      <c r="H1" s="1920" t="s">
        <v>834</v>
      </c>
      <c r="K1" s="1357" t="s">
        <v>347</v>
      </c>
      <c r="M1" s="641"/>
      <c r="O1" s="637" t="s">
        <v>402</v>
      </c>
      <c r="R1" s="637" t="s">
        <v>403</v>
      </c>
      <c r="S1" s="642"/>
    </row>
    <row r="2" spans="1:32" ht="13.5" customHeight="1">
      <c r="A2" s="517"/>
      <c r="B2" s="518"/>
      <c r="C2" s="518"/>
      <c r="D2" s="1839" t="s">
        <v>280</v>
      </c>
      <c r="E2" s="522" t="s">
        <v>281</v>
      </c>
      <c r="F2" s="1720" t="s">
        <v>404</v>
      </c>
      <c r="G2" s="1840" t="s">
        <v>283</v>
      </c>
      <c r="H2" s="1841" t="s">
        <v>284</v>
      </c>
      <c r="I2" s="1842" t="s">
        <v>285</v>
      </c>
      <c r="J2" s="1841" t="s">
        <v>286</v>
      </c>
      <c r="K2" s="1843" t="s">
        <v>287</v>
      </c>
      <c r="L2" s="1844" t="s">
        <v>288</v>
      </c>
      <c r="M2" s="641"/>
      <c r="N2" s="1961" t="s">
        <v>405</v>
      </c>
      <c r="O2" s="1962"/>
      <c r="P2" s="1962"/>
      <c r="Q2" s="1963"/>
      <c r="R2" s="644"/>
      <c r="S2" s="1627"/>
      <c r="T2" s="1325"/>
      <c r="U2" s="1324"/>
      <c r="V2" s="645"/>
      <c r="W2" s="645"/>
    </row>
    <row r="3" spans="1:32" ht="13.5" customHeight="1">
      <c r="A3" s="524" t="s">
        <v>16</v>
      </c>
      <c r="B3" s="525" t="s">
        <v>365</v>
      </c>
      <c r="C3" s="525" t="s">
        <v>18</v>
      </c>
      <c r="D3" s="1845" t="s">
        <v>292</v>
      </c>
      <c r="E3" s="1272" t="s">
        <v>293</v>
      </c>
      <c r="F3" s="1846" t="s">
        <v>406</v>
      </c>
      <c r="G3" s="1847" t="s">
        <v>292</v>
      </c>
      <c r="H3" s="1848" t="s">
        <v>295</v>
      </c>
      <c r="I3" s="1849" t="s">
        <v>296</v>
      </c>
      <c r="J3" s="1848" t="s">
        <v>297</v>
      </c>
      <c r="K3" s="1850" t="s">
        <v>298</v>
      </c>
      <c r="L3" s="1851" t="s">
        <v>299</v>
      </c>
      <c r="M3" s="641"/>
      <c r="N3" s="646"/>
      <c r="Q3" s="647" t="s">
        <v>407</v>
      </c>
      <c r="R3" s="644" t="s">
        <v>280</v>
      </c>
      <c r="S3" s="667" t="s">
        <v>408</v>
      </c>
      <c r="T3" s="700" t="s">
        <v>409</v>
      </c>
      <c r="U3" s="1457" t="s">
        <v>328</v>
      </c>
      <c r="V3" s="649" t="s">
        <v>410</v>
      </c>
      <c r="W3" s="650" t="s">
        <v>333</v>
      </c>
    </row>
    <row r="4" spans="1:32" ht="13.5" customHeight="1">
      <c r="A4" s="531"/>
      <c r="B4" s="532" t="s">
        <v>126</v>
      </c>
      <c r="C4" s="532"/>
      <c r="D4" s="1852" t="s">
        <v>301</v>
      </c>
      <c r="E4" s="1272"/>
      <c r="F4" s="1846" t="s">
        <v>411</v>
      </c>
      <c r="G4" s="1853" t="s">
        <v>838</v>
      </c>
      <c r="H4" s="1848" t="s">
        <v>304</v>
      </c>
      <c r="I4" s="1853" t="s">
        <v>838</v>
      </c>
      <c r="J4" s="1848" t="s">
        <v>305</v>
      </c>
      <c r="K4" s="1850" t="s">
        <v>306</v>
      </c>
      <c r="L4" s="1851"/>
      <c r="M4" s="641"/>
      <c r="N4" s="646"/>
      <c r="O4" s="651"/>
      <c r="P4" s="651"/>
      <c r="Q4" s="1797">
        <f>AVERAGE(E457:E492)/AVERAGE(N493:N528)</f>
        <v>3.2018946343383079</v>
      </c>
      <c r="R4" s="652" t="s">
        <v>292</v>
      </c>
      <c r="S4" s="667" t="s">
        <v>342</v>
      </c>
      <c r="T4" s="1619" t="s">
        <v>412</v>
      </c>
      <c r="U4" s="1458" t="s">
        <v>412</v>
      </c>
      <c r="V4" s="650" t="s">
        <v>413</v>
      </c>
      <c r="W4" s="650" t="s">
        <v>342</v>
      </c>
    </row>
    <row r="5" spans="1:32" ht="13.5" customHeight="1">
      <c r="A5" s="531"/>
      <c r="B5" s="532"/>
      <c r="C5" s="532"/>
      <c r="D5" s="1854" t="s">
        <v>838</v>
      </c>
      <c r="E5" s="1640"/>
      <c r="F5" s="676"/>
      <c r="G5" s="1855" t="s">
        <v>301</v>
      </c>
      <c r="H5" s="1856" t="s">
        <v>301</v>
      </c>
      <c r="I5" s="1849"/>
      <c r="J5" s="1848"/>
      <c r="K5" s="1850"/>
      <c r="L5" s="1851" t="s">
        <v>309</v>
      </c>
      <c r="M5" s="641"/>
      <c r="N5" s="646" t="s">
        <v>414</v>
      </c>
      <c r="O5" s="651" t="s">
        <v>414</v>
      </c>
      <c r="P5" s="589" t="s">
        <v>848</v>
      </c>
      <c r="Q5" s="653" t="s">
        <v>415</v>
      </c>
      <c r="R5" s="654" t="s">
        <v>417</v>
      </c>
      <c r="S5" s="1620" t="s">
        <v>418</v>
      </c>
      <c r="T5" s="1621" t="s">
        <v>419</v>
      </c>
      <c r="U5" s="1459" t="s">
        <v>419</v>
      </c>
      <c r="V5" s="650" t="s">
        <v>420</v>
      </c>
      <c r="W5" s="655" t="s">
        <v>416</v>
      </c>
      <c r="Z5" s="656">
        <v>1995.5</v>
      </c>
      <c r="AA5" s="656">
        <v>857.8</v>
      </c>
      <c r="AB5" s="656">
        <v>436.8</v>
      </c>
      <c r="AC5" s="656">
        <v>312.3</v>
      </c>
      <c r="AD5" s="656">
        <v>667.9</v>
      </c>
      <c r="AE5" s="656">
        <v>36.299999999999997</v>
      </c>
      <c r="AF5" s="637" t="s">
        <v>421</v>
      </c>
    </row>
    <row r="6" spans="1:32" ht="13.5" customHeight="1">
      <c r="A6" s="657"/>
      <c r="B6" s="620" t="s">
        <v>88</v>
      </c>
      <c r="C6" s="734"/>
      <c r="D6" s="1857" t="s">
        <v>422</v>
      </c>
      <c r="E6" s="1858" t="s">
        <v>423</v>
      </c>
      <c r="F6" s="1859" t="s">
        <v>424</v>
      </c>
      <c r="G6" s="1860" t="s">
        <v>314</v>
      </c>
      <c r="H6" s="1861" t="s">
        <v>315</v>
      </c>
      <c r="I6" s="1862" t="s">
        <v>316</v>
      </c>
      <c r="J6" s="1861" t="s">
        <v>317</v>
      </c>
      <c r="K6" s="1863" t="s">
        <v>318</v>
      </c>
      <c r="L6" s="1864" t="s">
        <v>319</v>
      </c>
      <c r="M6" s="25"/>
      <c r="N6" s="658" t="s">
        <v>425</v>
      </c>
      <c r="O6" s="659" t="s">
        <v>426</v>
      </c>
      <c r="P6" s="659"/>
      <c r="Q6" s="660" t="s">
        <v>427</v>
      </c>
      <c r="R6" s="1455" t="s">
        <v>301</v>
      </c>
      <c r="S6" s="1622" t="s">
        <v>301</v>
      </c>
      <c r="T6" s="1623" t="s">
        <v>301</v>
      </c>
      <c r="U6" s="1456" t="s">
        <v>301</v>
      </c>
      <c r="V6" s="662"/>
      <c r="W6" s="663" t="s">
        <v>428</v>
      </c>
      <c r="Y6" s="648">
        <v>0.94637499999999997</v>
      </c>
      <c r="Z6" s="637">
        <v>0.97569899999999998</v>
      </c>
      <c r="AA6" s="651">
        <v>0.70742000000000005</v>
      </c>
      <c r="AB6" s="637">
        <v>1.356371</v>
      </c>
      <c r="AC6" s="637">
        <v>0.45460200000000001</v>
      </c>
      <c r="AD6" s="637">
        <v>0.76669600000000004</v>
      </c>
      <c r="AE6" s="637">
        <v>1.019144</v>
      </c>
      <c r="AF6" s="664">
        <f>ROUND((Z6*Z$5+AA6*AA$5+AB6*AB$5+AC6*AC$5+AD6*AD$5+AE6*AE$5)/SUM($Z$5:$AE$5),6)</f>
        <v>0.89103699999999997</v>
      </c>
    </row>
    <row r="7" spans="1:32" ht="13.5" hidden="1" customHeight="1">
      <c r="A7" s="646"/>
      <c r="D7" s="691">
        <v>68.043546921838086</v>
      </c>
      <c r="E7" s="1273"/>
      <c r="F7" s="642"/>
      <c r="G7" s="666"/>
      <c r="H7" s="534"/>
      <c r="I7" s="1339"/>
      <c r="K7" s="1358"/>
      <c r="L7" s="618"/>
      <c r="M7" s="641"/>
      <c r="R7" s="646"/>
      <c r="U7" s="1460"/>
      <c r="V7" s="647"/>
      <c r="W7" s="667"/>
      <c r="AF7" s="637">
        <v>31.5</v>
      </c>
    </row>
    <row r="8" spans="1:32" ht="13.5" hidden="1" customHeight="1">
      <c r="A8" s="646"/>
      <c r="D8" s="691">
        <v>69.486558520506748</v>
      </c>
      <c r="E8" s="1273"/>
      <c r="F8" s="642"/>
      <c r="G8" s="666"/>
      <c r="H8" s="534"/>
      <c r="I8" s="1339"/>
      <c r="K8" s="1358"/>
      <c r="L8" s="618"/>
      <c r="M8" s="641"/>
      <c r="R8" s="646"/>
      <c r="U8" s="1460">
        <v>1.169</v>
      </c>
      <c r="V8" s="647"/>
      <c r="W8" s="667"/>
      <c r="AF8" s="637">
        <v>32.299999999999997</v>
      </c>
    </row>
    <row r="9" spans="1:32" ht="13.5" hidden="1" customHeight="1">
      <c r="A9" s="646"/>
      <c r="D9" s="691">
        <v>70.37456565814901</v>
      </c>
      <c r="E9" s="1273"/>
      <c r="F9" s="642"/>
      <c r="G9" s="666"/>
      <c r="H9" s="534"/>
      <c r="I9" s="1339"/>
      <c r="K9" s="1358"/>
      <c r="L9" s="618"/>
      <c r="M9" s="641"/>
      <c r="R9" s="646"/>
      <c r="U9" s="1460"/>
      <c r="V9" s="647"/>
      <c r="W9" s="667"/>
      <c r="AF9" s="637">
        <v>30.8</v>
      </c>
    </row>
    <row r="10" spans="1:32" ht="13.5" customHeight="1">
      <c r="A10" s="643">
        <v>1976</v>
      </c>
      <c r="B10" s="588" t="s">
        <v>368</v>
      </c>
      <c r="C10" s="546" t="s">
        <v>369</v>
      </c>
      <c r="D10" s="1324">
        <v>81.7</v>
      </c>
      <c r="E10" s="1274">
        <v>932337</v>
      </c>
      <c r="F10" s="1223">
        <v>948997</v>
      </c>
      <c r="G10" s="701">
        <v>43.2</v>
      </c>
      <c r="H10" s="1215">
        <v>978085.91700000002</v>
      </c>
      <c r="I10" s="1340">
        <v>0.44</v>
      </c>
      <c r="J10" s="1224"/>
      <c r="K10" s="1359"/>
      <c r="L10" s="1278">
        <v>201643.2238413239</v>
      </c>
      <c r="M10" s="668"/>
      <c r="N10" s="669"/>
      <c r="O10" s="669"/>
      <c r="P10" s="669"/>
      <c r="Q10" s="669"/>
      <c r="R10" s="702">
        <v>86.3</v>
      </c>
      <c r="S10" s="1624">
        <v>87.2</v>
      </c>
      <c r="T10" s="1624">
        <v>43.8</v>
      </c>
      <c r="U10" s="1461">
        <v>154.6</v>
      </c>
      <c r="V10" s="670"/>
      <c r="W10" s="671">
        <v>56.6</v>
      </c>
      <c r="X10" s="672">
        <v>59.339546505837326</v>
      </c>
      <c r="Y10" s="673">
        <v>68.599999999999994</v>
      </c>
      <c r="Z10" s="674"/>
      <c r="AF10" s="637">
        <v>34.200000000000003</v>
      </c>
    </row>
    <row r="11" spans="1:32" ht="13.5" customHeight="1">
      <c r="A11" s="646"/>
      <c r="B11" s="589"/>
      <c r="C11" s="547" t="s">
        <v>370</v>
      </c>
      <c r="D11" s="700">
        <v>80.099999999999994</v>
      </c>
      <c r="E11" s="1275">
        <v>990910</v>
      </c>
      <c r="F11" s="1225">
        <v>627555</v>
      </c>
      <c r="G11" s="698">
        <v>40.6</v>
      </c>
      <c r="H11" s="1218">
        <v>971032.728</v>
      </c>
      <c r="I11" s="1341">
        <v>0.45</v>
      </c>
      <c r="J11" s="1226"/>
      <c r="K11" s="1360"/>
      <c r="L11" s="1279">
        <v>273536.74682500871</v>
      </c>
      <c r="M11" s="668"/>
      <c r="N11" s="669"/>
      <c r="O11" s="669"/>
      <c r="P11" s="669"/>
      <c r="Q11" s="669"/>
      <c r="R11" s="699">
        <v>86.5</v>
      </c>
      <c r="S11" s="1624">
        <v>88</v>
      </c>
      <c r="T11" s="1624">
        <v>45</v>
      </c>
      <c r="U11" s="1462">
        <v>153.30000000000001</v>
      </c>
      <c r="V11" s="675"/>
      <c r="W11" s="671">
        <v>57.2</v>
      </c>
      <c r="X11" s="672">
        <v>59.904147328918562</v>
      </c>
      <c r="Y11" s="673">
        <v>68.8</v>
      </c>
      <c r="AF11" s="637">
        <v>32.1</v>
      </c>
    </row>
    <row r="12" spans="1:32" ht="13.5" customHeight="1">
      <c r="A12" s="646"/>
      <c r="B12" s="589"/>
      <c r="C12" s="547" t="s">
        <v>371</v>
      </c>
      <c r="D12" s="700">
        <v>85.4</v>
      </c>
      <c r="E12" s="1275">
        <v>1048965</v>
      </c>
      <c r="F12" s="1225">
        <v>554836</v>
      </c>
      <c r="G12" s="698">
        <v>42.6</v>
      </c>
      <c r="H12" s="1218">
        <v>972441.9040000001</v>
      </c>
      <c r="I12" s="1341">
        <v>0.46</v>
      </c>
      <c r="J12" s="1226"/>
      <c r="K12" s="1360"/>
      <c r="L12" s="1279">
        <v>312286.40696708736</v>
      </c>
      <c r="M12" s="668"/>
      <c r="N12" s="669"/>
      <c r="O12" s="669"/>
      <c r="P12" s="669"/>
      <c r="Q12" s="669"/>
      <c r="R12" s="699">
        <v>104.4</v>
      </c>
      <c r="S12" s="1624">
        <v>88.5</v>
      </c>
      <c r="T12" s="1624">
        <v>45</v>
      </c>
      <c r="U12" s="1462">
        <v>153.6</v>
      </c>
      <c r="V12" s="675"/>
      <c r="W12" s="671">
        <v>57.4</v>
      </c>
      <c r="X12" s="672">
        <v>60.129987658151045</v>
      </c>
      <c r="Y12" s="673">
        <v>83</v>
      </c>
      <c r="AF12" s="637">
        <v>33.700000000000003</v>
      </c>
    </row>
    <row r="13" spans="1:32" ht="13.5" customHeight="1">
      <c r="A13" s="646"/>
      <c r="B13" s="589"/>
      <c r="C13" s="547" t="s">
        <v>372</v>
      </c>
      <c r="D13" s="700">
        <v>89.3</v>
      </c>
      <c r="E13" s="1275">
        <v>992449</v>
      </c>
      <c r="F13" s="1225">
        <v>740377</v>
      </c>
      <c r="G13" s="698">
        <v>49.2</v>
      </c>
      <c r="H13" s="1218">
        <v>974119.09</v>
      </c>
      <c r="I13" s="1341">
        <v>0.46</v>
      </c>
      <c r="J13" s="1226"/>
      <c r="K13" s="1360"/>
      <c r="L13" s="1279">
        <v>294290.96235774015</v>
      </c>
      <c r="M13" s="668"/>
      <c r="N13" s="669"/>
      <c r="O13" s="669"/>
      <c r="P13" s="669"/>
      <c r="Q13" s="669"/>
      <c r="R13" s="699">
        <v>85.2</v>
      </c>
      <c r="S13" s="1624">
        <v>89.2</v>
      </c>
      <c r="T13" s="1624">
        <v>46.2</v>
      </c>
      <c r="U13" s="1462">
        <v>153.5</v>
      </c>
      <c r="V13" s="675"/>
      <c r="W13" s="671">
        <v>59.2</v>
      </c>
      <c r="X13" s="672">
        <v>61.880250209702872</v>
      </c>
      <c r="Y13" s="673">
        <v>67.7</v>
      </c>
      <c r="AF13" s="637">
        <v>38.9</v>
      </c>
    </row>
    <row r="14" spans="1:32" ht="13.5" customHeight="1">
      <c r="A14" s="646"/>
      <c r="B14" s="589"/>
      <c r="C14" s="547" t="s">
        <v>373</v>
      </c>
      <c r="D14" s="700">
        <v>81.8</v>
      </c>
      <c r="E14" s="1275">
        <v>1044851</v>
      </c>
      <c r="F14" s="1225">
        <v>730162</v>
      </c>
      <c r="G14" s="698">
        <v>39.1</v>
      </c>
      <c r="H14" s="1218">
        <v>978977.696</v>
      </c>
      <c r="I14" s="1341">
        <v>0.49</v>
      </c>
      <c r="J14" s="1226"/>
      <c r="K14" s="1360"/>
      <c r="L14" s="1279">
        <v>260791.71371594953</v>
      </c>
      <c r="M14" s="668"/>
      <c r="N14" s="669"/>
      <c r="O14" s="669"/>
      <c r="P14" s="669"/>
      <c r="Q14" s="669"/>
      <c r="R14" s="699">
        <v>75</v>
      </c>
      <c r="S14" s="1624">
        <v>89.4</v>
      </c>
      <c r="T14" s="1624">
        <v>47.4</v>
      </c>
      <c r="U14" s="1462">
        <v>152.6</v>
      </c>
      <c r="V14" s="675"/>
      <c r="W14" s="671">
        <v>59.4</v>
      </c>
      <c r="X14" s="672">
        <v>62.106090538935341</v>
      </c>
      <c r="Y14" s="673">
        <v>59.6</v>
      </c>
      <c r="AF14" s="637">
        <v>30.9</v>
      </c>
    </row>
    <row r="15" spans="1:32" ht="13.5" customHeight="1">
      <c r="A15" s="646"/>
      <c r="B15" s="589"/>
      <c r="C15" s="547" t="s">
        <v>374</v>
      </c>
      <c r="D15" s="700">
        <v>85.9</v>
      </c>
      <c r="E15" s="1275">
        <v>1055174</v>
      </c>
      <c r="F15" s="1225">
        <v>644867</v>
      </c>
      <c r="G15" s="698">
        <v>43.9</v>
      </c>
      <c r="H15" s="1218">
        <v>978955.446</v>
      </c>
      <c r="I15" s="1341">
        <v>0.48</v>
      </c>
      <c r="J15" s="1226"/>
      <c r="K15" s="1360"/>
      <c r="L15" s="1279">
        <v>292196.47132250597</v>
      </c>
      <c r="M15" s="668"/>
      <c r="N15" s="669"/>
      <c r="O15" s="669"/>
      <c r="P15" s="669"/>
      <c r="Q15" s="669"/>
      <c r="R15" s="699">
        <v>80.400000000000006</v>
      </c>
      <c r="S15" s="1624">
        <v>89.6</v>
      </c>
      <c r="T15" s="1624">
        <v>48.9</v>
      </c>
      <c r="U15" s="1462">
        <v>152.30000000000001</v>
      </c>
      <c r="V15" s="675"/>
      <c r="W15" s="671">
        <v>59.5</v>
      </c>
      <c r="X15" s="672">
        <v>62.219010703551604</v>
      </c>
      <c r="Y15" s="673">
        <v>63.9</v>
      </c>
      <c r="AF15" s="637">
        <v>34.700000000000003</v>
      </c>
    </row>
    <row r="16" spans="1:32" ht="13.5" customHeight="1">
      <c r="A16" s="646"/>
      <c r="B16" s="589"/>
      <c r="C16" s="547" t="s">
        <v>375</v>
      </c>
      <c r="D16" s="700">
        <v>90.9</v>
      </c>
      <c r="E16" s="1275">
        <v>1134978</v>
      </c>
      <c r="F16" s="1225">
        <v>774782</v>
      </c>
      <c r="G16" s="698">
        <v>48.3</v>
      </c>
      <c r="H16" s="1218">
        <v>969125.973</v>
      </c>
      <c r="I16" s="1341">
        <v>0.51</v>
      </c>
      <c r="J16" s="1226"/>
      <c r="K16" s="1360"/>
      <c r="L16" s="1279">
        <v>317741.69719918922</v>
      </c>
      <c r="M16" s="668"/>
      <c r="N16" s="669"/>
      <c r="O16" s="669"/>
      <c r="P16" s="669"/>
      <c r="Q16" s="669"/>
      <c r="R16" s="699">
        <v>84.9</v>
      </c>
      <c r="S16" s="1624">
        <v>90.6</v>
      </c>
      <c r="T16" s="1624">
        <v>48.9</v>
      </c>
      <c r="U16" s="1462">
        <v>151.69999999999999</v>
      </c>
      <c r="V16" s="675"/>
      <c r="W16" s="671">
        <v>59.4</v>
      </c>
      <c r="X16" s="672">
        <v>62.106090538935341</v>
      </c>
      <c r="Y16" s="673">
        <v>67.5</v>
      </c>
      <c r="AF16" s="637">
        <v>38.200000000000003</v>
      </c>
    </row>
    <row r="17" spans="1:32" ht="13.5" customHeight="1">
      <c r="A17" s="646"/>
      <c r="B17" s="589"/>
      <c r="C17" s="547" t="s">
        <v>376</v>
      </c>
      <c r="D17" s="700">
        <v>87.9</v>
      </c>
      <c r="E17" s="1275">
        <v>1068177</v>
      </c>
      <c r="F17" s="1225">
        <v>862082</v>
      </c>
      <c r="G17" s="698">
        <v>46.4</v>
      </c>
      <c r="H17" s="1218">
        <v>949016.73</v>
      </c>
      <c r="I17" s="1341">
        <v>0.51</v>
      </c>
      <c r="J17" s="1226"/>
      <c r="K17" s="1360"/>
      <c r="L17" s="1279">
        <v>316084.54345686518</v>
      </c>
      <c r="M17" s="668"/>
      <c r="N17" s="669"/>
      <c r="O17" s="669"/>
      <c r="P17" s="669"/>
      <c r="Q17" s="669"/>
      <c r="R17" s="699">
        <v>76.3</v>
      </c>
      <c r="S17" s="1624">
        <v>91.3</v>
      </c>
      <c r="T17" s="1624">
        <v>48.7</v>
      </c>
      <c r="U17" s="1462">
        <v>150.19999999999999</v>
      </c>
      <c r="V17" s="675"/>
      <c r="W17" s="671">
        <v>59.4</v>
      </c>
      <c r="X17" s="672">
        <v>62.106090538935341</v>
      </c>
      <c r="Y17" s="673">
        <v>60.7</v>
      </c>
      <c r="AF17" s="637">
        <v>36.700000000000003</v>
      </c>
    </row>
    <row r="18" spans="1:32" ht="13.5" customHeight="1">
      <c r="A18" s="646"/>
      <c r="B18" s="589"/>
      <c r="C18" s="547" t="s">
        <v>377</v>
      </c>
      <c r="D18" s="700">
        <v>84.6</v>
      </c>
      <c r="E18" s="1275">
        <v>1028170</v>
      </c>
      <c r="F18" s="1225">
        <v>726866</v>
      </c>
      <c r="G18" s="698">
        <v>41</v>
      </c>
      <c r="H18" s="1218">
        <v>954377.33400000003</v>
      </c>
      <c r="I18" s="1341">
        <v>0.49</v>
      </c>
      <c r="J18" s="1226"/>
      <c r="K18" s="1360"/>
      <c r="L18" s="1279">
        <v>326084.98955474247</v>
      </c>
      <c r="M18" s="668"/>
      <c r="N18" s="669"/>
      <c r="O18" s="669"/>
      <c r="P18" s="669"/>
      <c r="Q18" s="669"/>
      <c r="R18" s="699">
        <v>84</v>
      </c>
      <c r="S18" s="1624">
        <v>91.7</v>
      </c>
      <c r="T18" s="1624">
        <v>49.4</v>
      </c>
      <c r="U18" s="1462">
        <v>150.1</v>
      </c>
      <c r="V18" s="675"/>
      <c r="W18" s="671">
        <v>60.4</v>
      </c>
      <c r="X18" s="672">
        <v>63.178832102789691</v>
      </c>
      <c r="Y18" s="673">
        <v>66.8</v>
      </c>
      <c r="AF18" s="637">
        <v>32.4</v>
      </c>
    </row>
    <row r="19" spans="1:32" ht="13.5" customHeight="1">
      <c r="A19" s="646"/>
      <c r="B19" s="589"/>
      <c r="C19" s="547" t="s">
        <v>119</v>
      </c>
      <c r="D19" s="700">
        <v>82.2</v>
      </c>
      <c r="E19" s="1275">
        <v>1084349</v>
      </c>
      <c r="F19" s="1225">
        <v>626295</v>
      </c>
      <c r="G19" s="698">
        <v>40.799999999999997</v>
      </c>
      <c r="H19" s="1218">
        <v>948391.58200000005</v>
      </c>
      <c r="I19" s="1341">
        <v>0.47</v>
      </c>
      <c r="J19" s="1226"/>
      <c r="K19" s="1360"/>
      <c r="L19" s="1279">
        <v>324543.67109540536</v>
      </c>
      <c r="M19" s="668"/>
      <c r="N19" s="669"/>
      <c r="O19" s="669"/>
      <c r="P19" s="669"/>
      <c r="Q19" s="669"/>
      <c r="R19" s="699">
        <v>80.7</v>
      </c>
      <c r="S19" s="1624">
        <v>91.9</v>
      </c>
      <c r="T19" s="1624">
        <v>49.7</v>
      </c>
      <c r="U19" s="1462">
        <v>149.80000000000001</v>
      </c>
      <c r="V19" s="675"/>
      <c r="W19" s="671">
        <v>60.7</v>
      </c>
      <c r="X19" s="672">
        <v>63.517592596638423</v>
      </c>
      <c r="Y19" s="673">
        <v>64.2</v>
      </c>
      <c r="AF19" s="637">
        <v>32.299999999999997</v>
      </c>
    </row>
    <row r="20" spans="1:32" ht="13.5" customHeight="1">
      <c r="A20" s="646"/>
      <c r="B20" s="589"/>
      <c r="C20" s="547" t="s">
        <v>120</v>
      </c>
      <c r="D20" s="700">
        <v>88.9</v>
      </c>
      <c r="E20" s="1275">
        <v>1058933</v>
      </c>
      <c r="F20" s="1225">
        <v>740927</v>
      </c>
      <c r="G20" s="698">
        <v>50.2</v>
      </c>
      <c r="H20" s="1218">
        <v>946168.26599999995</v>
      </c>
      <c r="I20" s="1341">
        <v>0.45</v>
      </c>
      <c r="J20" s="1226"/>
      <c r="K20" s="1360"/>
      <c r="L20" s="1279">
        <v>291596.01903926715</v>
      </c>
      <c r="M20" s="668"/>
      <c r="N20" s="669"/>
      <c r="O20" s="669"/>
      <c r="P20" s="669"/>
      <c r="Q20" s="669"/>
      <c r="R20" s="699">
        <v>84.5</v>
      </c>
      <c r="S20" s="1624">
        <v>92</v>
      </c>
      <c r="T20" s="1624">
        <v>50</v>
      </c>
      <c r="U20" s="1462">
        <v>149.69999999999999</v>
      </c>
      <c r="V20" s="675"/>
      <c r="W20" s="671">
        <v>60.4</v>
      </c>
      <c r="X20" s="672">
        <v>63.122372020481563</v>
      </c>
      <c r="Y20" s="673">
        <v>67.2</v>
      </c>
      <c r="AF20" s="637">
        <v>39.700000000000003</v>
      </c>
    </row>
    <row r="21" spans="1:32" ht="13.5" customHeight="1">
      <c r="A21" s="658"/>
      <c r="B21" s="676"/>
      <c r="C21" s="550" t="s">
        <v>121</v>
      </c>
      <c r="D21" s="1325">
        <v>90.4</v>
      </c>
      <c r="E21" s="1276">
        <v>1004417</v>
      </c>
      <c r="F21" s="1227">
        <v>619778</v>
      </c>
      <c r="G21" s="703">
        <v>58.3</v>
      </c>
      <c r="H21" s="1221">
        <v>936255.24300000002</v>
      </c>
      <c r="I21" s="1342">
        <v>0.45</v>
      </c>
      <c r="J21" s="1228"/>
      <c r="K21" s="1361"/>
      <c r="L21" s="1280">
        <v>367270.34262003773</v>
      </c>
      <c r="M21" s="668"/>
      <c r="N21" s="669"/>
      <c r="O21" s="669"/>
      <c r="P21" s="669"/>
      <c r="Q21" s="669"/>
      <c r="R21" s="704">
        <v>97.5</v>
      </c>
      <c r="S21" s="1626">
        <v>92.1</v>
      </c>
      <c r="T21" s="1626">
        <v>50</v>
      </c>
      <c r="U21" s="1463">
        <v>149</v>
      </c>
      <c r="V21" s="677"/>
      <c r="W21" s="671">
        <v>61</v>
      </c>
      <c r="X21" s="672">
        <v>63.799893008179033</v>
      </c>
      <c r="Y21" s="673">
        <v>77.5</v>
      </c>
      <c r="AF21" s="637">
        <v>46.1</v>
      </c>
    </row>
    <row r="22" spans="1:32" ht="13.5" customHeight="1">
      <c r="A22" s="646">
        <v>1977</v>
      </c>
      <c r="B22" s="589" t="s">
        <v>378</v>
      </c>
      <c r="C22" s="546" t="s">
        <v>369</v>
      </c>
      <c r="D22" s="700">
        <v>84.5</v>
      </c>
      <c r="E22" s="1275">
        <v>987278</v>
      </c>
      <c r="F22" s="1225">
        <v>1076309</v>
      </c>
      <c r="G22" s="698">
        <v>44.9</v>
      </c>
      <c r="H22" s="1218">
        <v>931180.40600000008</v>
      </c>
      <c r="I22" s="1341">
        <v>0.46</v>
      </c>
      <c r="J22" s="1226"/>
      <c r="K22" s="1360"/>
      <c r="L22" s="1279">
        <v>215187.61647544519</v>
      </c>
      <c r="M22" s="668"/>
      <c r="N22" s="669"/>
      <c r="O22" s="669"/>
      <c r="P22" s="669"/>
      <c r="Q22" s="669"/>
      <c r="R22" s="699">
        <v>88.9</v>
      </c>
      <c r="S22" s="1624">
        <v>92.2</v>
      </c>
      <c r="T22" s="1624">
        <v>48.6</v>
      </c>
      <c r="U22" s="1462">
        <v>151.4</v>
      </c>
      <c r="V22" s="675"/>
      <c r="W22" s="671">
        <v>61.5</v>
      </c>
      <c r="X22" s="672">
        <v>64.308033748952155</v>
      </c>
      <c r="Y22" s="673">
        <v>70.7</v>
      </c>
      <c r="AF22" s="637">
        <v>35.5</v>
      </c>
    </row>
    <row r="23" spans="1:32" ht="13.5" customHeight="1">
      <c r="A23" s="646"/>
      <c r="B23" s="589"/>
      <c r="C23" s="547" t="s">
        <v>370</v>
      </c>
      <c r="D23" s="700">
        <v>85.1</v>
      </c>
      <c r="E23" s="1275">
        <v>990158</v>
      </c>
      <c r="F23" s="1225">
        <v>410962</v>
      </c>
      <c r="G23" s="698">
        <v>50.2</v>
      </c>
      <c r="H23" s="1218">
        <v>929496.9090000001</v>
      </c>
      <c r="I23" s="1341">
        <v>0.45</v>
      </c>
      <c r="J23" s="1226"/>
      <c r="K23" s="1360"/>
      <c r="L23" s="1279">
        <v>291910.23356202687</v>
      </c>
      <c r="M23" s="668"/>
      <c r="N23" s="669"/>
      <c r="O23" s="669"/>
      <c r="P23" s="669"/>
      <c r="Q23" s="669"/>
      <c r="R23" s="699">
        <v>92.1</v>
      </c>
      <c r="S23" s="1624">
        <v>92.3</v>
      </c>
      <c r="T23" s="1624">
        <v>50.1</v>
      </c>
      <c r="U23" s="1462">
        <v>150.9</v>
      </c>
      <c r="V23" s="675"/>
      <c r="W23" s="671">
        <v>62</v>
      </c>
      <c r="X23" s="672">
        <v>64.816174489725256</v>
      </c>
      <c r="Y23" s="673">
        <v>73.2</v>
      </c>
      <c r="AF23" s="637">
        <v>39.700000000000003</v>
      </c>
    </row>
    <row r="24" spans="1:32" ht="13.5" customHeight="1">
      <c r="A24" s="646"/>
      <c r="B24" s="589"/>
      <c r="C24" s="547" t="s">
        <v>371</v>
      </c>
      <c r="D24" s="700">
        <v>87.9</v>
      </c>
      <c r="E24" s="1275">
        <v>1075389</v>
      </c>
      <c r="F24" s="1225">
        <v>592384</v>
      </c>
      <c r="G24" s="698">
        <v>46.4</v>
      </c>
      <c r="H24" s="1218">
        <v>931599.81900000002</v>
      </c>
      <c r="I24" s="1341">
        <v>0.42</v>
      </c>
      <c r="J24" s="1226"/>
      <c r="K24" s="1360"/>
      <c r="L24" s="1279">
        <v>333262.71169820824</v>
      </c>
      <c r="M24" s="668"/>
      <c r="N24" s="669"/>
      <c r="O24" s="669"/>
      <c r="P24" s="669"/>
      <c r="Q24" s="669"/>
      <c r="R24" s="699">
        <v>107.7</v>
      </c>
      <c r="S24" s="1624">
        <v>92.3</v>
      </c>
      <c r="T24" s="1624">
        <v>49.6</v>
      </c>
      <c r="U24" s="1462">
        <v>150.80000000000001</v>
      </c>
      <c r="V24" s="675"/>
      <c r="W24" s="671">
        <v>62.6</v>
      </c>
      <c r="X24" s="672">
        <v>65.380775312806477</v>
      </c>
      <c r="Y24" s="673">
        <v>85.6</v>
      </c>
      <c r="AF24" s="637">
        <v>36.700000000000003</v>
      </c>
    </row>
    <row r="25" spans="1:32" ht="13.5" customHeight="1">
      <c r="A25" s="646"/>
      <c r="B25" s="589"/>
      <c r="C25" s="547" t="s">
        <v>372</v>
      </c>
      <c r="D25" s="700">
        <v>90</v>
      </c>
      <c r="E25" s="1275">
        <v>1018014</v>
      </c>
      <c r="F25" s="1225">
        <v>698588</v>
      </c>
      <c r="G25" s="698">
        <v>49.3</v>
      </c>
      <c r="H25" s="1218">
        <v>965933.85199999984</v>
      </c>
      <c r="I25" s="1341">
        <v>0.42</v>
      </c>
      <c r="J25" s="1226"/>
      <c r="K25" s="1360"/>
      <c r="L25" s="1279">
        <v>314058.51153153874</v>
      </c>
      <c r="M25" s="668"/>
      <c r="N25" s="669"/>
      <c r="O25" s="669"/>
      <c r="P25" s="669"/>
      <c r="Q25" s="669"/>
      <c r="R25" s="699">
        <v>85.5</v>
      </c>
      <c r="S25" s="1624">
        <v>92.7</v>
      </c>
      <c r="T25" s="1624">
        <v>51</v>
      </c>
      <c r="U25" s="1462">
        <v>153.1</v>
      </c>
      <c r="V25" s="675"/>
      <c r="W25" s="671">
        <v>63.2</v>
      </c>
      <c r="X25" s="672">
        <v>66.058296300503969</v>
      </c>
      <c r="Y25" s="673">
        <v>68</v>
      </c>
      <c r="AF25" s="637">
        <v>39</v>
      </c>
    </row>
    <row r="26" spans="1:32" ht="13.5" customHeight="1">
      <c r="A26" s="646"/>
      <c r="B26" s="589"/>
      <c r="C26" s="547" t="s">
        <v>373</v>
      </c>
      <c r="D26" s="700">
        <v>85</v>
      </c>
      <c r="E26" s="1275">
        <v>1051345</v>
      </c>
      <c r="F26" s="1225">
        <v>627451</v>
      </c>
      <c r="G26" s="698">
        <v>38.9</v>
      </c>
      <c r="H26" s="1218">
        <v>957867.78500000003</v>
      </c>
      <c r="I26" s="1341">
        <v>0.41</v>
      </c>
      <c r="J26" s="1226"/>
      <c r="K26" s="1360"/>
      <c r="L26" s="1279">
        <v>278309.11548628513</v>
      </c>
      <c r="M26" s="668"/>
      <c r="N26" s="669"/>
      <c r="O26" s="669"/>
      <c r="P26" s="669"/>
      <c r="Q26" s="669"/>
      <c r="R26" s="699">
        <v>77.900000000000006</v>
      </c>
      <c r="S26" s="1624">
        <v>92.9</v>
      </c>
      <c r="T26" s="1624">
        <v>52</v>
      </c>
      <c r="U26" s="1462">
        <v>151.1</v>
      </c>
      <c r="V26" s="675"/>
      <c r="W26" s="671">
        <v>63.7</v>
      </c>
      <c r="X26" s="672">
        <v>66.509976958968963</v>
      </c>
      <c r="Y26" s="673">
        <v>61.9</v>
      </c>
      <c r="AF26" s="637">
        <v>30.8</v>
      </c>
    </row>
    <row r="27" spans="1:32" ht="13.5" customHeight="1">
      <c r="A27" s="646"/>
      <c r="B27" s="589"/>
      <c r="C27" s="547" t="s">
        <v>374</v>
      </c>
      <c r="D27" s="700">
        <v>85.9</v>
      </c>
      <c r="E27" s="1275">
        <v>1044713</v>
      </c>
      <c r="F27" s="1225">
        <v>669812</v>
      </c>
      <c r="G27" s="698">
        <v>40.299999999999997</v>
      </c>
      <c r="H27" s="1218">
        <v>954571.85199999984</v>
      </c>
      <c r="I27" s="1341">
        <v>0.41</v>
      </c>
      <c r="J27" s="1226"/>
      <c r="K27" s="1360"/>
      <c r="L27" s="1279">
        <v>311823.33335388819</v>
      </c>
      <c r="M27" s="668"/>
      <c r="N27" s="669"/>
      <c r="O27" s="669"/>
      <c r="P27" s="669"/>
      <c r="Q27" s="669"/>
      <c r="R27" s="699">
        <v>80.5</v>
      </c>
      <c r="S27" s="1624">
        <v>92.7</v>
      </c>
      <c r="T27" s="1624">
        <v>52.9</v>
      </c>
      <c r="U27" s="1462">
        <v>150.5</v>
      </c>
      <c r="V27" s="675"/>
      <c r="W27" s="671">
        <v>63.5</v>
      </c>
      <c r="X27" s="672">
        <v>66.340596712044572</v>
      </c>
      <c r="Y27" s="673">
        <v>64</v>
      </c>
      <c r="AF27" s="637">
        <v>31.9</v>
      </c>
    </row>
    <row r="28" spans="1:32" ht="13.5" customHeight="1">
      <c r="A28" s="646"/>
      <c r="B28" s="589"/>
      <c r="C28" s="547" t="s">
        <v>375</v>
      </c>
      <c r="D28" s="700">
        <v>90</v>
      </c>
      <c r="E28" s="1275">
        <v>1095493</v>
      </c>
      <c r="F28" s="1225">
        <v>847762</v>
      </c>
      <c r="G28" s="698">
        <v>46.3</v>
      </c>
      <c r="H28" s="1218">
        <v>928936.63799999992</v>
      </c>
      <c r="I28" s="1341">
        <v>0.39</v>
      </c>
      <c r="J28" s="1226"/>
      <c r="K28" s="1360"/>
      <c r="L28" s="1279">
        <v>339084.43424293183</v>
      </c>
      <c r="M28" s="668"/>
      <c r="N28" s="669"/>
      <c r="O28" s="669"/>
      <c r="P28" s="669"/>
      <c r="Q28" s="669"/>
      <c r="R28" s="699">
        <v>83.6</v>
      </c>
      <c r="S28" s="1624">
        <v>92.6</v>
      </c>
      <c r="T28" s="1624">
        <v>53</v>
      </c>
      <c r="U28" s="1462">
        <v>149.1</v>
      </c>
      <c r="V28" s="675"/>
      <c r="W28" s="671">
        <v>63.5</v>
      </c>
      <c r="X28" s="672">
        <v>66.340596712044572</v>
      </c>
      <c r="Y28" s="673">
        <v>66.5</v>
      </c>
      <c r="AF28" s="637">
        <v>36.6</v>
      </c>
    </row>
    <row r="29" spans="1:32" ht="13.5" customHeight="1">
      <c r="A29" s="646"/>
      <c r="B29" s="589"/>
      <c r="C29" s="547" t="s">
        <v>376</v>
      </c>
      <c r="D29" s="700">
        <v>94.3</v>
      </c>
      <c r="E29" s="1275">
        <v>1046383</v>
      </c>
      <c r="F29" s="1225">
        <v>941568</v>
      </c>
      <c r="G29" s="698">
        <v>54.4</v>
      </c>
      <c r="H29" s="1218">
        <v>911660.15700000001</v>
      </c>
      <c r="I29" s="1341">
        <v>0.4</v>
      </c>
      <c r="J29" s="1226"/>
      <c r="K29" s="1360"/>
      <c r="L29" s="1279">
        <v>337315.96934165311</v>
      </c>
      <c r="M29" s="668"/>
      <c r="N29" s="669"/>
      <c r="O29" s="669"/>
      <c r="P29" s="669"/>
      <c r="Q29" s="669"/>
      <c r="R29" s="699">
        <v>81.599999999999994</v>
      </c>
      <c r="S29" s="1624">
        <v>92.7</v>
      </c>
      <c r="T29" s="1624">
        <v>52.5</v>
      </c>
      <c r="U29" s="1462">
        <v>148.19999999999999</v>
      </c>
      <c r="V29" s="675"/>
      <c r="W29" s="671">
        <v>64.099999999999994</v>
      </c>
      <c r="X29" s="672">
        <v>66.905197535125808</v>
      </c>
      <c r="Y29" s="673">
        <v>64.900000000000006</v>
      </c>
      <c r="AF29" s="637">
        <v>43</v>
      </c>
    </row>
    <row r="30" spans="1:32" ht="13.5" customHeight="1">
      <c r="A30" s="646"/>
      <c r="B30" s="589"/>
      <c r="C30" s="547" t="s">
        <v>377</v>
      </c>
      <c r="D30" s="700">
        <v>87.9</v>
      </c>
      <c r="E30" s="1275">
        <v>1038002</v>
      </c>
      <c r="F30" s="1225">
        <v>773539</v>
      </c>
      <c r="G30" s="698">
        <v>43.8</v>
      </c>
      <c r="H30" s="1218">
        <v>912320.92200000002</v>
      </c>
      <c r="I30" s="1341">
        <v>0.39</v>
      </c>
      <c r="J30" s="1226"/>
      <c r="K30" s="1360"/>
      <c r="L30" s="1279">
        <v>347988.14626135357</v>
      </c>
      <c r="M30" s="668"/>
      <c r="N30" s="669"/>
      <c r="O30" s="669"/>
      <c r="P30" s="669"/>
      <c r="Q30" s="669"/>
      <c r="R30" s="699">
        <v>87.7</v>
      </c>
      <c r="S30" s="1624">
        <v>92.7</v>
      </c>
      <c r="T30" s="1624">
        <v>53</v>
      </c>
      <c r="U30" s="1462">
        <v>147.5</v>
      </c>
      <c r="V30" s="675"/>
      <c r="W30" s="671">
        <v>64.3</v>
      </c>
      <c r="X30" s="672">
        <v>67.187497946666412</v>
      </c>
      <c r="Y30" s="673">
        <v>69.7</v>
      </c>
      <c r="AF30" s="637">
        <v>34.6</v>
      </c>
    </row>
    <row r="31" spans="1:32" ht="13.5" customHeight="1">
      <c r="A31" s="646"/>
      <c r="B31" s="589"/>
      <c r="C31" s="547" t="s">
        <v>119</v>
      </c>
      <c r="D31" s="700">
        <v>83.5</v>
      </c>
      <c r="E31" s="1275">
        <v>1035299</v>
      </c>
      <c r="F31" s="1225">
        <v>747905</v>
      </c>
      <c r="G31" s="698">
        <v>39.799999999999997</v>
      </c>
      <c r="H31" s="1218">
        <v>912781.88699999999</v>
      </c>
      <c r="I31" s="1341">
        <v>0.38</v>
      </c>
      <c r="J31" s="1226"/>
      <c r="K31" s="1360"/>
      <c r="L31" s="1279">
        <v>346343.29730895162</v>
      </c>
      <c r="M31" s="668"/>
      <c r="N31" s="669"/>
      <c r="O31" s="669"/>
      <c r="P31" s="669"/>
      <c r="Q31" s="669"/>
      <c r="R31" s="699">
        <v>81.900000000000006</v>
      </c>
      <c r="S31" s="1624">
        <v>92.9</v>
      </c>
      <c r="T31" s="1624">
        <v>53.1</v>
      </c>
      <c r="U31" s="1462">
        <v>146.80000000000001</v>
      </c>
      <c r="V31" s="675"/>
      <c r="W31" s="671">
        <v>64.8</v>
      </c>
      <c r="X31" s="672">
        <v>67.639178605131434</v>
      </c>
      <c r="Y31" s="673">
        <v>65.099999999999994</v>
      </c>
      <c r="AF31" s="637">
        <v>31.5</v>
      </c>
    </row>
    <row r="32" spans="1:32" ht="13.5" customHeight="1">
      <c r="A32" s="646"/>
      <c r="B32" s="589"/>
      <c r="C32" s="547" t="s">
        <v>120</v>
      </c>
      <c r="D32" s="700">
        <v>90.2</v>
      </c>
      <c r="E32" s="1275">
        <v>1025632</v>
      </c>
      <c r="F32" s="1225">
        <v>882078</v>
      </c>
      <c r="G32" s="698">
        <v>47.5</v>
      </c>
      <c r="H32" s="1218">
        <v>904960.08</v>
      </c>
      <c r="I32" s="1341">
        <v>0.37</v>
      </c>
      <c r="J32" s="1226"/>
      <c r="K32" s="1360"/>
      <c r="L32" s="1279">
        <v>311182.54863930203</v>
      </c>
      <c r="M32" s="668"/>
      <c r="N32" s="669"/>
      <c r="O32" s="669"/>
      <c r="P32" s="669"/>
      <c r="Q32" s="669"/>
      <c r="R32" s="699">
        <v>85.8</v>
      </c>
      <c r="S32" s="1624">
        <v>92.6</v>
      </c>
      <c r="T32" s="1624">
        <v>53.8</v>
      </c>
      <c r="U32" s="1462">
        <v>146.30000000000001</v>
      </c>
      <c r="V32" s="675"/>
      <c r="W32" s="671">
        <v>63.9</v>
      </c>
      <c r="X32" s="672">
        <v>66.679357205893325</v>
      </c>
      <c r="Y32" s="673">
        <v>68.2</v>
      </c>
      <c r="AF32" s="637">
        <v>37.6</v>
      </c>
    </row>
    <row r="33" spans="1:35" ht="13.5" customHeight="1">
      <c r="A33" s="646"/>
      <c r="B33" s="589"/>
      <c r="C33" s="550" t="s">
        <v>121</v>
      </c>
      <c r="D33" s="700">
        <v>92.1</v>
      </c>
      <c r="E33" s="1275">
        <v>1011325</v>
      </c>
      <c r="F33" s="1225">
        <v>707647</v>
      </c>
      <c r="G33" s="698">
        <v>54.1</v>
      </c>
      <c r="H33" s="1218">
        <v>897065.85600000015</v>
      </c>
      <c r="I33" s="1341">
        <v>0.34</v>
      </c>
      <c r="J33" s="1226"/>
      <c r="K33" s="1360"/>
      <c r="L33" s="1279">
        <v>391939.92302323802</v>
      </c>
      <c r="M33" s="668"/>
      <c r="N33" s="669"/>
      <c r="O33" s="669"/>
      <c r="P33" s="669"/>
      <c r="Q33" s="669"/>
      <c r="R33" s="699">
        <v>99.1</v>
      </c>
      <c r="S33" s="1626">
        <v>92.3</v>
      </c>
      <c r="T33" s="1626">
        <v>53.8</v>
      </c>
      <c r="U33" s="1462">
        <v>145.9</v>
      </c>
      <c r="V33" s="675"/>
      <c r="W33" s="671">
        <v>64</v>
      </c>
      <c r="X33" s="672">
        <v>66.792277370509566</v>
      </c>
      <c r="Y33" s="673">
        <v>78.8</v>
      </c>
      <c r="AF33" s="637">
        <v>42.8</v>
      </c>
    </row>
    <row r="34" spans="1:35" ht="13.5" customHeight="1">
      <c r="A34" s="643">
        <v>1978</v>
      </c>
      <c r="B34" s="588" t="s">
        <v>379</v>
      </c>
      <c r="C34" s="546" t="s">
        <v>369</v>
      </c>
      <c r="D34" s="1324">
        <v>86.8</v>
      </c>
      <c r="E34" s="1274">
        <v>989926</v>
      </c>
      <c r="F34" s="1223">
        <v>769012</v>
      </c>
      <c r="G34" s="701">
        <v>45.4</v>
      </c>
      <c r="H34" s="1215">
        <v>894046.8</v>
      </c>
      <c r="I34" s="1340">
        <v>0.35</v>
      </c>
      <c r="J34" s="1224"/>
      <c r="K34" s="1359"/>
      <c r="L34" s="1278">
        <v>197094.66943157263</v>
      </c>
      <c r="M34" s="668"/>
      <c r="N34" s="669"/>
      <c r="O34" s="669"/>
      <c r="P34" s="669"/>
      <c r="Q34" s="669"/>
      <c r="R34" s="702">
        <v>83.4</v>
      </c>
      <c r="S34" s="1624">
        <v>92.3</v>
      </c>
      <c r="T34" s="1624">
        <v>52.4</v>
      </c>
      <c r="U34" s="1461">
        <v>147</v>
      </c>
      <c r="V34" s="670"/>
      <c r="W34" s="671">
        <v>64.2</v>
      </c>
      <c r="X34" s="672">
        <v>67.018117699742064</v>
      </c>
      <c r="Y34" s="673">
        <v>66.3</v>
      </c>
      <c r="AF34" s="637">
        <v>35.9</v>
      </c>
    </row>
    <row r="35" spans="1:35" ht="13.5" customHeight="1">
      <c r="A35" s="646"/>
      <c r="B35" s="589"/>
      <c r="C35" s="547" t="s">
        <v>370</v>
      </c>
      <c r="D35" s="700">
        <v>85.8</v>
      </c>
      <c r="E35" s="1275">
        <v>948634</v>
      </c>
      <c r="F35" s="1225">
        <v>622218</v>
      </c>
      <c r="G35" s="698">
        <v>45.8</v>
      </c>
      <c r="H35" s="1218">
        <v>887380.25</v>
      </c>
      <c r="I35" s="1341">
        <v>0.35</v>
      </c>
      <c r="J35" s="1226"/>
      <c r="K35" s="1360"/>
      <c r="L35" s="1279">
        <v>267366.45876723109</v>
      </c>
      <c r="M35" s="668"/>
      <c r="N35" s="669"/>
      <c r="O35" s="669"/>
      <c r="P35" s="669"/>
      <c r="Q35" s="669"/>
      <c r="R35" s="699">
        <v>86.4</v>
      </c>
      <c r="S35" s="1624">
        <v>92.3</v>
      </c>
      <c r="T35" s="1624">
        <v>53.2</v>
      </c>
      <c r="U35" s="1462">
        <v>145.9</v>
      </c>
      <c r="V35" s="675"/>
      <c r="W35" s="671">
        <v>64.400000000000006</v>
      </c>
      <c r="X35" s="672">
        <v>67.187497946666412</v>
      </c>
      <c r="Y35" s="673">
        <v>68.7</v>
      </c>
      <c r="AF35" s="637">
        <v>36.200000000000003</v>
      </c>
    </row>
    <row r="36" spans="1:35" ht="13.5" customHeight="1">
      <c r="A36" s="646"/>
      <c r="B36" s="589"/>
      <c r="C36" s="547" t="s">
        <v>371</v>
      </c>
      <c r="D36" s="700">
        <v>89.8</v>
      </c>
      <c r="E36" s="1275">
        <v>1065279</v>
      </c>
      <c r="F36" s="1225">
        <v>704711</v>
      </c>
      <c r="G36" s="698">
        <v>48.8</v>
      </c>
      <c r="H36" s="1218">
        <v>889566.33600000013</v>
      </c>
      <c r="I36" s="1341">
        <v>0.37</v>
      </c>
      <c r="J36" s="1226"/>
      <c r="K36" s="1360"/>
      <c r="L36" s="1279">
        <v>305242.02587430499</v>
      </c>
      <c r="M36" s="668"/>
      <c r="N36" s="669"/>
      <c r="O36" s="669"/>
      <c r="P36" s="669"/>
      <c r="Q36" s="669"/>
      <c r="R36" s="699">
        <v>102.8</v>
      </c>
      <c r="S36" s="1624">
        <v>92.3</v>
      </c>
      <c r="T36" s="1624">
        <v>53.7</v>
      </c>
      <c r="U36" s="1462">
        <v>145.5</v>
      </c>
      <c r="V36" s="675"/>
      <c r="W36" s="671">
        <v>65.2</v>
      </c>
      <c r="X36" s="672">
        <v>67.977939098980144</v>
      </c>
      <c r="Y36" s="673">
        <v>81.7</v>
      </c>
      <c r="AF36" s="637">
        <v>38.6</v>
      </c>
    </row>
    <row r="37" spans="1:35" ht="13.5" customHeight="1">
      <c r="A37" s="646"/>
      <c r="B37" s="589"/>
      <c r="C37" s="547" t="s">
        <v>372</v>
      </c>
      <c r="D37" s="700">
        <v>90.9</v>
      </c>
      <c r="E37" s="1275">
        <v>989036</v>
      </c>
      <c r="F37" s="1225">
        <v>796821</v>
      </c>
      <c r="G37" s="698">
        <v>50.7</v>
      </c>
      <c r="H37" s="1218">
        <v>901327.35</v>
      </c>
      <c r="I37" s="1341">
        <v>0.37</v>
      </c>
      <c r="J37" s="1226"/>
      <c r="K37" s="1360"/>
      <c r="L37" s="1279">
        <v>287652.51238118351</v>
      </c>
      <c r="M37" s="668"/>
      <c r="N37" s="669"/>
      <c r="O37" s="669"/>
      <c r="P37" s="669"/>
      <c r="Q37" s="669"/>
      <c r="R37" s="699">
        <v>92.6</v>
      </c>
      <c r="S37" s="1624">
        <v>92.3</v>
      </c>
      <c r="T37" s="1624">
        <v>54.3</v>
      </c>
      <c r="U37" s="1462">
        <v>145.80000000000001</v>
      </c>
      <c r="V37" s="675"/>
      <c r="W37" s="671">
        <v>65.900000000000006</v>
      </c>
      <c r="X37" s="672">
        <v>68.711920168985756</v>
      </c>
      <c r="Y37" s="673">
        <v>73.599999999999994</v>
      </c>
      <c r="AF37" s="637">
        <v>40.1</v>
      </c>
    </row>
    <row r="38" spans="1:35" ht="13.5" customHeight="1">
      <c r="A38" s="646"/>
      <c r="B38" s="589"/>
      <c r="C38" s="547" t="s">
        <v>373</v>
      </c>
      <c r="D38" s="700">
        <v>89.2</v>
      </c>
      <c r="E38" s="1275">
        <v>1041386</v>
      </c>
      <c r="F38" s="1225">
        <v>639094</v>
      </c>
      <c r="G38" s="698">
        <v>48.1</v>
      </c>
      <c r="H38" s="1218">
        <v>902252.64</v>
      </c>
      <c r="I38" s="1341">
        <v>0.37</v>
      </c>
      <c r="J38" s="1226"/>
      <c r="K38" s="1360"/>
      <c r="L38" s="1279">
        <v>254908.92094537412</v>
      </c>
      <c r="M38" s="668"/>
      <c r="N38" s="669"/>
      <c r="O38" s="669"/>
      <c r="P38" s="669"/>
      <c r="Q38" s="669"/>
      <c r="R38" s="699">
        <v>85.4</v>
      </c>
      <c r="S38" s="1624">
        <v>92.3</v>
      </c>
      <c r="T38" s="1624">
        <v>54.4</v>
      </c>
      <c r="U38" s="1462">
        <v>145.19999999999999</v>
      </c>
      <c r="V38" s="675"/>
      <c r="W38" s="671">
        <v>66.2</v>
      </c>
      <c r="X38" s="672">
        <v>69.050680662834466</v>
      </c>
      <c r="Y38" s="673">
        <v>67.900000000000006</v>
      </c>
      <c r="AF38" s="637">
        <v>38</v>
      </c>
    </row>
    <row r="39" spans="1:35" ht="13.5" customHeight="1">
      <c r="A39" s="646"/>
      <c r="B39" s="589"/>
      <c r="C39" s="547" t="s">
        <v>374</v>
      </c>
      <c r="D39" s="700">
        <v>94</v>
      </c>
      <c r="E39" s="1275">
        <v>1035530</v>
      </c>
      <c r="F39" s="1225">
        <v>923897</v>
      </c>
      <c r="G39" s="698">
        <v>56.4</v>
      </c>
      <c r="H39" s="1218">
        <v>900515.14</v>
      </c>
      <c r="I39" s="1341">
        <v>0.38</v>
      </c>
      <c r="J39" s="1226"/>
      <c r="K39" s="1360"/>
      <c r="L39" s="1279">
        <v>285605.26769647386</v>
      </c>
      <c r="M39" s="668"/>
      <c r="N39" s="669"/>
      <c r="O39" s="669"/>
      <c r="P39" s="669"/>
      <c r="Q39" s="669"/>
      <c r="R39" s="699">
        <v>93.7</v>
      </c>
      <c r="S39" s="1624">
        <v>92.3</v>
      </c>
      <c r="T39" s="1624">
        <v>55.5</v>
      </c>
      <c r="U39" s="1462">
        <v>144.5</v>
      </c>
      <c r="V39" s="675"/>
      <c r="W39" s="671">
        <v>66.400000000000006</v>
      </c>
      <c r="X39" s="672">
        <v>69.220060909758857</v>
      </c>
      <c r="Y39" s="673">
        <v>74.5</v>
      </c>
      <c r="AF39" s="637">
        <v>44.6</v>
      </c>
    </row>
    <row r="40" spans="1:35" ht="13.5" customHeight="1">
      <c r="A40" s="646"/>
      <c r="B40" s="589"/>
      <c r="C40" s="547" t="s">
        <v>375</v>
      </c>
      <c r="D40" s="700">
        <v>91.2</v>
      </c>
      <c r="E40" s="1275">
        <v>1091652</v>
      </c>
      <c r="F40" s="1225">
        <v>950445</v>
      </c>
      <c r="G40" s="698">
        <v>51.1</v>
      </c>
      <c r="H40" s="1218">
        <v>895260.73200000008</v>
      </c>
      <c r="I40" s="1341">
        <v>0.36</v>
      </c>
      <c r="J40" s="1226">
        <v>334611</v>
      </c>
      <c r="K40" s="1360">
        <v>1.05</v>
      </c>
      <c r="L40" s="1279">
        <v>310574.25873820472</v>
      </c>
      <c r="M40" s="668"/>
      <c r="N40" s="669"/>
      <c r="O40" s="669"/>
      <c r="P40" s="669"/>
      <c r="Q40" s="669"/>
      <c r="R40" s="699">
        <v>91.1</v>
      </c>
      <c r="S40" s="1624">
        <v>92.1</v>
      </c>
      <c r="T40" s="1624">
        <v>55.5</v>
      </c>
      <c r="U40" s="1462">
        <v>144</v>
      </c>
      <c r="V40" s="1798">
        <f t="shared" ref="V40:V103" si="0">ROUND(R40*S40/T40/U40,3)</f>
        <v>1.05</v>
      </c>
      <c r="W40" s="671">
        <v>66.599999999999994</v>
      </c>
      <c r="X40" s="672">
        <v>69.445901238991354</v>
      </c>
      <c r="Y40" s="673">
        <v>72.400000000000006</v>
      </c>
      <c r="AF40" s="637">
        <v>40.4</v>
      </c>
      <c r="AI40" s="1357"/>
    </row>
    <row r="41" spans="1:35" ht="13.5" customHeight="1">
      <c r="A41" s="646"/>
      <c r="B41" s="589"/>
      <c r="C41" s="547" t="s">
        <v>376</v>
      </c>
      <c r="D41" s="700">
        <v>90</v>
      </c>
      <c r="E41" s="1275">
        <v>1068370</v>
      </c>
      <c r="F41" s="1225">
        <v>714904</v>
      </c>
      <c r="G41" s="698">
        <v>48.8</v>
      </c>
      <c r="H41" s="1218">
        <v>875766.10800000001</v>
      </c>
      <c r="I41" s="1341">
        <v>0.4</v>
      </c>
      <c r="J41" s="1226">
        <v>166904</v>
      </c>
      <c r="K41" s="1360">
        <v>0.95699999999999996</v>
      </c>
      <c r="L41" s="1279">
        <v>308954.48613777425</v>
      </c>
      <c r="M41" s="668"/>
      <c r="N41" s="669"/>
      <c r="O41" s="669"/>
      <c r="P41" s="669"/>
      <c r="Q41" s="669"/>
      <c r="R41" s="699">
        <v>82.4</v>
      </c>
      <c r="S41" s="1624">
        <v>91.8</v>
      </c>
      <c r="T41" s="1624">
        <v>55.3</v>
      </c>
      <c r="U41" s="1462">
        <v>143</v>
      </c>
      <c r="V41" s="1798">
        <f t="shared" si="0"/>
        <v>0.95699999999999996</v>
      </c>
      <c r="W41" s="671">
        <v>67.3</v>
      </c>
      <c r="X41" s="672">
        <v>70.236342391305072</v>
      </c>
      <c r="Y41" s="673">
        <v>65.5</v>
      </c>
      <c r="AF41" s="637">
        <v>38.6</v>
      </c>
      <c r="AI41" s="1357"/>
    </row>
    <row r="42" spans="1:35" ht="13.5" customHeight="1">
      <c r="A42" s="646"/>
      <c r="B42" s="589"/>
      <c r="C42" s="547" t="s">
        <v>377</v>
      </c>
      <c r="D42" s="700">
        <v>92.1</v>
      </c>
      <c r="E42" s="1275">
        <v>1077201</v>
      </c>
      <c r="F42" s="1225">
        <v>612060</v>
      </c>
      <c r="G42" s="698">
        <v>50.8</v>
      </c>
      <c r="H42" s="1218">
        <v>880735.42</v>
      </c>
      <c r="I42" s="1341">
        <v>0.4</v>
      </c>
      <c r="J42" s="1226">
        <v>178716</v>
      </c>
      <c r="K42" s="1360">
        <v>1.0529999999999999</v>
      </c>
      <c r="L42" s="1279">
        <v>318729.34779829014</v>
      </c>
      <c r="M42" s="668"/>
      <c r="N42" s="669"/>
      <c r="O42" s="669"/>
      <c r="P42" s="669"/>
      <c r="Q42" s="669"/>
      <c r="R42" s="699">
        <v>91.8</v>
      </c>
      <c r="S42" s="1624">
        <v>91.3</v>
      </c>
      <c r="T42" s="1624">
        <v>55.8</v>
      </c>
      <c r="U42" s="1462">
        <v>142.69999999999999</v>
      </c>
      <c r="V42" s="1798">
        <f t="shared" si="0"/>
        <v>1.0529999999999999</v>
      </c>
      <c r="W42" s="671">
        <v>67.2</v>
      </c>
      <c r="X42" s="672">
        <v>70.066962144380696</v>
      </c>
      <c r="Y42" s="673">
        <v>73</v>
      </c>
      <c r="AF42" s="637">
        <v>40.200000000000003</v>
      </c>
      <c r="AI42" s="1357"/>
    </row>
    <row r="43" spans="1:35" ht="13.5" customHeight="1">
      <c r="A43" s="646"/>
      <c r="B43" s="589"/>
      <c r="C43" s="547" t="s">
        <v>119</v>
      </c>
      <c r="D43" s="700">
        <v>92.4</v>
      </c>
      <c r="E43" s="1275">
        <v>1065710</v>
      </c>
      <c r="F43" s="1225">
        <v>727955</v>
      </c>
      <c r="G43" s="698">
        <v>50.7</v>
      </c>
      <c r="H43" s="1218">
        <v>873127.43</v>
      </c>
      <c r="I43" s="1341">
        <v>0.39</v>
      </c>
      <c r="J43" s="1226">
        <v>224026</v>
      </c>
      <c r="K43" s="1360">
        <v>1.0229999999999999</v>
      </c>
      <c r="L43" s="1279">
        <v>317222.79753369564</v>
      </c>
      <c r="M43" s="668"/>
      <c r="N43" s="669"/>
      <c r="O43" s="669"/>
      <c r="P43" s="669"/>
      <c r="Q43" s="669"/>
      <c r="R43" s="699">
        <v>89.1</v>
      </c>
      <c r="S43" s="1624">
        <v>91.2</v>
      </c>
      <c r="T43" s="1624">
        <v>55.8</v>
      </c>
      <c r="U43" s="1462">
        <v>142.30000000000001</v>
      </c>
      <c r="V43" s="1798">
        <f t="shared" si="0"/>
        <v>1.0229999999999999</v>
      </c>
      <c r="W43" s="671">
        <v>67.400000000000006</v>
      </c>
      <c r="X43" s="672">
        <v>70.292802473613193</v>
      </c>
      <c r="Y43" s="673">
        <v>70.8</v>
      </c>
      <c r="AF43" s="637">
        <v>40.1</v>
      </c>
      <c r="AI43" s="1357"/>
    </row>
    <row r="44" spans="1:35" ht="13.5" customHeight="1">
      <c r="A44" s="646"/>
      <c r="B44" s="589"/>
      <c r="C44" s="547" t="s">
        <v>120</v>
      </c>
      <c r="D44" s="700">
        <v>91.4</v>
      </c>
      <c r="E44" s="1275">
        <v>1070766</v>
      </c>
      <c r="F44" s="1225">
        <v>784563</v>
      </c>
      <c r="G44" s="698">
        <v>49.2</v>
      </c>
      <c r="H44" s="1218">
        <v>869279.70600000012</v>
      </c>
      <c r="I44" s="1341">
        <v>0.39</v>
      </c>
      <c r="J44" s="1226">
        <v>225424</v>
      </c>
      <c r="K44" s="1360">
        <v>1.0249999999999999</v>
      </c>
      <c r="L44" s="1279">
        <v>285018.36007805809</v>
      </c>
      <c r="M44" s="668"/>
      <c r="N44" s="669"/>
      <c r="O44" s="669"/>
      <c r="P44" s="669"/>
      <c r="Q44" s="669"/>
      <c r="R44" s="699">
        <v>89.9</v>
      </c>
      <c r="S44" s="1624">
        <v>91.1</v>
      </c>
      <c r="T44" s="1624">
        <v>56</v>
      </c>
      <c r="U44" s="1462">
        <v>142.69999999999999</v>
      </c>
      <c r="V44" s="1798">
        <f t="shared" si="0"/>
        <v>1.0249999999999999</v>
      </c>
      <c r="W44" s="671">
        <v>66.599999999999994</v>
      </c>
      <c r="X44" s="672">
        <v>69.445901238991354</v>
      </c>
      <c r="Y44" s="673">
        <v>71.5</v>
      </c>
      <c r="AF44" s="637">
        <v>38.9</v>
      </c>
      <c r="AI44" s="1357"/>
    </row>
    <row r="45" spans="1:35" ht="13.5" customHeight="1">
      <c r="A45" s="658"/>
      <c r="B45" s="676"/>
      <c r="C45" s="550" t="s">
        <v>121</v>
      </c>
      <c r="D45" s="1325">
        <v>92.6</v>
      </c>
      <c r="E45" s="1276">
        <v>1057030</v>
      </c>
      <c r="F45" s="1227">
        <v>816443</v>
      </c>
      <c r="G45" s="703">
        <v>50.2</v>
      </c>
      <c r="H45" s="1221">
        <v>861572.64100000006</v>
      </c>
      <c r="I45" s="1342">
        <v>0.36</v>
      </c>
      <c r="J45" s="1228">
        <v>496863</v>
      </c>
      <c r="K45" s="1361">
        <v>1.0820000000000001</v>
      </c>
      <c r="L45" s="1280">
        <v>358985.66483780887</v>
      </c>
      <c r="M45" s="668"/>
      <c r="N45" s="669"/>
      <c r="O45" s="669"/>
      <c r="P45" s="669"/>
      <c r="Q45" s="669"/>
      <c r="R45" s="704">
        <v>94.5</v>
      </c>
      <c r="S45" s="1626">
        <v>91.2</v>
      </c>
      <c r="T45" s="1626">
        <v>56</v>
      </c>
      <c r="U45" s="1463">
        <v>142.30000000000001</v>
      </c>
      <c r="V45" s="1799">
        <f t="shared" si="0"/>
        <v>1.0820000000000001</v>
      </c>
      <c r="W45" s="671">
        <v>66.400000000000006</v>
      </c>
      <c r="X45" s="672">
        <v>69.276520992066978</v>
      </c>
      <c r="Y45" s="673">
        <v>75.099999999999994</v>
      </c>
      <c r="AF45" s="637">
        <v>39.700000000000003</v>
      </c>
      <c r="AI45" s="1357"/>
    </row>
    <row r="46" spans="1:35" ht="13.5" customHeight="1">
      <c r="A46" s="646">
        <v>1979</v>
      </c>
      <c r="B46" s="589" t="s">
        <v>380</v>
      </c>
      <c r="C46" s="546" t="s">
        <v>369</v>
      </c>
      <c r="D46" s="700">
        <v>94</v>
      </c>
      <c r="E46" s="1275">
        <v>1025881</v>
      </c>
      <c r="F46" s="1225">
        <v>541764</v>
      </c>
      <c r="G46" s="698">
        <v>49.6</v>
      </c>
      <c r="H46" s="1218">
        <v>860406.81599999999</v>
      </c>
      <c r="I46" s="1341">
        <v>0.38</v>
      </c>
      <c r="J46" s="1226">
        <v>167165</v>
      </c>
      <c r="K46" s="1360">
        <v>1.0269999999999999</v>
      </c>
      <c r="L46" s="1279">
        <v>213156.79445753215</v>
      </c>
      <c r="M46" s="668"/>
      <c r="N46" s="669"/>
      <c r="O46" s="669"/>
      <c r="P46" s="669"/>
      <c r="Q46" s="669"/>
      <c r="R46" s="699">
        <v>90.3</v>
      </c>
      <c r="S46" s="1624">
        <v>91.7</v>
      </c>
      <c r="T46" s="1624">
        <v>56.3</v>
      </c>
      <c r="U46" s="1462">
        <v>143.19999999999999</v>
      </c>
      <c r="V46" s="1798">
        <f t="shared" si="0"/>
        <v>1.0269999999999999</v>
      </c>
      <c r="W46" s="671">
        <v>66.400000000000006</v>
      </c>
      <c r="X46" s="672">
        <v>69.276520992066978</v>
      </c>
      <c r="Y46" s="673">
        <v>71.8</v>
      </c>
      <c r="AF46" s="637">
        <v>39.200000000000003</v>
      </c>
      <c r="AI46" s="1357"/>
    </row>
    <row r="47" spans="1:35" ht="13.5" customHeight="1">
      <c r="A47" s="646"/>
      <c r="B47" s="589"/>
      <c r="C47" s="547" t="s">
        <v>370</v>
      </c>
      <c r="D47" s="700">
        <v>96.9</v>
      </c>
      <c r="E47" s="1275">
        <v>1000587</v>
      </c>
      <c r="F47" s="1225">
        <v>715089</v>
      </c>
      <c r="G47" s="698">
        <v>57.4</v>
      </c>
      <c r="H47" s="1218">
        <v>859958.89199999999</v>
      </c>
      <c r="I47" s="1341">
        <v>0.39</v>
      </c>
      <c r="J47" s="1226">
        <v>158660</v>
      </c>
      <c r="K47" s="1360">
        <v>1.0860000000000001</v>
      </c>
      <c r="L47" s="1279">
        <v>289155.345807417</v>
      </c>
      <c r="M47" s="668"/>
      <c r="N47" s="669"/>
      <c r="O47" s="669"/>
      <c r="P47" s="669"/>
      <c r="Q47" s="669"/>
      <c r="R47" s="699">
        <v>97.6</v>
      </c>
      <c r="S47" s="1624">
        <v>92.1</v>
      </c>
      <c r="T47" s="1624">
        <v>57.8</v>
      </c>
      <c r="U47" s="1462">
        <v>143.19999999999999</v>
      </c>
      <c r="V47" s="1798">
        <f t="shared" si="0"/>
        <v>1.0860000000000001</v>
      </c>
      <c r="W47" s="671">
        <v>66.5</v>
      </c>
      <c r="X47" s="672">
        <v>69.332981074375112</v>
      </c>
      <c r="Y47" s="673">
        <v>77.599999999999994</v>
      </c>
      <c r="AF47" s="637">
        <v>45.4</v>
      </c>
      <c r="AI47" s="1357"/>
    </row>
    <row r="48" spans="1:35" ht="13.5" customHeight="1">
      <c r="A48" s="646"/>
      <c r="B48" s="589"/>
      <c r="C48" s="547" t="s">
        <v>371</v>
      </c>
      <c r="D48" s="700">
        <v>95.5</v>
      </c>
      <c r="E48" s="1275">
        <v>1101153</v>
      </c>
      <c r="F48" s="1225">
        <v>720676</v>
      </c>
      <c r="G48" s="698">
        <v>53.2</v>
      </c>
      <c r="H48" s="1218">
        <v>864725.47200000007</v>
      </c>
      <c r="I48" s="1341">
        <v>0.41</v>
      </c>
      <c r="J48" s="1226">
        <v>236443</v>
      </c>
      <c r="K48" s="1360">
        <v>1.2230000000000001</v>
      </c>
      <c r="L48" s="1279">
        <v>330117.56206668506</v>
      </c>
      <c r="M48" s="668"/>
      <c r="N48" s="669"/>
      <c r="O48" s="669"/>
      <c r="P48" s="669"/>
      <c r="Q48" s="669"/>
      <c r="R48" s="699">
        <v>109.2</v>
      </c>
      <c r="S48" s="1624">
        <v>92.7</v>
      </c>
      <c r="T48" s="1624">
        <v>57.8</v>
      </c>
      <c r="U48" s="1462">
        <v>143.19999999999999</v>
      </c>
      <c r="V48" s="1798">
        <f t="shared" si="0"/>
        <v>1.2230000000000001</v>
      </c>
      <c r="W48" s="671">
        <v>67</v>
      </c>
      <c r="X48" s="672">
        <v>69.784661732840092</v>
      </c>
      <c r="Y48" s="673">
        <v>86.8</v>
      </c>
      <c r="AF48" s="637">
        <v>42.1</v>
      </c>
      <c r="AI48" s="1357"/>
    </row>
    <row r="49" spans="1:35" ht="13.5" customHeight="1">
      <c r="A49" s="646"/>
      <c r="B49" s="589"/>
      <c r="C49" s="547" t="s">
        <v>372</v>
      </c>
      <c r="D49" s="700">
        <v>92.1</v>
      </c>
      <c r="E49" s="1275">
        <v>1069578</v>
      </c>
      <c r="F49" s="1225">
        <v>978479</v>
      </c>
      <c r="G49" s="698">
        <v>49.2</v>
      </c>
      <c r="H49" s="1218">
        <v>909491.04</v>
      </c>
      <c r="I49" s="1341">
        <v>0.44</v>
      </c>
      <c r="J49" s="1226">
        <v>217856</v>
      </c>
      <c r="K49" s="1360">
        <v>1.0720000000000001</v>
      </c>
      <c r="L49" s="1279">
        <v>311094.60054735799</v>
      </c>
      <c r="M49" s="668"/>
      <c r="N49" s="669"/>
      <c r="O49" s="669"/>
      <c r="P49" s="669"/>
      <c r="Q49" s="669"/>
      <c r="R49" s="699">
        <v>93.5</v>
      </c>
      <c r="S49" s="1624">
        <v>93.4</v>
      </c>
      <c r="T49" s="1624">
        <v>56.3</v>
      </c>
      <c r="U49" s="1462">
        <v>144.69999999999999</v>
      </c>
      <c r="V49" s="1798">
        <f t="shared" si="0"/>
        <v>1.0720000000000001</v>
      </c>
      <c r="W49" s="671">
        <v>67.900000000000006</v>
      </c>
      <c r="X49" s="672">
        <v>70.744483132078187</v>
      </c>
      <c r="Y49" s="673">
        <v>74.3</v>
      </c>
      <c r="AF49" s="637">
        <v>38.9</v>
      </c>
      <c r="AI49" s="1357"/>
    </row>
    <row r="50" spans="1:35" ht="13.5" customHeight="1">
      <c r="A50" s="646"/>
      <c r="B50" s="589"/>
      <c r="C50" s="547" t="s">
        <v>373</v>
      </c>
      <c r="D50" s="700">
        <v>97.9</v>
      </c>
      <c r="E50" s="1275">
        <v>1128005</v>
      </c>
      <c r="F50" s="1225">
        <v>671929</v>
      </c>
      <c r="G50" s="698">
        <v>55.6</v>
      </c>
      <c r="H50" s="1218">
        <v>910416.04500000004</v>
      </c>
      <c r="I50" s="1341">
        <v>0.42</v>
      </c>
      <c r="J50" s="1226">
        <v>195035</v>
      </c>
      <c r="K50" s="1360">
        <v>1.079</v>
      </c>
      <c r="L50" s="1279">
        <v>275682.58758113527</v>
      </c>
      <c r="M50" s="668"/>
      <c r="N50" s="669"/>
      <c r="O50" s="669"/>
      <c r="P50" s="669"/>
      <c r="Q50" s="669"/>
      <c r="R50" s="699">
        <v>93.7</v>
      </c>
      <c r="S50" s="1624">
        <v>94.5</v>
      </c>
      <c r="T50" s="1624">
        <v>57.2</v>
      </c>
      <c r="U50" s="1462">
        <v>143.5</v>
      </c>
      <c r="V50" s="1798">
        <f t="shared" si="0"/>
        <v>1.079</v>
      </c>
      <c r="W50" s="671">
        <v>68.5</v>
      </c>
      <c r="X50" s="672">
        <v>71.309083955159409</v>
      </c>
      <c r="Y50" s="673">
        <v>74.5</v>
      </c>
      <c r="AF50" s="637">
        <v>44</v>
      </c>
      <c r="AI50" s="1357"/>
    </row>
    <row r="51" spans="1:35" ht="13.5" customHeight="1">
      <c r="A51" s="646"/>
      <c r="B51" s="589"/>
      <c r="C51" s="547" t="s">
        <v>374</v>
      </c>
      <c r="D51" s="700">
        <v>99</v>
      </c>
      <c r="E51" s="1275">
        <v>1150241</v>
      </c>
      <c r="F51" s="1225">
        <v>933760</v>
      </c>
      <c r="G51" s="698">
        <v>57.4</v>
      </c>
      <c r="H51" s="1218">
        <v>916145.36800000002</v>
      </c>
      <c r="I51" s="1341">
        <v>0.43</v>
      </c>
      <c r="J51" s="1226">
        <v>190712</v>
      </c>
      <c r="K51" s="1360">
        <v>1.135</v>
      </c>
      <c r="L51" s="1279">
        <v>308880.51674833149</v>
      </c>
      <c r="M51" s="668"/>
      <c r="N51" s="669"/>
      <c r="O51" s="669"/>
      <c r="P51" s="669"/>
      <c r="Q51" s="669"/>
      <c r="R51" s="699">
        <v>98.6</v>
      </c>
      <c r="S51" s="1624">
        <v>95.6</v>
      </c>
      <c r="T51" s="1624">
        <v>58.3</v>
      </c>
      <c r="U51" s="1462">
        <v>142.4</v>
      </c>
      <c r="V51" s="1798">
        <f t="shared" si="0"/>
        <v>1.135</v>
      </c>
      <c r="W51" s="671">
        <v>68.8</v>
      </c>
      <c r="X51" s="672">
        <v>71.647844449008161</v>
      </c>
      <c r="Y51" s="673">
        <v>78.400000000000006</v>
      </c>
      <c r="AF51" s="637">
        <v>45.4</v>
      </c>
      <c r="AI51" s="1357"/>
    </row>
    <row r="52" spans="1:35" ht="13.5" customHeight="1">
      <c r="A52" s="646"/>
      <c r="B52" s="589"/>
      <c r="C52" s="547" t="s">
        <v>375</v>
      </c>
      <c r="D52" s="700">
        <v>99.4</v>
      </c>
      <c r="E52" s="1275">
        <v>1146727</v>
      </c>
      <c r="F52" s="1225">
        <v>878587</v>
      </c>
      <c r="G52" s="698">
        <v>58.5</v>
      </c>
      <c r="H52" s="1218">
        <v>911016.78799999994</v>
      </c>
      <c r="I52" s="1341">
        <v>0.43</v>
      </c>
      <c r="J52" s="1226">
        <v>341620</v>
      </c>
      <c r="K52" s="1360">
        <v>1.1579999999999999</v>
      </c>
      <c r="L52" s="1279">
        <v>335884.34240553423</v>
      </c>
      <c r="M52" s="668"/>
      <c r="N52" s="669"/>
      <c r="O52" s="669"/>
      <c r="P52" s="669"/>
      <c r="Q52" s="669"/>
      <c r="R52" s="699">
        <v>98.9</v>
      </c>
      <c r="S52" s="1624">
        <v>97.2</v>
      </c>
      <c r="T52" s="1624">
        <v>58.4</v>
      </c>
      <c r="U52" s="1462">
        <v>142.19999999999999</v>
      </c>
      <c r="V52" s="1798">
        <f t="shared" si="0"/>
        <v>1.1579999999999999</v>
      </c>
      <c r="W52" s="671">
        <v>69.599999999999994</v>
      </c>
      <c r="X52" s="672">
        <v>72.43828560132188</v>
      </c>
      <c r="Y52" s="673">
        <v>78.599999999999994</v>
      </c>
      <c r="AF52" s="637">
        <v>46.3</v>
      </c>
      <c r="AI52" s="1357"/>
    </row>
    <row r="53" spans="1:35" ht="13.5" customHeight="1">
      <c r="A53" s="646"/>
      <c r="B53" s="589"/>
      <c r="C53" s="547" t="s">
        <v>376</v>
      </c>
      <c r="D53" s="700">
        <v>102.3</v>
      </c>
      <c r="E53" s="1275">
        <v>1155680</v>
      </c>
      <c r="F53" s="1225">
        <v>855619</v>
      </c>
      <c r="G53" s="698">
        <v>60.8</v>
      </c>
      <c r="H53" s="1218">
        <v>895829.05500000005</v>
      </c>
      <c r="I53" s="1341">
        <v>0.45</v>
      </c>
      <c r="J53" s="1226">
        <v>174804</v>
      </c>
      <c r="K53" s="1360">
        <v>1.1259999999999999</v>
      </c>
      <c r="L53" s="1279">
        <v>334132.56730043545</v>
      </c>
      <c r="M53" s="668"/>
      <c r="N53" s="669"/>
      <c r="O53" s="669"/>
      <c r="P53" s="669"/>
      <c r="Q53" s="669"/>
      <c r="R53" s="699">
        <v>93.8</v>
      </c>
      <c r="S53" s="1624">
        <v>98.6</v>
      </c>
      <c r="T53" s="1624">
        <v>58</v>
      </c>
      <c r="U53" s="1462">
        <v>141.6</v>
      </c>
      <c r="V53" s="1798">
        <f t="shared" si="0"/>
        <v>1.1259999999999999</v>
      </c>
      <c r="W53" s="671">
        <v>69</v>
      </c>
      <c r="X53" s="672">
        <v>71.817224695932538</v>
      </c>
      <c r="Y53" s="673">
        <v>74.599999999999994</v>
      </c>
      <c r="AF53" s="637">
        <v>48.1</v>
      </c>
      <c r="AI53" s="1357"/>
    </row>
    <row r="54" spans="1:35" ht="13.5" customHeight="1">
      <c r="A54" s="646"/>
      <c r="B54" s="589"/>
      <c r="C54" s="547" t="s">
        <v>377</v>
      </c>
      <c r="D54" s="700">
        <v>98.4</v>
      </c>
      <c r="E54" s="1275">
        <v>1137340</v>
      </c>
      <c r="F54" s="1225">
        <v>833224</v>
      </c>
      <c r="G54" s="698">
        <v>58.5</v>
      </c>
      <c r="H54" s="1218">
        <v>901535.76</v>
      </c>
      <c r="I54" s="1341">
        <v>0.46</v>
      </c>
      <c r="J54" s="1226">
        <v>187341</v>
      </c>
      <c r="K54" s="1360">
        <v>1.17</v>
      </c>
      <c r="L54" s="1279">
        <v>344704.02610158164</v>
      </c>
      <c r="M54" s="668"/>
      <c r="N54" s="669"/>
      <c r="O54" s="669"/>
      <c r="P54" s="669"/>
      <c r="Q54" s="669"/>
      <c r="R54" s="699">
        <v>98.1</v>
      </c>
      <c r="S54" s="1624">
        <v>99.8</v>
      </c>
      <c r="T54" s="1624">
        <v>58.9</v>
      </c>
      <c r="U54" s="1462">
        <v>142.1</v>
      </c>
      <c r="V54" s="1798">
        <f t="shared" si="0"/>
        <v>1.17</v>
      </c>
      <c r="W54" s="671">
        <v>69.599999999999994</v>
      </c>
      <c r="X54" s="672">
        <v>72.43828560132188</v>
      </c>
      <c r="Y54" s="673">
        <v>78</v>
      </c>
      <c r="AF54" s="637">
        <v>46.3</v>
      </c>
      <c r="AI54" s="1357"/>
    </row>
    <row r="55" spans="1:35" ht="13.5" customHeight="1">
      <c r="A55" s="646"/>
      <c r="B55" s="589"/>
      <c r="C55" s="547" t="s">
        <v>119</v>
      </c>
      <c r="D55" s="700">
        <v>98</v>
      </c>
      <c r="E55" s="1275">
        <v>1188876</v>
      </c>
      <c r="F55" s="1225">
        <v>769959</v>
      </c>
      <c r="G55" s="698">
        <v>53.5</v>
      </c>
      <c r="H55" s="1218">
        <v>902938.2</v>
      </c>
      <c r="I55" s="1341">
        <v>0.48</v>
      </c>
      <c r="J55" s="1226">
        <v>226332</v>
      </c>
      <c r="K55" s="1360">
        <v>1.1319999999999999</v>
      </c>
      <c r="L55" s="1279">
        <v>343074.70032622572</v>
      </c>
      <c r="M55" s="668"/>
      <c r="N55" s="669"/>
      <c r="O55" s="669"/>
      <c r="P55" s="669"/>
      <c r="Q55" s="669"/>
      <c r="R55" s="699">
        <v>94.3</v>
      </c>
      <c r="S55" s="1624">
        <v>100.6</v>
      </c>
      <c r="T55" s="1624">
        <v>58.9</v>
      </c>
      <c r="U55" s="1462">
        <v>142.30000000000001</v>
      </c>
      <c r="V55" s="1798">
        <f t="shared" si="0"/>
        <v>1.1319999999999999</v>
      </c>
      <c r="W55" s="671">
        <v>70.3</v>
      </c>
      <c r="X55" s="672">
        <v>73.172266671327478</v>
      </c>
      <c r="Y55" s="673">
        <v>75</v>
      </c>
      <c r="AF55" s="637">
        <v>42.3</v>
      </c>
      <c r="AI55" s="1357"/>
    </row>
    <row r="56" spans="1:35" ht="13.5" customHeight="1">
      <c r="A56" s="646"/>
      <c r="B56" s="589"/>
      <c r="C56" s="547" t="s">
        <v>120</v>
      </c>
      <c r="D56" s="700">
        <v>99.9</v>
      </c>
      <c r="E56" s="1275">
        <v>1158260</v>
      </c>
      <c r="F56" s="1225">
        <v>853506</v>
      </c>
      <c r="G56" s="698">
        <v>56.5</v>
      </c>
      <c r="H56" s="1218">
        <v>904608.6</v>
      </c>
      <c r="I56" s="1341">
        <v>0.49</v>
      </c>
      <c r="J56" s="1226">
        <v>232779</v>
      </c>
      <c r="K56" s="1360">
        <v>1.1759999999999999</v>
      </c>
      <c r="L56" s="1279">
        <v>308245.77940639824</v>
      </c>
      <c r="M56" s="668"/>
      <c r="N56" s="669"/>
      <c r="O56" s="669"/>
      <c r="P56" s="669"/>
      <c r="Q56" s="669"/>
      <c r="R56" s="699">
        <v>98.5</v>
      </c>
      <c r="S56" s="1624">
        <v>101</v>
      </c>
      <c r="T56" s="1624">
        <v>59.3</v>
      </c>
      <c r="U56" s="1462">
        <v>142.69999999999999</v>
      </c>
      <c r="V56" s="1798">
        <f t="shared" si="0"/>
        <v>1.1759999999999999</v>
      </c>
      <c r="W56" s="671">
        <v>69.7</v>
      </c>
      <c r="X56" s="672">
        <v>72.551205765938136</v>
      </c>
      <c r="Y56" s="673">
        <v>78.3</v>
      </c>
      <c r="AF56" s="637">
        <v>44.7</v>
      </c>
      <c r="AI56" s="1357"/>
    </row>
    <row r="57" spans="1:35" ht="13.5" customHeight="1">
      <c r="A57" s="646"/>
      <c r="B57" s="589"/>
      <c r="C57" s="550" t="s">
        <v>121</v>
      </c>
      <c r="D57" s="700">
        <v>97.9</v>
      </c>
      <c r="E57" s="1275">
        <v>1177765</v>
      </c>
      <c r="F57" s="1225">
        <v>791814</v>
      </c>
      <c r="G57" s="698">
        <v>54.4</v>
      </c>
      <c r="H57" s="1218">
        <v>895250.10200000007</v>
      </c>
      <c r="I57" s="1341">
        <v>0.49</v>
      </c>
      <c r="J57" s="1226">
        <v>514213</v>
      </c>
      <c r="K57" s="1360">
        <v>1.204</v>
      </c>
      <c r="L57" s="1279">
        <v>388241.01024000382</v>
      </c>
      <c r="M57" s="668"/>
      <c r="N57" s="669"/>
      <c r="O57" s="669"/>
      <c r="P57" s="669"/>
      <c r="Q57" s="669"/>
      <c r="R57" s="704">
        <v>100.1</v>
      </c>
      <c r="S57" s="1626">
        <v>102.2</v>
      </c>
      <c r="T57" s="1626">
        <v>59.7</v>
      </c>
      <c r="U57" s="1463">
        <v>142.30000000000001</v>
      </c>
      <c r="V57" s="1799">
        <f t="shared" si="0"/>
        <v>1.204</v>
      </c>
      <c r="W57" s="671">
        <v>70.099999999999994</v>
      </c>
      <c r="X57" s="672">
        <v>72.889966259786874</v>
      </c>
      <c r="Y57" s="673">
        <v>79.599999999999994</v>
      </c>
      <c r="AF57" s="637">
        <v>43</v>
      </c>
      <c r="AI57" s="1357"/>
    </row>
    <row r="58" spans="1:35" ht="13.5" customHeight="1">
      <c r="A58" s="643">
        <v>1980</v>
      </c>
      <c r="B58" s="588" t="s">
        <v>381</v>
      </c>
      <c r="C58" s="546" t="s">
        <v>369</v>
      </c>
      <c r="D58" s="1324">
        <v>100.4</v>
      </c>
      <c r="E58" s="1274">
        <v>1129249</v>
      </c>
      <c r="F58" s="1223">
        <v>560913</v>
      </c>
      <c r="G58" s="701">
        <v>59.4</v>
      </c>
      <c r="H58" s="1215">
        <v>914094.09</v>
      </c>
      <c r="I58" s="1340">
        <v>0.51</v>
      </c>
      <c r="J58" s="1224">
        <v>180939</v>
      </c>
      <c r="K58" s="1359">
        <v>1.2230000000000001</v>
      </c>
      <c r="L58" s="1278">
        <v>274805.45239929954</v>
      </c>
      <c r="M58" s="668"/>
      <c r="N58" s="669"/>
      <c r="O58" s="669"/>
      <c r="P58" s="669"/>
      <c r="Q58" s="669"/>
      <c r="R58" s="699">
        <v>97.1</v>
      </c>
      <c r="S58" s="1624">
        <v>104.7</v>
      </c>
      <c r="T58" s="1624">
        <v>58.8</v>
      </c>
      <c r="U58" s="1462">
        <v>141.4</v>
      </c>
      <c r="V58" s="1798">
        <f t="shared" si="0"/>
        <v>1.2230000000000001</v>
      </c>
      <c r="W58" s="671">
        <v>70.3</v>
      </c>
      <c r="X58" s="672">
        <v>73.56071203760736</v>
      </c>
      <c r="Y58" s="673">
        <v>77.2</v>
      </c>
      <c r="AF58" s="637">
        <v>47</v>
      </c>
      <c r="AI58" s="1357"/>
    </row>
    <row r="59" spans="1:35" ht="13.5" customHeight="1">
      <c r="A59" s="646"/>
      <c r="B59" s="589"/>
      <c r="C59" s="547" t="s">
        <v>370</v>
      </c>
      <c r="D59" s="700">
        <v>103.5</v>
      </c>
      <c r="E59" s="1275">
        <v>1170212</v>
      </c>
      <c r="F59" s="1225">
        <v>783360</v>
      </c>
      <c r="G59" s="698">
        <v>61</v>
      </c>
      <c r="H59" s="1218">
        <v>1017316.839</v>
      </c>
      <c r="I59" s="1341">
        <v>0.51</v>
      </c>
      <c r="J59" s="1226">
        <v>171626</v>
      </c>
      <c r="K59" s="1360">
        <v>1.3140000000000001</v>
      </c>
      <c r="L59" s="1279">
        <v>372784.10862063541</v>
      </c>
      <c r="M59" s="668"/>
      <c r="N59" s="669"/>
      <c r="O59" s="669"/>
      <c r="P59" s="669"/>
      <c r="Q59" s="669"/>
      <c r="R59" s="699">
        <v>104.3</v>
      </c>
      <c r="S59" s="1624">
        <v>106.7</v>
      </c>
      <c r="T59" s="1624">
        <v>60.2</v>
      </c>
      <c r="U59" s="1462">
        <v>140.69999999999999</v>
      </c>
      <c r="V59" s="1798">
        <f t="shared" si="0"/>
        <v>1.3140000000000001</v>
      </c>
      <c r="W59" s="671">
        <v>71</v>
      </c>
      <c r="X59" s="672">
        <v>74.32856915699783</v>
      </c>
      <c r="Y59" s="673">
        <v>82.9</v>
      </c>
      <c r="AF59" s="637">
        <v>48.2</v>
      </c>
      <c r="AI59" s="1357"/>
    </row>
    <row r="60" spans="1:35" ht="13.5" customHeight="1">
      <c r="A60" s="646"/>
      <c r="B60" s="589"/>
      <c r="C60" s="547" t="s">
        <v>371</v>
      </c>
      <c r="D60" s="700">
        <v>102.2</v>
      </c>
      <c r="E60" s="1275">
        <v>1262180</v>
      </c>
      <c r="F60" s="1225">
        <v>845372</v>
      </c>
      <c r="G60" s="698">
        <v>62.1</v>
      </c>
      <c r="H60" s="1218">
        <v>1000885.298</v>
      </c>
      <c r="I60" s="1341">
        <v>0.54</v>
      </c>
      <c r="J60" s="1226">
        <v>258327</v>
      </c>
      <c r="K60" s="1360">
        <v>1.4870000000000001</v>
      </c>
      <c r="L60" s="1279">
        <v>425593.31134416763</v>
      </c>
      <c r="M60" s="668"/>
      <c r="N60" s="669"/>
      <c r="O60" s="669"/>
      <c r="P60" s="669"/>
      <c r="Q60" s="669"/>
      <c r="R60" s="699">
        <v>116.8</v>
      </c>
      <c r="S60" s="1624">
        <v>108.5</v>
      </c>
      <c r="T60" s="1624">
        <v>60.3</v>
      </c>
      <c r="U60" s="1462">
        <v>141.30000000000001</v>
      </c>
      <c r="V60" s="1798">
        <f t="shared" si="0"/>
        <v>1.4870000000000001</v>
      </c>
      <c r="W60" s="671">
        <v>71.3</v>
      </c>
      <c r="X60" s="672">
        <v>74.635712004754026</v>
      </c>
      <c r="Y60" s="673">
        <v>92.9</v>
      </c>
      <c r="AF60" s="637">
        <v>49.1</v>
      </c>
      <c r="AI60" s="1357"/>
    </row>
    <row r="61" spans="1:35" ht="13.5" customHeight="1">
      <c r="A61" s="646"/>
      <c r="B61" s="589"/>
      <c r="C61" s="547" t="s">
        <v>372</v>
      </c>
      <c r="D61" s="700">
        <v>105.4</v>
      </c>
      <c r="E61" s="1275">
        <v>1179497</v>
      </c>
      <c r="F61" s="1225">
        <v>1022842</v>
      </c>
      <c r="G61" s="698">
        <v>64.7</v>
      </c>
      <c r="H61" s="1218">
        <v>1055280.4890000001</v>
      </c>
      <c r="I61" s="1341">
        <v>0.55000000000000004</v>
      </c>
      <c r="J61" s="1226">
        <v>228327</v>
      </c>
      <c r="K61" s="1360">
        <v>1.341</v>
      </c>
      <c r="L61" s="1279">
        <v>401068.57799190923</v>
      </c>
      <c r="M61" s="668"/>
      <c r="N61" s="669"/>
      <c r="O61" s="669"/>
      <c r="P61" s="669"/>
      <c r="Q61" s="669"/>
      <c r="R61" s="699">
        <v>106.7</v>
      </c>
      <c r="S61" s="1624">
        <v>110.6</v>
      </c>
      <c r="T61" s="1624">
        <v>61.2</v>
      </c>
      <c r="U61" s="1462">
        <v>143.80000000000001</v>
      </c>
      <c r="V61" s="1798">
        <f t="shared" si="0"/>
        <v>1.341</v>
      </c>
      <c r="W61" s="671">
        <v>73</v>
      </c>
      <c r="X61" s="672">
        <v>76.401783379352111</v>
      </c>
      <c r="Y61" s="673">
        <v>84.8</v>
      </c>
      <c r="AF61" s="637">
        <v>51.2</v>
      </c>
      <c r="AI61" s="1357"/>
    </row>
    <row r="62" spans="1:35" ht="13.5" customHeight="1">
      <c r="A62" s="646"/>
      <c r="B62" s="589"/>
      <c r="C62" s="547" t="s">
        <v>373</v>
      </c>
      <c r="D62" s="700">
        <v>105.7</v>
      </c>
      <c r="E62" s="1275">
        <v>1191094</v>
      </c>
      <c r="F62" s="1225">
        <v>744925</v>
      </c>
      <c r="G62" s="698">
        <v>67.5</v>
      </c>
      <c r="H62" s="1218">
        <v>1017054.188</v>
      </c>
      <c r="I62" s="1341">
        <v>0.53</v>
      </c>
      <c r="J62" s="1226">
        <v>207379</v>
      </c>
      <c r="K62" s="1360">
        <v>1.2589999999999999</v>
      </c>
      <c r="L62" s="1279">
        <v>355414.79403293005</v>
      </c>
      <c r="M62" s="668"/>
      <c r="N62" s="669"/>
      <c r="O62" s="669"/>
      <c r="P62" s="669"/>
      <c r="Q62" s="669"/>
      <c r="R62" s="699">
        <v>101.1</v>
      </c>
      <c r="S62" s="1624">
        <v>111.8</v>
      </c>
      <c r="T62" s="1624">
        <v>62.7</v>
      </c>
      <c r="U62" s="1462">
        <v>143.19999999999999</v>
      </c>
      <c r="V62" s="1798">
        <f t="shared" si="0"/>
        <v>1.2589999999999999</v>
      </c>
      <c r="W62" s="671">
        <v>73.400000000000006</v>
      </c>
      <c r="X62" s="672">
        <v>76.785711939047346</v>
      </c>
      <c r="Y62" s="673">
        <v>80.400000000000006</v>
      </c>
      <c r="AF62" s="637">
        <v>53.4</v>
      </c>
      <c r="AI62" s="1357"/>
    </row>
    <row r="63" spans="1:35" ht="13.5" customHeight="1">
      <c r="A63" s="646"/>
      <c r="B63" s="589"/>
      <c r="C63" s="547" t="s">
        <v>374</v>
      </c>
      <c r="D63" s="700">
        <v>101.5</v>
      </c>
      <c r="E63" s="1275">
        <v>1183394</v>
      </c>
      <c r="F63" s="1225">
        <v>707438</v>
      </c>
      <c r="G63" s="698">
        <v>62</v>
      </c>
      <c r="H63" s="1218">
        <v>1067837.0719999999</v>
      </c>
      <c r="I63" s="1341">
        <v>0.53</v>
      </c>
      <c r="J63" s="1226">
        <v>200855</v>
      </c>
      <c r="K63" s="1360">
        <v>1.238</v>
      </c>
      <c r="L63" s="1279">
        <v>398214.14259101154</v>
      </c>
      <c r="M63" s="668"/>
      <c r="N63" s="669"/>
      <c r="O63" s="669"/>
      <c r="P63" s="669"/>
      <c r="Q63" s="669"/>
      <c r="R63" s="699">
        <v>100.7</v>
      </c>
      <c r="S63" s="1624">
        <v>112.5</v>
      </c>
      <c r="T63" s="1624">
        <v>63.7</v>
      </c>
      <c r="U63" s="1462">
        <v>143.6</v>
      </c>
      <c r="V63" s="1798">
        <f t="shared" si="0"/>
        <v>1.238</v>
      </c>
      <c r="W63" s="671">
        <v>73.900000000000006</v>
      </c>
      <c r="X63" s="672">
        <v>77.323211922620672</v>
      </c>
      <c r="Y63" s="673">
        <v>80.099999999999994</v>
      </c>
      <c r="AF63" s="637">
        <v>49</v>
      </c>
      <c r="AI63" s="1357"/>
    </row>
    <row r="64" spans="1:35" ht="13.5" customHeight="1">
      <c r="A64" s="646"/>
      <c r="B64" s="589"/>
      <c r="C64" s="547" t="s">
        <v>375</v>
      </c>
      <c r="D64" s="700">
        <v>103.8</v>
      </c>
      <c r="E64" s="1275">
        <v>1211761</v>
      </c>
      <c r="F64" s="1225">
        <v>795356</v>
      </c>
      <c r="G64" s="698">
        <v>64.5</v>
      </c>
      <c r="H64" s="1218">
        <v>1058059.8959999999</v>
      </c>
      <c r="I64" s="1341">
        <v>0.53</v>
      </c>
      <c r="J64" s="1226">
        <v>347387</v>
      </c>
      <c r="K64" s="1360">
        <v>1.272</v>
      </c>
      <c r="L64" s="1279">
        <v>433027.94500873319</v>
      </c>
      <c r="M64" s="668"/>
      <c r="N64" s="669"/>
      <c r="O64" s="669"/>
      <c r="P64" s="669"/>
      <c r="Q64" s="669"/>
      <c r="R64" s="699">
        <v>102.9</v>
      </c>
      <c r="S64" s="1624">
        <v>112.6</v>
      </c>
      <c r="T64" s="1624">
        <v>63.5</v>
      </c>
      <c r="U64" s="1462">
        <v>143.4</v>
      </c>
      <c r="V64" s="1798">
        <f t="shared" si="0"/>
        <v>1.272</v>
      </c>
      <c r="W64" s="671">
        <v>73.8</v>
      </c>
      <c r="X64" s="672">
        <v>77.169640498742595</v>
      </c>
      <c r="Y64" s="673">
        <v>81.8</v>
      </c>
      <c r="AF64" s="637">
        <v>51</v>
      </c>
      <c r="AI64" s="1357"/>
    </row>
    <row r="65" spans="1:35" ht="13.5" customHeight="1">
      <c r="A65" s="646"/>
      <c r="B65" s="589"/>
      <c r="C65" s="547" t="s">
        <v>376</v>
      </c>
      <c r="D65" s="700">
        <v>97.7</v>
      </c>
      <c r="E65" s="1275">
        <v>1123833</v>
      </c>
      <c r="F65" s="1225">
        <v>708844</v>
      </c>
      <c r="G65" s="698">
        <v>60.8</v>
      </c>
      <c r="H65" s="1218">
        <v>975914.29</v>
      </c>
      <c r="I65" s="1341">
        <v>0.53</v>
      </c>
      <c r="J65" s="1226">
        <v>173161</v>
      </c>
      <c r="K65" s="1360">
        <v>1.133</v>
      </c>
      <c r="L65" s="1279">
        <v>430769.52602901624</v>
      </c>
      <c r="M65" s="668"/>
      <c r="N65" s="669"/>
      <c r="O65" s="669"/>
      <c r="P65" s="669"/>
      <c r="Q65" s="669"/>
      <c r="R65" s="699">
        <v>89.9</v>
      </c>
      <c r="S65" s="1624">
        <v>113.2</v>
      </c>
      <c r="T65" s="1624">
        <v>62.7</v>
      </c>
      <c r="U65" s="1462">
        <v>143.19999999999999</v>
      </c>
      <c r="V65" s="1798">
        <f t="shared" si="0"/>
        <v>1.133</v>
      </c>
      <c r="W65" s="671">
        <v>74.099999999999994</v>
      </c>
      <c r="X65" s="672">
        <v>77.476783346498777</v>
      </c>
      <c r="Y65" s="673">
        <v>71.5</v>
      </c>
      <c r="AF65" s="637">
        <v>48.1</v>
      </c>
      <c r="AI65" s="1357"/>
    </row>
    <row r="66" spans="1:35" ht="13.5" customHeight="1">
      <c r="A66" s="646"/>
      <c r="B66" s="589"/>
      <c r="C66" s="547" t="s">
        <v>377</v>
      </c>
      <c r="D66" s="700">
        <v>100.9</v>
      </c>
      <c r="E66" s="1275">
        <v>1155088</v>
      </c>
      <c r="F66" s="1225">
        <v>682556</v>
      </c>
      <c r="G66" s="698">
        <v>63.4</v>
      </c>
      <c r="H66" s="1218">
        <v>1021492.9439999999</v>
      </c>
      <c r="I66" s="1341">
        <v>0.5</v>
      </c>
      <c r="J66" s="1226">
        <v>187701</v>
      </c>
      <c r="K66" s="1360">
        <v>1.2549999999999999</v>
      </c>
      <c r="L66" s="1279">
        <v>444398.43486001447</v>
      </c>
      <c r="M66" s="668"/>
      <c r="N66" s="669"/>
      <c r="O66" s="669"/>
      <c r="P66" s="669"/>
      <c r="Q66" s="669"/>
      <c r="R66" s="699">
        <v>100.6</v>
      </c>
      <c r="S66" s="1624">
        <v>113.3</v>
      </c>
      <c r="T66" s="1624">
        <v>63.5</v>
      </c>
      <c r="U66" s="1462">
        <v>143</v>
      </c>
      <c r="V66" s="1798">
        <f t="shared" si="0"/>
        <v>1.2549999999999999</v>
      </c>
      <c r="W66" s="671">
        <v>75</v>
      </c>
      <c r="X66" s="672">
        <v>78.474997601706406</v>
      </c>
      <c r="Y66" s="673">
        <v>80</v>
      </c>
      <c r="AF66" s="637">
        <v>50.1</v>
      </c>
      <c r="AI66" s="1357"/>
    </row>
    <row r="67" spans="1:35" ht="13.5" customHeight="1">
      <c r="A67" s="646"/>
      <c r="B67" s="589"/>
      <c r="C67" s="547" t="s">
        <v>119</v>
      </c>
      <c r="D67" s="700">
        <v>103.3</v>
      </c>
      <c r="E67" s="1275">
        <v>1164036</v>
      </c>
      <c r="F67" s="1225">
        <v>631306</v>
      </c>
      <c r="G67" s="698">
        <v>66.900000000000006</v>
      </c>
      <c r="H67" s="1218">
        <v>1032019.2</v>
      </c>
      <c r="I67" s="1341">
        <v>0.49</v>
      </c>
      <c r="J67" s="1226">
        <v>235753</v>
      </c>
      <c r="K67" s="1360">
        <v>1.2330000000000001</v>
      </c>
      <c r="L67" s="1279">
        <v>442297.87968915066</v>
      </c>
      <c r="M67" s="668"/>
      <c r="N67" s="669"/>
      <c r="O67" s="669"/>
      <c r="P67" s="669"/>
      <c r="Q67" s="669"/>
      <c r="R67" s="699">
        <v>99.6</v>
      </c>
      <c r="S67" s="1624">
        <v>112.9</v>
      </c>
      <c r="T67" s="1624">
        <v>63.6</v>
      </c>
      <c r="U67" s="1462">
        <v>143.4</v>
      </c>
      <c r="V67" s="1798">
        <f t="shared" si="0"/>
        <v>1.2330000000000001</v>
      </c>
      <c r="W67" s="671">
        <v>75.099999999999994</v>
      </c>
      <c r="X67" s="672">
        <v>78.551783313645458</v>
      </c>
      <c r="Y67" s="673">
        <v>79.2</v>
      </c>
      <c r="AF67" s="637">
        <v>52.9</v>
      </c>
      <c r="AI67" s="1357"/>
    </row>
    <row r="68" spans="1:35" ht="13.5" customHeight="1">
      <c r="A68" s="646"/>
      <c r="B68" s="589"/>
      <c r="C68" s="547" t="s">
        <v>120</v>
      </c>
      <c r="D68" s="700">
        <v>99.8</v>
      </c>
      <c r="E68" s="1275">
        <v>1106284</v>
      </c>
      <c r="F68" s="1225">
        <v>720816</v>
      </c>
      <c r="G68" s="698">
        <v>65.3</v>
      </c>
      <c r="H68" s="1218">
        <v>1026777.4240000001</v>
      </c>
      <c r="I68" s="1341">
        <v>0.5</v>
      </c>
      <c r="J68" s="1226">
        <v>241224</v>
      </c>
      <c r="K68" s="1360">
        <v>1.2190000000000001</v>
      </c>
      <c r="L68" s="1279">
        <v>397395.82815328223</v>
      </c>
      <c r="M68" s="668"/>
      <c r="N68" s="669"/>
      <c r="O68" s="669"/>
      <c r="P68" s="669"/>
      <c r="Q68" s="669"/>
      <c r="R68" s="699">
        <v>98.7</v>
      </c>
      <c r="S68" s="1624">
        <v>112.8</v>
      </c>
      <c r="T68" s="1624">
        <v>63.7</v>
      </c>
      <c r="U68" s="1462">
        <v>143.4</v>
      </c>
      <c r="V68" s="1798">
        <f t="shared" si="0"/>
        <v>1.2190000000000001</v>
      </c>
      <c r="W68" s="671">
        <v>75.2</v>
      </c>
      <c r="X68" s="672">
        <v>78.628569025584468</v>
      </c>
      <c r="Y68" s="673">
        <v>78.5</v>
      </c>
      <c r="AF68" s="637">
        <v>51.6</v>
      </c>
      <c r="AI68" s="1357"/>
    </row>
    <row r="69" spans="1:35" ht="13.5" customHeight="1">
      <c r="A69" s="658"/>
      <c r="B69" s="676"/>
      <c r="C69" s="550" t="s">
        <v>121</v>
      </c>
      <c r="D69" s="1325">
        <v>102.4</v>
      </c>
      <c r="E69" s="1276">
        <v>1111331</v>
      </c>
      <c r="F69" s="1227">
        <v>801424</v>
      </c>
      <c r="G69" s="703">
        <v>67.7</v>
      </c>
      <c r="H69" s="1221">
        <v>1018573.0500000002</v>
      </c>
      <c r="I69" s="1342">
        <v>0.49</v>
      </c>
      <c r="J69" s="1228">
        <v>532872</v>
      </c>
      <c r="K69" s="1361">
        <v>1.3029999999999999</v>
      </c>
      <c r="L69" s="1280">
        <v>500527.07318331173</v>
      </c>
      <c r="M69" s="668"/>
      <c r="N69" s="669"/>
      <c r="O69" s="669"/>
      <c r="P69" s="669"/>
      <c r="Q69" s="669"/>
      <c r="R69" s="704">
        <v>105.3</v>
      </c>
      <c r="S69" s="1626">
        <v>112.5</v>
      </c>
      <c r="T69" s="1626">
        <v>63.7</v>
      </c>
      <c r="U69" s="1463">
        <v>142.69999999999999</v>
      </c>
      <c r="V69" s="1799">
        <f t="shared" si="0"/>
        <v>1.3029999999999999</v>
      </c>
      <c r="W69" s="671">
        <v>74.7</v>
      </c>
      <c r="X69" s="672">
        <v>78.091069042011156</v>
      </c>
      <c r="Y69" s="673">
        <v>83.7</v>
      </c>
      <c r="AF69" s="637">
        <v>53.5</v>
      </c>
      <c r="AI69" s="1357"/>
    </row>
    <row r="70" spans="1:35" ht="13.5" customHeight="1">
      <c r="A70" s="646">
        <v>1981</v>
      </c>
      <c r="B70" s="589" t="s">
        <v>382</v>
      </c>
      <c r="C70" s="546" t="s">
        <v>369</v>
      </c>
      <c r="D70" s="700">
        <v>101.3</v>
      </c>
      <c r="E70" s="1275">
        <v>1076256</v>
      </c>
      <c r="F70" s="1225">
        <v>482897</v>
      </c>
      <c r="G70" s="698">
        <v>68.3</v>
      </c>
      <c r="H70" s="1218">
        <v>919671.86300000001</v>
      </c>
      <c r="I70" s="1341">
        <v>0.49</v>
      </c>
      <c r="J70" s="1226">
        <v>185657</v>
      </c>
      <c r="K70" s="1360">
        <v>1.2430000000000001</v>
      </c>
      <c r="L70" s="1279">
        <v>307682.21567147592</v>
      </c>
      <c r="M70" s="668"/>
      <c r="N70" s="669"/>
      <c r="O70" s="669"/>
      <c r="P70" s="669"/>
      <c r="Q70" s="669"/>
      <c r="R70" s="699">
        <v>98</v>
      </c>
      <c r="S70" s="1624">
        <v>112.2</v>
      </c>
      <c r="T70" s="1624">
        <v>62.4</v>
      </c>
      <c r="U70" s="1462">
        <v>141.80000000000001</v>
      </c>
      <c r="V70" s="1798">
        <f t="shared" si="0"/>
        <v>1.2430000000000001</v>
      </c>
      <c r="W70" s="671">
        <v>75.8</v>
      </c>
      <c r="X70" s="672">
        <v>79.242854721096862</v>
      </c>
      <c r="Y70" s="673">
        <v>77.900000000000006</v>
      </c>
      <c r="AF70" s="637">
        <v>54</v>
      </c>
      <c r="AI70" s="1357"/>
    </row>
    <row r="71" spans="1:35" ht="13.5" customHeight="1">
      <c r="A71" s="646"/>
      <c r="B71" s="589"/>
      <c r="C71" s="547" t="s">
        <v>370</v>
      </c>
      <c r="D71" s="700">
        <v>97.6</v>
      </c>
      <c r="E71" s="1275">
        <v>1057617</v>
      </c>
      <c r="F71" s="1225">
        <v>1030645</v>
      </c>
      <c r="G71" s="698">
        <v>63.7</v>
      </c>
      <c r="H71" s="1218">
        <v>998971.57799999998</v>
      </c>
      <c r="I71" s="1341">
        <v>0.48</v>
      </c>
      <c r="J71" s="1226">
        <v>169037</v>
      </c>
      <c r="K71" s="1360">
        <v>1.2210000000000001</v>
      </c>
      <c r="L71" s="1279">
        <v>417382.69567101798</v>
      </c>
      <c r="M71" s="668"/>
      <c r="N71" s="669"/>
      <c r="O71" s="669"/>
      <c r="P71" s="669"/>
      <c r="Q71" s="669"/>
      <c r="R71" s="699">
        <v>98.5</v>
      </c>
      <c r="S71" s="1624">
        <v>111.7</v>
      </c>
      <c r="T71" s="1624">
        <v>63.7</v>
      </c>
      <c r="U71" s="1462">
        <v>141.5</v>
      </c>
      <c r="V71" s="1798">
        <f t="shared" si="0"/>
        <v>1.2210000000000001</v>
      </c>
      <c r="W71" s="671">
        <v>75.5</v>
      </c>
      <c r="X71" s="672">
        <v>78.935711873340679</v>
      </c>
      <c r="Y71" s="673">
        <v>78.3</v>
      </c>
      <c r="AF71" s="637">
        <v>50.4</v>
      </c>
      <c r="AI71" s="1357"/>
    </row>
    <row r="72" spans="1:35" ht="13.5" customHeight="1">
      <c r="A72" s="646"/>
      <c r="B72" s="589"/>
      <c r="C72" s="547" t="s">
        <v>371</v>
      </c>
      <c r="D72" s="700">
        <v>98.9</v>
      </c>
      <c r="E72" s="1275">
        <v>1134190</v>
      </c>
      <c r="F72" s="1225">
        <v>655392</v>
      </c>
      <c r="G72" s="698">
        <v>65.3</v>
      </c>
      <c r="H72" s="1218">
        <v>992475.46100000013</v>
      </c>
      <c r="I72" s="1341">
        <v>0.46</v>
      </c>
      <c r="J72" s="1226">
        <v>269230</v>
      </c>
      <c r="K72" s="1360">
        <v>1.393</v>
      </c>
      <c r="L72" s="1279">
        <v>476509.80672342569</v>
      </c>
      <c r="M72" s="668"/>
      <c r="N72" s="669"/>
      <c r="O72" s="669"/>
      <c r="P72" s="669"/>
      <c r="Q72" s="669"/>
      <c r="R72" s="699">
        <v>112.8</v>
      </c>
      <c r="S72" s="1624">
        <v>111.4</v>
      </c>
      <c r="T72" s="1624">
        <v>63.6</v>
      </c>
      <c r="U72" s="1462">
        <v>141.80000000000001</v>
      </c>
      <c r="V72" s="1798">
        <f t="shared" si="0"/>
        <v>1.393</v>
      </c>
      <c r="W72" s="671">
        <v>75.8</v>
      </c>
      <c r="X72" s="672">
        <v>79.242854721096862</v>
      </c>
      <c r="Y72" s="673">
        <v>89.7</v>
      </c>
      <c r="AF72" s="637">
        <v>51.6</v>
      </c>
      <c r="AI72" s="1357"/>
    </row>
    <row r="73" spans="1:35" ht="13.5" customHeight="1">
      <c r="A73" s="646"/>
      <c r="B73" s="589"/>
      <c r="C73" s="547" t="s">
        <v>372</v>
      </c>
      <c r="D73" s="700">
        <v>99.9</v>
      </c>
      <c r="E73" s="1275">
        <v>1069820</v>
      </c>
      <c r="F73" s="1225">
        <v>749259</v>
      </c>
      <c r="G73" s="698">
        <v>67.7</v>
      </c>
      <c r="H73" s="1218">
        <v>1058284.4100000001</v>
      </c>
      <c r="I73" s="1341">
        <v>0.44</v>
      </c>
      <c r="J73" s="1226">
        <v>237274</v>
      </c>
      <c r="K73" s="1360">
        <v>1.202</v>
      </c>
      <c r="L73" s="1279">
        <v>449051.02004109044</v>
      </c>
      <c r="M73" s="668"/>
      <c r="N73" s="669"/>
      <c r="O73" s="669"/>
      <c r="P73" s="669"/>
      <c r="Q73" s="669"/>
      <c r="R73" s="699">
        <v>101.1</v>
      </c>
      <c r="S73" s="1624">
        <v>111.6</v>
      </c>
      <c r="T73" s="1624">
        <v>65.099999999999994</v>
      </c>
      <c r="U73" s="1462">
        <v>144.19999999999999</v>
      </c>
      <c r="V73" s="1798">
        <f t="shared" si="0"/>
        <v>1.202</v>
      </c>
      <c r="W73" s="671">
        <v>76.5</v>
      </c>
      <c r="X73" s="672">
        <v>79.933926128548265</v>
      </c>
      <c r="Y73" s="673">
        <v>80.400000000000006</v>
      </c>
      <c r="AF73" s="637">
        <v>53.5</v>
      </c>
      <c r="AI73" s="1357"/>
    </row>
    <row r="74" spans="1:35" ht="13.5" customHeight="1">
      <c r="A74" s="646"/>
      <c r="B74" s="589"/>
      <c r="C74" s="547" t="s">
        <v>373</v>
      </c>
      <c r="D74" s="700">
        <v>99.4</v>
      </c>
      <c r="E74" s="1275">
        <v>1057974</v>
      </c>
      <c r="F74" s="1225">
        <v>820441</v>
      </c>
      <c r="G74" s="698">
        <v>68.400000000000006</v>
      </c>
      <c r="H74" s="1218">
        <v>991825.32599999988</v>
      </c>
      <c r="I74" s="1341">
        <v>0.43</v>
      </c>
      <c r="J74" s="1226">
        <v>228042</v>
      </c>
      <c r="K74" s="1360">
        <v>1.113</v>
      </c>
      <c r="L74" s="1279">
        <v>397935.37703021173</v>
      </c>
      <c r="M74" s="668"/>
      <c r="N74" s="669"/>
      <c r="O74" s="669"/>
      <c r="P74" s="669"/>
      <c r="Q74" s="669"/>
      <c r="R74" s="699">
        <v>94.6</v>
      </c>
      <c r="S74" s="1624">
        <v>112.1</v>
      </c>
      <c r="T74" s="1624">
        <v>66</v>
      </c>
      <c r="U74" s="1462">
        <v>144.30000000000001</v>
      </c>
      <c r="V74" s="1798">
        <f t="shared" si="0"/>
        <v>1.113</v>
      </c>
      <c r="W74" s="671">
        <v>77.099999999999994</v>
      </c>
      <c r="X74" s="672">
        <v>80.548211824060672</v>
      </c>
      <c r="Y74" s="673">
        <v>75.2</v>
      </c>
      <c r="AF74" s="637">
        <v>54.1</v>
      </c>
      <c r="AI74" s="1357"/>
    </row>
    <row r="75" spans="1:35" ht="13.5" customHeight="1">
      <c r="A75" s="646"/>
      <c r="B75" s="589"/>
      <c r="C75" s="547" t="s">
        <v>374</v>
      </c>
      <c r="D75" s="700">
        <v>100.8</v>
      </c>
      <c r="E75" s="1275">
        <v>1088833</v>
      </c>
      <c r="F75" s="1225">
        <v>893042</v>
      </c>
      <c r="G75" s="698">
        <v>68.3</v>
      </c>
      <c r="H75" s="1218">
        <v>1070144.8480000002</v>
      </c>
      <c r="I75" s="1341">
        <v>0.42</v>
      </c>
      <c r="J75" s="1226">
        <v>222269</v>
      </c>
      <c r="K75" s="1360">
        <v>1.151</v>
      </c>
      <c r="L75" s="1279">
        <v>445855.08997139451</v>
      </c>
      <c r="M75" s="668"/>
      <c r="N75" s="669"/>
      <c r="O75" s="669"/>
      <c r="P75" s="669"/>
      <c r="Q75" s="669"/>
      <c r="R75" s="699">
        <v>99.5</v>
      </c>
      <c r="S75" s="1624">
        <v>112</v>
      </c>
      <c r="T75" s="1624">
        <v>67.400000000000006</v>
      </c>
      <c r="U75" s="1462">
        <v>143.6</v>
      </c>
      <c r="V75" s="1798">
        <f t="shared" si="0"/>
        <v>1.151</v>
      </c>
      <c r="W75" s="671">
        <v>77</v>
      </c>
      <c r="X75" s="672">
        <v>80.394640400182553</v>
      </c>
      <c r="Y75" s="673">
        <v>79.099999999999994</v>
      </c>
      <c r="AF75" s="637">
        <v>54</v>
      </c>
      <c r="AI75" s="1357"/>
    </row>
    <row r="76" spans="1:35" ht="13.5" customHeight="1">
      <c r="A76" s="646"/>
      <c r="B76" s="589"/>
      <c r="C76" s="547" t="s">
        <v>375</v>
      </c>
      <c r="D76" s="700">
        <v>101.4</v>
      </c>
      <c r="E76" s="1275">
        <v>1158323</v>
      </c>
      <c r="F76" s="1225">
        <v>650561</v>
      </c>
      <c r="G76" s="698">
        <v>68.7</v>
      </c>
      <c r="H76" s="1218">
        <v>1060406.321</v>
      </c>
      <c r="I76" s="1341">
        <v>0.44</v>
      </c>
      <c r="J76" s="1226">
        <v>377410</v>
      </c>
      <c r="K76" s="1360">
        <v>1.155</v>
      </c>
      <c r="L76" s="1279">
        <v>484833.89395913115</v>
      </c>
      <c r="M76" s="668"/>
      <c r="N76" s="669"/>
      <c r="O76" s="669"/>
      <c r="P76" s="669"/>
      <c r="Q76" s="669"/>
      <c r="R76" s="699">
        <v>100.1</v>
      </c>
      <c r="S76" s="1624">
        <v>111.9</v>
      </c>
      <c r="T76" s="1624">
        <v>67.599999999999994</v>
      </c>
      <c r="U76" s="1462">
        <v>143.4</v>
      </c>
      <c r="V76" s="1798">
        <f t="shared" si="0"/>
        <v>1.155</v>
      </c>
      <c r="W76" s="671">
        <v>77</v>
      </c>
      <c r="X76" s="672">
        <v>80.394640400182553</v>
      </c>
      <c r="Y76" s="673">
        <v>79.599999999999994</v>
      </c>
      <c r="AF76" s="637">
        <v>54.3</v>
      </c>
      <c r="AI76" s="1357"/>
    </row>
    <row r="77" spans="1:35" ht="13.5" customHeight="1">
      <c r="A77" s="646"/>
      <c r="B77" s="589"/>
      <c r="C77" s="547" t="s">
        <v>376</v>
      </c>
      <c r="D77" s="700">
        <v>104.2</v>
      </c>
      <c r="E77" s="1275">
        <v>1089173</v>
      </c>
      <c r="F77" s="1225">
        <v>684112</v>
      </c>
      <c r="G77" s="698">
        <v>72.8</v>
      </c>
      <c r="H77" s="1218">
        <v>962365.28</v>
      </c>
      <c r="I77" s="1341">
        <v>0.44</v>
      </c>
      <c r="J77" s="1226">
        <v>202000</v>
      </c>
      <c r="K77" s="1360">
        <v>1.1319999999999999</v>
      </c>
      <c r="L77" s="1279">
        <v>482305.28563085035</v>
      </c>
      <c r="M77" s="668"/>
      <c r="N77" s="669"/>
      <c r="O77" s="669"/>
      <c r="P77" s="669"/>
      <c r="Q77" s="669"/>
      <c r="R77" s="699">
        <v>96.3</v>
      </c>
      <c r="S77" s="1624">
        <v>112.5</v>
      </c>
      <c r="T77" s="1624">
        <v>66.900000000000006</v>
      </c>
      <c r="U77" s="1462">
        <v>143</v>
      </c>
      <c r="V77" s="1798">
        <f t="shared" si="0"/>
        <v>1.1319999999999999</v>
      </c>
      <c r="W77" s="671">
        <v>77.099999999999994</v>
      </c>
      <c r="X77" s="672">
        <v>80.548211824060672</v>
      </c>
      <c r="Y77" s="673">
        <v>76.599999999999994</v>
      </c>
      <c r="AF77" s="637">
        <v>57.6</v>
      </c>
      <c r="AI77" s="1357"/>
    </row>
    <row r="78" spans="1:35" ht="13.5" customHeight="1">
      <c r="A78" s="646"/>
      <c r="B78" s="589"/>
      <c r="C78" s="547" t="s">
        <v>377</v>
      </c>
      <c r="D78" s="700">
        <v>106.2</v>
      </c>
      <c r="E78" s="1275">
        <v>1104155</v>
      </c>
      <c r="F78" s="1225">
        <v>634916</v>
      </c>
      <c r="G78" s="698">
        <v>72</v>
      </c>
      <c r="H78" s="1218">
        <v>1014650.5290000001</v>
      </c>
      <c r="I78" s="1341">
        <v>0.45</v>
      </c>
      <c r="J78" s="1226">
        <v>202303</v>
      </c>
      <c r="K78" s="1360">
        <v>1.2350000000000001</v>
      </c>
      <c r="L78" s="1279">
        <v>497564.70945120824</v>
      </c>
      <c r="M78" s="668"/>
      <c r="N78" s="669"/>
      <c r="O78" s="669"/>
      <c r="P78" s="669"/>
      <c r="Q78" s="669"/>
      <c r="R78" s="699">
        <v>105.9</v>
      </c>
      <c r="S78" s="1624">
        <v>112.7</v>
      </c>
      <c r="T78" s="1624">
        <v>67.599999999999994</v>
      </c>
      <c r="U78" s="1462">
        <v>143</v>
      </c>
      <c r="V78" s="1798">
        <f t="shared" si="0"/>
        <v>1.2350000000000001</v>
      </c>
      <c r="W78" s="671">
        <v>78</v>
      </c>
      <c r="X78" s="672">
        <v>81.46964036732922</v>
      </c>
      <c r="Y78" s="673">
        <v>84.2</v>
      </c>
      <c r="AF78" s="637">
        <v>56.9</v>
      </c>
      <c r="AI78" s="1357"/>
    </row>
    <row r="79" spans="1:35" ht="13.5" customHeight="1">
      <c r="A79" s="646"/>
      <c r="B79" s="589"/>
      <c r="C79" s="547" t="s">
        <v>119</v>
      </c>
      <c r="D79" s="700">
        <v>105.6</v>
      </c>
      <c r="E79" s="1275">
        <v>1127697</v>
      </c>
      <c r="F79" s="1225">
        <v>608104</v>
      </c>
      <c r="G79" s="698">
        <v>72.599999999999994</v>
      </c>
      <c r="H79" s="1218">
        <v>1042767.8360000001</v>
      </c>
      <c r="I79" s="1341">
        <v>0.45</v>
      </c>
      <c r="J79" s="1226">
        <v>238978</v>
      </c>
      <c r="K79" s="1360">
        <v>1.18</v>
      </c>
      <c r="L79" s="1279">
        <v>495212.85120578867</v>
      </c>
      <c r="M79" s="668"/>
      <c r="N79" s="669"/>
      <c r="O79" s="669"/>
      <c r="P79" s="669"/>
      <c r="Q79" s="669"/>
      <c r="R79" s="699">
        <v>101.8</v>
      </c>
      <c r="S79" s="1624">
        <v>112.7</v>
      </c>
      <c r="T79" s="1624">
        <v>67.8</v>
      </c>
      <c r="U79" s="1462">
        <v>143.4</v>
      </c>
      <c r="V79" s="1798">
        <f t="shared" si="0"/>
        <v>1.18</v>
      </c>
      <c r="W79" s="671">
        <v>78.099999999999994</v>
      </c>
      <c r="X79" s="672">
        <v>81.546426079268286</v>
      </c>
      <c r="Y79" s="673">
        <v>80.900000000000006</v>
      </c>
      <c r="AF79" s="637">
        <v>57.4</v>
      </c>
      <c r="AI79" s="1357"/>
    </row>
    <row r="80" spans="1:35" ht="13.5" customHeight="1">
      <c r="A80" s="646"/>
      <c r="B80" s="589"/>
      <c r="C80" s="547" t="s">
        <v>120</v>
      </c>
      <c r="D80" s="700">
        <v>106.8</v>
      </c>
      <c r="E80" s="1275">
        <v>1118525</v>
      </c>
      <c r="F80" s="1225">
        <v>623073</v>
      </c>
      <c r="G80" s="698">
        <v>75.400000000000006</v>
      </c>
      <c r="H80" s="1218">
        <v>1030572.064</v>
      </c>
      <c r="I80" s="1341">
        <v>0.44</v>
      </c>
      <c r="J80" s="1226">
        <v>252636</v>
      </c>
      <c r="K80" s="1360">
        <v>1.224</v>
      </c>
      <c r="L80" s="1279">
        <v>444938.87525615422</v>
      </c>
      <c r="M80" s="668"/>
      <c r="N80" s="669"/>
      <c r="O80" s="669"/>
      <c r="P80" s="669"/>
      <c r="Q80" s="669"/>
      <c r="R80" s="699">
        <v>105.9</v>
      </c>
      <c r="S80" s="1624">
        <v>112.8</v>
      </c>
      <c r="T80" s="1624">
        <v>68</v>
      </c>
      <c r="U80" s="1462">
        <v>143.5</v>
      </c>
      <c r="V80" s="1798">
        <f t="shared" si="0"/>
        <v>1.224</v>
      </c>
      <c r="W80" s="671">
        <v>77.400000000000006</v>
      </c>
      <c r="X80" s="672">
        <v>80.932140383755907</v>
      </c>
      <c r="Y80" s="673">
        <v>84.2</v>
      </c>
      <c r="AF80" s="637">
        <v>59.6</v>
      </c>
      <c r="AI80" s="1357"/>
    </row>
    <row r="81" spans="1:35" ht="13.5" customHeight="1">
      <c r="A81" s="646"/>
      <c r="B81" s="589"/>
      <c r="C81" s="550" t="s">
        <v>121</v>
      </c>
      <c r="D81" s="700">
        <v>105.7</v>
      </c>
      <c r="E81" s="1275">
        <v>1125235</v>
      </c>
      <c r="F81" s="1225">
        <v>706846</v>
      </c>
      <c r="G81" s="698">
        <v>74.2</v>
      </c>
      <c r="H81" s="1218">
        <v>1025338.0199999999</v>
      </c>
      <c r="I81" s="1341">
        <v>0.44</v>
      </c>
      <c r="J81" s="1226">
        <v>536510</v>
      </c>
      <c r="K81" s="1360">
        <v>1.266</v>
      </c>
      <c r="L81" s="1279">
        <v>560408.3817697675</v>
      </c>
      <c r="M81" s="668"/>
      <c r="N81" s="669"/>
      <c r="O81" s="669"/>
      <c r="P81" s="669"/>
      <c r="Q81" s="669"/>
      <c r="R81" s="704">
        <v>109.2</v>
      </c>
      <c r="S81" s="1626">
        <v>112.9</v>
      </c>
      <c r="T81" s="1626">
        <v>68.099999999999994</v>
      </c>
      <c r="U81" s="1463">
        <v>143</v>
      </c>
      <c r="V81" s="1799">
        <f t="shared" si="0"/>
        <v>1.266</v>
      </c>
      <c r="W81" s="671">
        <v>77.599999999999994</v>
      </c>
      <c r="X81" s="672">
        <v>81.085711807633984</v>
      </c>
      <c r="Y81" s="673">
        <v>86.8</v>
      </c>
      <c r="AF81" s="637">
        <v>58.7</v>
      </c>
      <c r="AI81" s="1357"/>
    </row>
    <row r="82" spans="1:35" ht="13.5" customHeight="1">
      <c r="A82" s="643">
        <v>1982</v>
      </c>
      <c r="B82" s="588" t="s">
        <v>383</v>
      </c>
      <c r="C82" s="546" t="s">
        <v>369</v>
      </c>
      <c r="D82" s="1324">
        <v>106.1</v>
      </c>
      <c r="E82" s="1274">
        <v>1084861</v>
      </c>
      <c r="F82" s="1223">
        <v>458282</v>
      </c>
      <c r="G82" s="701">
        <v>74.5</v>
      </c>
      <c r="H82" s="1215">
        <v>923972.86800000002</v>
      </c>
      <c r="I82" s="1340">
        <v>0.43</v>
      </c>
      <c r="J82" s="1224">
        <v>189430</v>
      </c>
      <c r="K82" s="1359">
        <v>1.2270000000000001</v>
      </c>
      <c r="L82" s="1278">
        <v>295010.99309911352</v>
      </c>
      <c r="M82" s="668"/>
      <c r="N82" s="669"/>
      <c r="O82" s="669"/>
      <c r="P82" s="669"/>
      <c r="Q82" s="669"/>
      <c r="R82" s="699">
        <v>103.1</v>
      </c>
      <c r="S82" s="1624">
        <v>112.8</v>
      </c>
      <c r="T82" s="1624">
        <v>66.8</v>
      </c>
      <c r="U82" s="1462">
        <v>141.9</v>
      </c>
      <c r="V82" s="1798">
        <f t="shared" si="0"/>
        <v>1.2270000000000001</v>
      </c>
      <c r="W82" s="671">
        <v>77.7</v>
      </c>
      <c r="X82" s="672">
        <v>81.162497519573066</v>
      </c>
      <c r="Y82" s="673">
        <v>82</v>
      </c>
      <c r="AF82" s="637">
        <v>58.9</v>
      </c>
      <c r="AI82" s="1357"/>
    </row>
    <row r="83" spans="1:35" ht="13.5" customHeight="1">
      <c r="A83" s="646"/>
      <c r="B83" s="589"/>
      <c r="C83" s="547" t="s">
        <v>370</v>
      </c>
      <c r="D83" s="700">
        <v>105.8</v>
      </c>
      <c r="E83" s="1275">
        <v>1086379</v>
      </c>
      <c r="F83" s="1225">
        <v>609291</v>
      </c>
      <c r="G83" s="698">
        <v>75.599999999999994</v>
      </c>
      <c r="H83" s="1218">
        <v>980438.62399999995</v>
      </c>
      <c r="I83" s="1341">
        <v>0.43</v>
      </c>
      <c r="J83" s="1226">
        <v>170409</v>
      </c>
      <c r="K83" s="1360">
        <v>1.252</v>
      </c>
      <c r="L83" s="1279">
        <v>400193.69752512884</v>
      </c>
      <c r="M83" s="668"/>
      <c r="N83" s="669"/>
      <c r="O83" s="669"/>
      <c r="P83" s="669"/>
      <c r="Q83" s="669"/>
      <c r="R83" s="699">
        <v>106.3</v>
      </c>
      <c r="S83" s="1624">
        <v>112.8</v>
      </c>
      <c r="T83" s="1624">
        <v>67.8</v>
      </c>
      <c r="U83" s="1462">
        <v>141.30000000000001</v>
      </c>
      <c r="V83" s="1798">
        <f t="shared" si="0"/>
        <v>1.252</v>
      </c>
      <c r="W83" s="671">
        <v>77.7</v>
      </c>
      <c r="X83" s="672">
        <v>81.162497519573066</v>
      </c>
      <c r="Y83" s="673">
        <v>84.5</v>
      </c>
      <c r="AF83" s="637">
        <v>59.8</v>
      </c>
      <c r="AI83" s="1357"/>
    </row>
    <row r="84" spans="1:35" ht="13.5" customHeight="1">
      <c r="A84" s="646"/>
      <c r="B84" s="589"/>
      <c r="C84" s="547" t="s">
        <v>371</v>
      </c>
      <c r="D84" s="700">
        <v>106.8</v>
      </c>
      <c r="E84" s="1275">
        <v>1178471</v>
      </c>
      <c r="F84" s="1225">
        <v>742350</v>
      </c>
      <c r="G84" s="698">
        <v>73</v>
      </c>
      <c r="H84" s="1218">
        <v>990858.89</v>
      </c>
      <c r="I84" s="1341">
        <v>0.42</v>
      </c>
      <c r="J84" s="1226">
        <v>268387</v>
      </c>
      <c r="K84" s="1360">
        <v>1.4319999999999999</v>
      </c>
      <c r="L84" s="1279">
        <v>456885.78716243524</v>
      </c>
      <c r="M84" s="668"/>
      <c r="N84" s="669"/>
      <c r="O84" s="669"/>
      <c r="P84" s="669"/>
      <c r="Q84" s="669"/>
      <c r="R84" s="699">
        <v>122</v>
      </c>
      <c r="S84" s="1624">
        <v>112.7</v>
      </c>
      <c r="T84" s="1624">
        <v>67.8</v>
      </c>
      <c r="U84" s="1462">
        <v>141.6</v>
      </c>
      <c r="V84" s="1798">
        <f t="shared" si="0"/>
        <v>1.4319999999999999</v>
      </c>
      <c r="W84" s="671">
        <v>77.599999999999994</v>
      </c>
      <c r="X84" s="672">
        <v>81.085711807633984</v>
      </c>
      <c r="Y84" s="673">
        <v>97</v>
      </c>
      <c r="AF84" s="637">
        <v>57.7</v>
      </c>
      <c r="AI84" s="1357"/>
    </row>
    <row r="85" spans="1:35" ht="13.5" customHeight="1">
      <c r="A85" s="646"/>
      <c r="B85" s="589"/>
      <c r="C85" s="547" t="s">
        <v>372</v>
      </c>
      <c r="D85" s="700">
        <v>103.2</v>
      </c>
      <c r="E85" s="1275">
        <v>1113492</v>
      </c>
      <c r="F85" s="1225">
        <v>692571</v>
      </c>
      <c r="G85" s="698">
        <v>69.900000000000006</v>
      </c>
      <c r="H85" s="1218">
        <v>1070539.9539999999</v>
      </c>
      <c r="I85" s="1341">
        <v>0.42</v>
      </c>
      <c r="J85" s="1226">
        <v>225350</v>
      </c>
      <c r="K85" s="1360">
        <v>1.2010000000000001</v>
      </c>
      <c r="L85" s="1279">
        <v>430557.83086254372</v>
      </c>
      <c r="M85" s="668"/>
      <c r="N85" s="669"/>
      <c r="O85" s="669"/>
      <c r="P85" s="669"/>
      <c r="Q85" s="669"/>
      <c r="R85" s="699">
        <v>104.4</v>
      </c>
      <c r="S85" s="1624">
        <v>112.7</v>
      </c>
      <c r="T85" s="1624">
        <v>68.599999999999994</v>
      </c>
      <c r="U85" s="1462">
        <v>142.80000000000001</v>
      </c>
      <c r="V85" s="1798">
        <f t="shared" si="0"/>
        <v>1.2010000000000001</v>
      </c>
      <c r="W85" s="671">
        <v>78.5</v>
      </c>
      <c r="X85" s="672">
        <v>82.007140350902588</v>
      </c>
      <c r="Y85" s="673">
        <v>83</v>
      </c>
      <c r="AF85" s="637">
        <v>55.3</v>
      </c>
      <c r="AI85" s="1357"/>
    </row>
    <row r="86" spans="1:35" ht="13.5" customHeight="1">
      <c r="A86" s="646"/>
      <c r="B86" s="589"/>
      <c r="C86" s="547" t="s">
        <v>373</v>
      </c>
      <c r="D86" s="700">
        <v>101.6</v>
      </c>
      <c r="E86" s="1275">
        <v>1103203</v>
      </c>
      <c r="F86" s="1225">
        <v>629369</v>
      </c>
      <c r="G86" s="698">
        <v>67.8</v>
      </c>
      <c r="H86" s="1218">
        <v>1022647.4770000001</v>
      </c>
      <c r="I86" s="1341">
        <v>0.43</v>
      </c>
      <c r="J86" s="1226">
        <v>220208</v>
      </c>
      <c r="K86" s="1360">
        <v>1.097</v>
      </c>
      <c r="L86" s="1279">
        <v>381547.27438748162</v>
      </c>
      <c r="M86" s="668"/>
      <c r="N86" s="669"/>
      <c r="O86" s="669"/>
      <c r="P86" s="669"/>
      <c r="Q86" s="669"/>
      <c r="R86" s="699">
        <v>96.5</v>
      </c>
      <c r="S86" s="1624">
        <v>112.6</v>
      </c>
      <c r="T86" s="1624">
        <v>69.599999999999994</v>
      </c>
      <c r="U86" s="1462">
        <v>142.30000000000001</v>
      </c>
      <c r="V86" s="1798">
        <f t="shared" si="0"/>
        <v>1.097</v>
      </c>
      <c r="W86" s="671">
        <v>78.7</v>
      </c>
      <c r="X86" s="672">
        <v>82.237497486719704</v>
      </c>
      <c r="Y86" s="673">
        <v>76.7</v>
      </c>
      <c r="AF86" s="637">
        <v>53.6</v>
      </c>
      <c r="AI86" s="1357"/>
    </row>
    <row r="87" spans="1:35" ht="13.5" customHeight="1">
      <c r="A87" s="646"/>
      <c r="B87" s="589"/>
      <c r="C87" s="547" t="s">
        <v>374</v>
      </c>
      <c r="D87" s="700">
        <v>104.8</v>
      </c>
      <c r="E87" s="1275">
        <v>1122266</v>
      </c>
      <c r="F87" s="1225">
        <v>659055</v>
      </c>
      <c r="G87" s="698">
        <v>71.400000000000006</v>
      </c>
      <c r="H87" s="1218">
        <v>1081876.5599999998</v>
      </c>
      <c r="I87" s="1341">
        <v>0.42</v>
      </c>
      <c r="J87" s="1226">
        <v>211575</v>
      </c>
      <c r="K87" s="1360">
        <v>1.1679999999999999</v>
      </c>
      <c r="L87" s="1279">
        <v>427493.51821880281</v>
      </c>
      <c r="M87" s="668"/>
      <c r="N87" s="669"/>
      <c r="O87" s="669"/>
      <c r="P87" s="669"/>
      <c r="Q87" s="669"/>
      <c r="R87" s="699">
        <v>103.4</v>
      </c>
      <c r="S87" s="1624">
        <v>112.2</v>
      </c>
      <c r="T87" s="1624">
        <v>70.2</v>
      </c>
      <c r="U87" s="1462">
        <v>141.5</v>
      </c>
      <c r="V87" s="1798">
        <f t="shared" si="0"/>
        <v>1.1679999999999999</v>
      </c>
      <c r="W87" s="671">
        <v>78.8</v>
      </c>
      <c r="X87" s="672">
        <v>82.391068910597795</v>
      </c>
      <c r="Y87" s="673">
        <v>82.2</v>
      </c>
      <c r="AF87" s="637">
        <v>56.5</v>
      </c>
      <c r="AI87" s="1357"/>
    </row>
    <row r="88" spans="1:35" ht="13.5" customHeight="1">
      <c r="A88" s="646"/>
      <c r="B88" s="589"/>
      <c r="C88" s="547" t="s">
        <v>375</v>
      </c>
      <c r="D88" s="700">
        <v>102.7</v>
      </c>
      <c r="E88" s="1275">
        <v>1146623</v>
      </c>
      <c r="F88" s="1225">
        <v>665527</v>
      </c>
      <c r="G88" s="698">
        <v>69.3</v>
      </c>
      <c r="H88" s="1218">
        <v>1069120.3319999999</v>
      </c>
      <c r="I88" s="1341">
        <v>0.4</v>
      </c>
      <c r="J88" s="1226">
        <v>369006</v>
      </c>
      <c r="K88" s="1360">
        <v>1.1479999999999999</v>
      </c>
      <c r="L88" s="1279">
        <v>464867.06497756636</v>
      </c>
      <c r="M88" s="668"/>
      <c r="N88" s="669"/>
      <c r="O88" s="669"/>
      <c r="P88" s="669"/>
      <c r="Q88" s="669"/>
      <c r="R88" s="699">
        <v>101.1</v>
      </c>
      <c r="S88" s="1624">
        <v>112.3</v>
      </c>
      <c r="T88" s="1624">
        <v>70</v>
      </c>
      <c r="U88" s="1462">
        <v>141.30000000000001</v>
      </c>
      <c r="V88" s="1798">
        <f>ROUND(R88*S88/T88/U88,3)</f>
        <v>1.1479999999999999</v>
      </c>
      <c r="W88" s="671">
        <v>78.2</v>
      </c>
      <c r="X88" s="672">
        <v>81.699997503146378</v>
      </c>
      <c r="Y88" s="673">
        <v>80.400000000000006</v>
      </c>
      <c r="AF88" s="637">
        <v>54.8</v>
      </c>
      <c r="AI88" s="1357"/>
    </row>
    <row r="89" spans="1:35" ht="13.5" customHeight="1">
      <c r="A89" s="646"/>
      <c r="B89" s="589"/>
      <c r="C89" s="547" t="s">
        <v>376</v>
      </c>
      <c r="D89" s="700">
        <v>104.7</v>
      </c>
      <c r="E89" s="1275">
        <v>1095359</v>
      </c>
      <c r="F89" s="1225">
        <v>676807</v>
      </c>
      <c r="G89" s="698">
        <v>71.099999999999994</v>
      </c>
      <c r="H89" s="1218">
        <v>975206.32</v>
      </c>
      <c r="I89" s="1341">
        <v>0.4</v>
      </c>
      <c r="J89" s="1226">
        <v>185134</v>
      </c>
      <c r="K89" s="1360">
        <v>1.1200000000000001</v>
      </c>
      <c r="L89" s="1279">
        <v>462442.59188133344</v>
      </c>
      <c r="M89" s="668"/>
      <c r="N89" s="669"/>
      <c r="O89" s="669"/>
      <c r="P89" s="669"/>
      <c r="Q89" s="669"/>
      <c r="R89" s="699">
        <v>96.6</v>
      </c>
      <c r="S89" s="1624">
        <v>112.8</v>
      </c>
      <c r="T89" s="1624">
        <v>69.400000000000006</v>
      </c>
      <c r="U89" s="1462">
        <v>140.19999999999999</v>
      </c>
      <c r="V89" s="1798">
        <f t="shared" si="0"/>
        <v>1.1200000000000001</v>
      </c>
      <c r="W89" s="671">
        <v>79.2</v>
      </c>
      <c r="X89" s="672">
        <v>82.698211758354006</v>
      </c>
      <c r="Y89" s="673">
        <v>76.8</v>
      </c>
      <c r="AF89" s="637">
        <v>56.2</v>
      </c>
      <c r="AI89" s="1357"/>
    </row>
    <row r="90" spans="1:35" ht="13.5" customHeight="1">
      <c r="A90" s="646"/>
      <c r="B90" s="589"/>
      <c r="C90" s="547" t="s">
        <v>377</v>
      </c>
      <c r="D90" s="700">
        <v>102.9</v>
      </c>
      <c r="E90" s="1275">
        <v>1106969</v>
      </c>
      <c r="F90" s="1225">
        <v>615095</v>
      </c>
      <c r="G90" s="698">
        <v>70.3</v>
      </c>
      <c r="H90" s="1218">
        <v>1021237.803</v>
      </c>
      <c r="I90" s="1341">
        <v>0.4</v>
      </c>
      <c r="J90" s="1226">
        <v>193389</v>
      </c>
      <c r="K90" s="1360">
        <v>1.1830000000000001</v>
      </c>
      <c r="L90" s="1279">
        <v>477073.58953434922</v>
      </c>
      <c r="M90" s="668"/>
      <c r="N90" s="669"/>
      <c r="O90" s="669"/>
      <c r="P90" s="669"/>
      <c r="Q90" s="669"/>
      <c r="R90" s="699">
        <v>102.8</v>
      </c>
      <c r="S90" s="1624">
        <v>112.9</v>
      </c>
      <c r="T90" s="1624">
        <v>69.7</v>
      </c>
      <c r="U90" s="1462">
        <v>140.69999999999999</v>
      </c>
      <c r="V90" s="1798">
        <f t="shared" si="0"/>
        <v>1.1830000000000001</v>
      </c>
      <c r="W90" s="671">
        <v>80.099999999999994</v>
      </c>
      <c r="X90" s="672">
        <v>83.69642601356162</v>
      </c>
      <c r="Y90" s="673">
        <v>81.7</v>
      </c>
      <c r="AF90" s="637">
        <v>55.6</v>
      </c>
      <c r="AI90" s="1357"/>
    </row>
    <row r="91" spans="1:35" ht="13.5" customHeight="1">
      <c r="A91" s="646"/>
      <c r="B91" s="589"/>
      <c r="C91" s="547" t="s">
        <v>119</v>
      </c>
      <c r="D91" s="700">
        <v>101.6</v>
      </c>
      <c r="E91" s="1275">
        <v>1129430</v>
      </c>
      <c r="F91" s="1225">
        <v>673978</v>
      </c>
      <c r="G91" s="698">
        <v>69</v>
      </c>
      <c r="H91" s="1218">
        <v>1025098.025</v>
      </c>
      <c r="I91" s="1341">
        <v>0.39</v>
      </c>
      <c r="J91" s="1226">
        <v>246462</v>
      </c>
      <c r="K91" s="1360">
        <v>1.131</v>
      </c>
      <c r="L91" s="1279">
        <v>474818.58745340223</v>
      </c>
      <c r="M91" s="668"/>
      <c r="N91" s="669"/>
      <c r="O91" s="669"/>
      <c r="P91" s="669"/>
      <c r="Q91" s="669"/>
      <c r="R91" s="699">
        <v>98.6</v>
      </c>
      <c r="S91" s="1624">
        <v>113.1</v>
      </c>
      <c r="T91" s="1624">
        <v>69.8</v>
      </c>
      <c r="U91" s="1462">
        <v>141.30000000000001</v>
      </c>
      <c r="V91" s="1798">
        <f t="shared" si="0"/>
        <v>1.131</v>
      </c>
      <c r="W91" s="671">
        <v>80.2</v>
      </c>
      <c r="X91" s="672">
        <v>83.773211725500659</v>
      </c>
      <c r="Y91" s="673">
        <v>78.400000000000006</v>
      </c>
      <c r="AF91" s="637">
        <v>54.6</v>
      </c>
      <c r="AI91" s="1357"/>
    </row>
    <row r="92" spans="1:35" ht="13.5" customHeight="1">
      <c r="A92" s="646"/>
      <c r="B92" s="589"/>
      <c r="C92" s="547" t="s">
        <v>120</v>
      </c>
      <c r="D92" s="700">
        <v>102</v>
      </c>
      <c r="E92" s="1275">
        <v>1128691</v>
      </c>
      <c r="F92" s="1225">
        <v>634230</v>
      </c>
      <c r="G92" s="698">
        <v>68.8</v>
      </c>
      <c r="H92" s="1218">
        <v>1047227.16</v>
      </c>
      <c r="I92" s="1341">
        <v>0.39</v>
      </c>
      <c r="J92" s="1226">
        <v>243212</v>
      </c>
      <c r="K92" s="1360">
        <v>1.1519999999999999</v>
      </c>
      <c r="L92" s="1279">
        <v>426615.03581303492</v>
      </c>
      <c r="M92" s="668"/>
      <c r="N92" s="669"/>
      <c r="O92" s="669"/>
      <c r="P92" s="669"/>
      <c r="Q92" s="669"/>
      <c r="R92" s="699">
        <v>101.4</v>
      </c>
      <c r="S92" s="1624">
        <v>113.2</v>
      </c>
      <c r="T92" s="1624">
        <v>70.099999999999994</v>
      </c>
      <c r="U92" s="1462">
        <v>142.1</v>
      </c>
      <c r="V92" s="1798">
        <f t="shared" si="0"/>
        <v>1.1519999999999999</v>
      </c>
      <c r="W92" s="671">
        <v>79.2</v>
      </c>
      <c r="X92" s="672">
        <v>82.698211758354006</v>
      </c>
      <c r="Y92" s="673">
        <v>80.599999999999994</v>
      </c>
      <c r="AF92" s="637">
        <v>54.4</v>
      </c>
      <c r="AI92" s="1357"/>
    </row>
    <row r="93" spans="1:35" ht="13.5" customHeight="1">
      <c r="A93" s="658"/>
      <c r="B93" s="676"/>
      <c r="C93" s="550" t="s">
        <v>121</v>
      </c>
      <c r="D93" s="1325">
        <v>100.1</v>
      </c>
      <c r="E93" s="1276">
        <v>1107116</v>
      </c>
      <c r="F93" s="1227">
        <v>614930</v>
      </c>
      <c r="G93" s="703">
        <v>67.8</v>
      </c>
      <c r="H93" s="1221">
        <v>1032284.625</v>
      </c>
      <c r="I93" s="1342">
        <v>0.4</v>
      </c>
      <c r="J93" s="1228">
        <v>511413</v>
      </c>
      <c r="K93" s="1361">
        <v>1.17</v>
      </c>
      <c r="L93" s="1280">
        <v>537329.18194885796</v>
      </c>
      <c r="M93" s="668"/>
      <c r="N93" s="669"/>
      <c r="O93" s="669"/>
      <c r="P93" s="669"/>
      <c r="Q93" s="669"/>
      <c r="R93" s="704">
        <v>103.6</v>
      </c>
      <c r="S93" s="1626">
        <v>113.1</v>
      </c>
      <c r="T93" s="1626">
        <v>70.5</v>
      </c>
      <c r="U93" s="1463">
        <v>142</v>
      </c>
      <c r="V93" s="1799">
        <f t="shared" si="0"/>
        <v>1.17</v>
      </c>
      <c r="W93" s="671">
        <v>79.099999999999994</v>
      </c>
      <c r="X93" s="672">
        <v>82.621426046414953</v>
      </c>
      <c r="Y93" s="673">
        <v>82.4</v>
      </c>
      <c r="AF93" s="637">
        <v>53.6</v>
      </c>
      <c r="AI93" s="1357"/>
    </row>
    <row r="94" spans="1:35" ht="13.5" customHeight="1">
      <c r="A94" s="646">
        <v>1983</v>
      </c>
      <c r="B94" s="589" t="s">
        <v>384</v>
      </c>
      <c r="C94" s="546" t="s">
        <v>369</v>
      </c>
      <c r="D94" s="700">
        <v>99.4</v>
      </c>
      <c r="E94" s="1275">
        <v>1055827</v>
      </c>
      <c r="F94" s="1225">
        <v>460880</v>
      </c>
      <c r="G94" s="698">
        <v>66.599999999999994</v>
      </c>
      <c r="H94" s="1218">
        <v>949859.82</v>
      </c>
      <c r="I94" s="1341">
        <v>0.4</v>
      </c>
      <c r="J94" s="1226">
        <v>182153</v>
      </c>
      <c r="K94" s="1360">
        <v>1.1259999999999999</v>
      </c>
      <c r="L94" s="1279">
        <v>291658.41229531605</v>
      </c>
      <c r="M94" s="668"/>
      <c r="N94" s="669"/>
      <c r="O94" s="669"/>
      <c r="P94" s="669"/>
      <c r="Q94" s="669"/>
      <c r="R94" s="699">
        <v>96.6</v>
      </c>
      <c r="S94" s="1624">
        <v>112.7</v>
      </c>
      <c r="T94" s="1624">
        <v>68.5</v>
      </c>
      <c r="U94" s="1462">
        <v>141.1</v>
      </c>
      <c r="V94" s="1798">
        <f t="shared" si="0"/>
        <v>1.1259999999999999</v>
      </c>
      <c r="W94" s="671">
        <v>79.3</v>
      </c>
      <c r="X94" s="672">
        <v>82.851783182232097</v>
      </c>
      <c r="Y94" s="673">
        <v>76.8</v>
      </c>
      <c r="AF94" s="637">
        <v>52.7</v>
      </c>
      <c r="AI94" s="1357"/>
    </row>
    <row r="95" spans="1:35" ht="13.5" customHeight="1">
      <c r="A95" s="646"/>
      <c r="B95" s="589"/>
      <c r="C95" s="547" t="s">
        <v>370</v>
      </c>
      <c r="D95" s="700">
        <v>97.9</v>
      </c>
      <c r="E95" s="1275">
        <v>1063846</v>
      </c>
      <c r="F95" s="1225">
        <v>547159</v>
      </c>
      <c r="G95" s="698">
        <v>64.5</v>
      </c>
      <c r="H95" s="1218">
        <v>1009541.25</v>
      </c>
      <c r="I95" s="1341">
        <v>0.38</v>
      </c>
      <c r="J95" s="1226">
        <v>173954</v>
      </c>
      <c r="K95" s="1360">
        <v>1.141</v>
      </c>
      <c r="L95" s="1279">
        <v>395645.79341474635</v>
      </c>
      <c r="M95" s="668"/>
      <c r="N95" s="669"/>
      <c r="O95" s="669"/>
      <c r="P95" s="669"/>
      <c r="Q95" s="669"/>
      <c r="R95" s="699">
        <v>98.9</v>
      </c>
      <c r="S95" s="1624">
        <v>112.7</v>
      </c>
      <c r="T95" s="1624">
        <v>69.7</v>
      </c>
      <c r="U95" s="1462">
        <v>140.1</v>
      </c>
      <c r="V95" s="1798">
        <f t="shared" si="0"/>
        <v>1.141</v>
      </c>
      <c r="W95" s="671">
        <v>79</v>
      </c>
      <c r="X95" s="672">
        <v>82.544640334475901</v>
      </c>
      <c r="Y95" s="673">
        <v>78.599999999999994</v>
      </c>
      <c r="AF95" s="637">
        <v>51</v>
      </c>
      <c r="AI95" s="1357"/>
    </row>
    <row r="96" spans="1:35" ht="13.5" customHeight="1">
      <c r="A96" s="646"/>
      <c r="B96" s="589"/>
      <c r="C96" s="547" t="s">
        <v>371</v>
      </c>
      <c r="D96" s="700">
        <v>98</v>
      </c>
      <c r="E96" s="1275">
        <v>1151774</v>
      </c>
      <c r="F96" s="1225">
        <v>604778</v>
      </c>
      <c r="G96" s="698">
        <v>65.8</v>
      </c>
      <c r="H96" s="1218">
        <v>1010242.548</v>
      </c>
      <c r="I96" s="1341">
        <v>0.38</v>
      </c>
      <c r="J96" s="1226">
        <v>248744</v>
      </c>
      <c r="K96" s="1360">
        <v>1.298</v>
      </c>
      <c r="L96" s="1279">
        <v>451693.61956394149</v>
      </c>
      <c r="M96" s="668"/>
      <c r="N96" s="669"/>
      <c r="O96" s="669"/>
      <c r="P96" s="669"/>
      <c r="Q96" s="669"/>
      <c r="R96" s="699">
        <v>112.6</v>
      </c>
      <c r="S96" s="1624">
        <v>112.5</v>
      </c>
      <c r="T96" s="1624">
        <v>69.599999999999994</v>
      </c>
      <c r="U96" s="1462">
        <v>140.19999999999999</v>
      </c>
      <c r="V96" s="1798">
        <f t="shared" si="0"/>
        <v>1.298</v>
      </c>
      <c r="W96" s="671">
        <v>79.599999999999994</v>
      </c>
      <c r="X96" s="672">
        <v>83.158926029988294</v>
      </c>
      <c r="Y96" s="673">
        <v>89.5</v>
      </c>
      <c r="AF96" s="637">
        <v>52</v>
      </c>
      <c r="AI96" s="1357"/>
    </row>
    <row r="97" spans="1:35" ht="13.5" customHeight="1">
      <c r="A97" s="646"/>
      <c r="B97" s="589"/>
      <c r="C97" s="547" t="s">
        <v>372</v>
      </c>
      <c r="D97" s="700">
        <v>97.4</v>
      </c>
      <c r="E97" s="1275">
        <v>1101315</v>
      </c>
      <c r="F97" s="1225">
        <v>724997</v>
      </c>
      <c r="G97" s="698">
        <v>65.8</v>
      </c>
      <c r="H97" s="1218">
        <v>1067365.4709999999</v>
      </c>
      <c r="I97" s="1341">
        <v>0.39</v>
      </c>
      <c r="J97" s="1226">
        <v>224353</v>
      </c>
      <c r="K97" s="1360">
        <v>1.06</v>
      </c>
      <c r="L97" s="1279">
        <v>425664.86093111651</v>
      </c>
      <c r="M97" s="668"/>
      <c r="N97" s="669"/>
      <c r="O97" s="669"/>
      <c r="P97" s="669"/>
      <c r="Q97" s="669"/>
      <c r="R97" s="699">
        <v>96.3</v>
      </c>
      <c r="S97" s="1624">
        <v>111.7</v>
      </c>
      <c r="T97" s="1624">
        <v>71.3</v>
      </c>
      <c r="U97" s="1462">
        <v>142.30000000000001</v>
      </c>
      <c r="V97" s="1798">
        <f t="shared" si="0"/>
        <v>1.06</v>
      </c>
      <c r="W97" s="671">
        <v>79.900000000000006</v>
      </c>
      <c r="X97" s="672">
        <v>83.466068877744448</v>
      </c>
      <c r="Y97" s="673">
        <v>76.599999999999994</v>
      </c>
      <c r="AF97" s="637">
        <v>52</v>
      </c>
      <c r="AI97" s="1357"/>
    </row>
    <row r="98" spans="1:35" ht="13.5" customHeight="1">
      <c r="A98" s="646"/>
      <c r="B98" s="589"/>
      <c r="C98" s="547" t="s">
        <v>373</v>
      </c>
      <c r="D98" s="700">
        <v>95.5</v>
      </c>
      <c r="E98" s="1275">
        <v>1124079</v>
      </c>
      <c r="F98" s="1225">
        <v>598264</v>
      </c>
      <c r="G98" s="698">
        <v>63.7</v>
      </c>
      <c r="H98" s="1218">
        <v>1006538.5889999999</v>
      </c>
      <c r="I98" s="1341">
        <v>0.39</v>
      </c>
      <c r="J98" s="1226">
        <v>213853</v>
      </c>
      <c r="K98" s="1360">
        <v>0.999</v>
      </c>
      <c r="L98" s="1279">
        <v>377211.27302558336</v>
      </c>
      <c r="M98" s="668"/>
      <c r="N98" s="669"/>
      <c r="O98" s="669"/>
      <c r="P98" s="669"/>
      <c r="Q98" s="669"/>
      <c r="R98" s="699">
        <v>89.9</v>
      </c>
      <c r="S98" s="1624">
        <v>111.9</v>
      </c>
      <c r="T98" s="1624">
        <v>71.2</v>
      </c>
      <c r="U98" s="1462">
        <v>141.4</v>
      </c>
      <c r="V98" s="1798">
        <f t="shared" si="0"/>
        <v>0.999</v>
      </c>
      <c r="W98" s="671">
        <v>81</v>
      </c>
      <c r="X98" s="672">
        <v>84.541068844891129</v>
      </c>
      <c r="Y98" s="673">
        <v>71.5</v>
      </c>
      <c r="AF98" s="637">
        <v>50.4</v>
      </c>
      <c r="AI98" s="1357"/>
    </row>
    <row r="99" spans="1:35" ht="13.5" customHeight="1">
      <c r="A99" s="646"/>
      <c r="B99" s="589"/>
      <c r="C99" s="547" t="s">
        <v>374</v>
      </c>
      <c r="D99" s="700">
        <v>98.4</v>
      </c>
      <c r="E99" s="1275">
        <v>1150197</v>
      </c>
      <c r="F99" s="1225">
        <v>687180</v>
      </c>
      <c r="G99" s="698">
        <v>65.900000000000006</v>
      </c>
      <c r="H99" s="1218">
        <v>1083384.753</v>
      </c>
      <c r="I99" s="1341">
        <v>0.4</v>
      </c>
      <c r="J99" s="1226">
        <v>202031</v>
      </c>
      <c r="K99" s="1360">
        <v>1.052</v>
      </c>
      <c r="L99" s="1279">
        <v>422635.37192441477</v>
      </c>
      <c r="M99" s="668"/>
      <c r="N99" s="669"/>
      <c r="O99" s="669"/>
      <c r="P99" s="669"/>
      <c r="Q99" s="669"/>
      <c r="R99" s="699">
        <v>95.1</v>
      </c>
      <c r="S99" s="1624">
        <v>111.9</v>
      </c>
      <c r="T99" s="1624">
        <v>71.7</v>
      </c>
      <c r="U99" s="1462">
        <v>141.1</v>
      </c>
      <c r="V99" s="1798">
        <f t="shared" si="0"/>
        <v>1.052</v>
      </c>
      <c r="W99" s="671">
        <v>80.599999999999994</v>
      </c>
      <c r="X99" s="672">
        <v>84.080354573256855</v>
      </c>
      <c r="Y99" s="673">
        <v>75.599999999999994</v>
      </c>
      <c r="AF99" s="637">
        <v>52.1</v>
      </c>
      <c r="AI99" s="1357"/>
    </row>
    <row r="100" spans="1:35" ht="13.5" customHeight="1">
      <c r="A100" s="646"/>
      <c r="B100" s="589"/>
      <c r="C100" s="547" t="s">
        <v>375</v>
      </c>
      <c r="D100" s="700">
        <v>98.9</v>
      </c>
      <c r="E100" s="1275">
        <v>1190620</v>
      </c>
      <c r="F100" s="1225">
        <v>667501</v>
      </c>
      <c r="G100" s="698">
        <v>66.900000000000006</v>
      </c>
      <c r="H100" s="1218">
        <v>1065573.6499999999</v>
      </c>
      <c r="I100" s="1341">
        <v>0.4</v>
      </c>
      <c r="J100" s="1226">
        <v>360779</v>
      </c>
      <c r="K100" s="1360">
        <v>1.05</v>
      </c>
      <c r="L100" s="1279">
        <v>459584.1960851592</v>
      </c>
      <c r="M100" s="668"/>
      <c r="N100" s="669"/>
      <c r="O100" s="669"/>
      <c r="P100" s="669"/>
      <c r="Q100" s="669"/>
      <c r="R100" s="699">
        <v>94.8</v>
      </c>
      <c r="S100" s="1624">
        <v>111.9</v>
      </c>
      <c r="T100" s="1624">
        <v>71.8</v>
      </c>
      <c r="U100" s="1462">
        <v>140.69999999999999</v>
      </c>
      <c r="V100" s="1798">
        <f t="shared" si="0"/>
        <v>1.05</v>
      </c>
      <c r="W100" s="671">
        <v>80.2</v>
      </c>
      <c r="X100" s="672">
        <v>83.619640301622553</v>
      </c>
      <c r="Y100" s="673">
        <v>75.400000000000006</v>
      </c>
      <c r="AF100" s="637">
        <v>52.9</v>
      </c>
      <c r="AI100" s="1357"/>
    </row>
    <row r="101" spans="1:35" ht="13.5" customHeight="1">
      <c r="A101" s="646"/>
      <c r="B101" s="589"/>
      <c r="C101" s="547" t="s">
        <v>376</v>
      </c>
      <c r="D101" s="700">
        <v>100.4</v>
      </c>
      <c r="E101" s="1275">
        <v>1168206</v>
      </c>
      <c r="F101" s="1225">
        <v>620592</v>
      </c>
      <c r="G101" s="698">
        <v>67.7</v>
      </c>
      <c r="H101" s="1218">
        <v>976092.45100000012</v>
      </c>
      <c r="I101" s="1341">
        <v>0.41</v>
      </c>
      <c r="J101" s="1226">
        <v>178180</v>
      </c>
      <c r="K101" s="1360">
        <v>1.0189999999999999</v>
      </c>
      <c r="L101" s="1279">
        <v>457187.27532477776</v>
      </c>
      <c r="M101" s="668"/>
      <c r="N101" s="669"/>
      <c r="O101" s="669"/>
      <c r="P101" s="669"/>
      <c r="Q101" s="669"/>
      <c r="R101" s="699">
        <v>91.4</v>
      </c>
      <c r="S101" s="1624">
        <v>111.2</v>
      </c>
      <c r="T101" s="1624">
        <v>71.2</v>
      </c>
      <c r="U101" s="1462">
        <v>140.1</v>
      </c>
      <c r="V101" s="1798">
        <f t="shared" si="0"/>
        <v>1.0189999999999999</v>
      </c>
      <c r="W101" s="671">
        <v>80.400000000000006</v>
      </c>
      <c r="X101" s="672">
        <v>83.849997437439711</v>
      </c>
      <c r="Y101" s="673">
        <v>72.7</v>
      </c>
      <c r="AF101" s="637">
        <v>53.5</v>
      </c>
      <c r="AI101" s="1357"/>
    </row>
    <row r="102" spans="1:35" ht="13.5" customHeight="1">
      <c r="A102" s="646"/>
      <c r="B102" s="589"/>
      <c r="C102" s="547" t="s">
        <v>377</v>
      </c>
      <c r="D102" s="700">
        <v>101.3</v>
      </c>
      <c r="E102" s="1275">
        <v>1163957</v>
      </c>
      <c r="F102" s="1225">
        <v>499522</v>
      </c>
      <c r="G102" s="698">
        <v>67.900000000000006</v>
      </c>
      <c r="H102" s="1218">
        <v>1035935.4839999999</v>
      </c>
      <c r="I102" s="1341">
        <v>0.41</v>
      </c>
      <c r="J102" s="1226">
        <v>193670</v>
      </c>
      <c r="K102" s="1360">
        <v>1.1240000000000001</v>
      </c>
      <c r="L102" s="1279">
        <v>471652.00255730306</v>
      </c>
      <c r="M102" s="668"/>
      <c r="N102" s="669"/>
      <c r="O102" s="669"/>
      <c r="P102" s="669"/>
      <c r="Q102" s="669"/>
      <c r="R102" s="699">
        <v>101.9</v>
      </c>
      <c r="S102" s="1624">
        <v>111.4</v>
      </c>
      <c r="T102" s="1624">
        <v>72.099999999999994</v>
      </c>
      <c r="U102" s="1462">
        <v>140.1</v>
      </c>
      <c r="V102" s="1798">
        <f t="shared" si="0"/>
        <v>1.1240000000000001</v>
      </c>
      <c r="W102" s="671">
        <v>81.099999999999994</v>
      </c>
      <c r="X102" s="672">
        <v>84.617854556830167</v>
      </c>
      <c r="Y102" s="673">
        <v>81</v>
      </c>
      <c r="AF102" s="637">
        <v>53.7</v>
      </c>
      <c r="AI102" s="1357"/>
    </row>
    <row r="103" spans="1:35" ht="13.5" customHeight="1">
      <c r="A103" s="646"/>
      <c r="B103" s="589"/>
      <c r="C103" s="547" t="s">
        <v>119</v>
      </c>
      <c r="D103" s="700">
        <v>96.7</v>
      </c>
      <c r="E103" s="1275">
        <v>1191918</v>
      </c>
      <c r="F103" s="1225">
        <v>688757</v>
      </c>
      <c r="G103" s="698">
        <v>62.1</v>
      </c>
      <c r="H103" s="1218">
        <v>1037552.64</v>
      </c>
      <c r="I103" s="1341">
        <v>0.41</v>
      </c>
      <c r="J103" s="1226">
        <v>249682</v>
      </c>
      <c r="K103" s="1360">
        <v>1.0780000000000001</v>
      </c>
      <c r="L103" s="1279">
        <v>469422.62690000114</v>
      </c>
      <c r="M103" s="668"/>
      <c r="N103" s="669"/>
      <c r="O103" s="669"/>
      <c r="P103" s="669"/>
      <c r="Q103" s="669"/>
      <c r="R103" s="699">
        <v>98.1</v>
      </c>
      <c r="S103" s="1624">
        <v>111.6</v>
      </c>
      <c r="T103" s="1624">
        <v>72.2</v>
      </c>
      <c r="U103" s="1462">
        <v>140.69999999999999</v>
      </c>
      <c r="V103" s="1798">
        <f t="shared" si="0"/>
        <v>1.0780000000000001</v>
      </c>
      <c r="W103" s="671">
        <v>81.8</v>
      </c>
      <c r="X103" s="672">
        <v>85.308925964281599</v>
      </c>
      <c r="Y103" s="673">
        <v>78</v>
      </c>
      <c r="AF103" s="637">
        <v>49.1</v>
      </c>
      <c r="AI103" s="1357"/>
    </row>
    <row r="104" spans="1:35" ht="13.5" customHeight="1">
      <c r="A104" s="646"/>
      <c r="B104" s="589"/>
      <c r="C104" s="547" t="s">
        <v>120</v>
      </c>
      <c r="D104" s="700">
        <v>99.9</v>
      </c>
      <c r="E104" s="1275">
        <v>1166389</v>
      </c>
      <c r="F104" s="1225">
        <v>587187</v>
      </c>
      <c r="G104" s="698">
        <v>62.8</v>
      </c>
      <c r="H104" s="1218">
        <v>1046584.5389999999</v>
      </c>
      <c r="I104" s="1341">
        <v>0.42</v>
      </c>
      <c r="J104" s="1226">
        <v>252057</v>
      </c>
      <c r="K104" s="1360">
        <v>1.0900000000000001</v>
      </c>
      <c r="L104" s="1279">
        <v>421766.87281865586</v>
      </c>
      <c r="M104" s="668"/>
      <c r="N104" s="669"/>
      <c r="O104" s="669"/>
      <c r="P104" s="669"/>
      <c r="Q104" s="669"/>
      <c r="R104" s="699">
        <v>100.5</v>
      </c>
      <c r="S104" s="1624">
        <v>111.7</v>
      </c>
      <c r="T104" s="1624">
        <v>72.400000000000006</v>
      </c>
      <c r="U104" s="1462">
        <v>142.19999999999999</v>
      </c>
      <c r="V104" s="1798">
        <f t="shared" ref="V104:V167" si="1">ROUND(R104*S104/T104/U104,3)</f>
        <v>1.0900000000000001</v>
      </c>
      <c r="W104" s="671">
        <v>81</v>
      </c>
      <c r="X104" s="672">
        <v>84.541068844891129</v>
      </c>
      <c r="Y104" s="673">
        <v>79.900000000000006</v>
      </c>
      <c r="AF104" s="637">
        <v>49.7</v>
      </c>
      <c r="AI104" s="1357"/>
    </row>
    <row r="105" spans="1:35" ht="13.5" customHeight="1">
      <c r="A105" s="646"/>
      <c r="B105" s="589"/>
      <c r="C105" s="550" t="s">
        <v>121</v>
      </c>
      <c r="D105" s="700">
        <v>102.3</v>
      </c>
      <c r="E105" s="1275">
        <v>1181148</v>
      </c>
      <c r="F105" s="1225">
        <v>732555</v>
      </c>
      <c r="G105" s="698">
        <v>68.3</v>
      </c>
      <c r="H105" s="1218">
        <v>1052213.328</v>
      </c>
      <c r="I105" s="1341">
        <v>0.42</v>
      </c>
      <c r="J105" s="1226">
        <v>503686</v>
      </c>
      <c r="K105" s="1360">
        <v>1.1439999999999999</v>
      </c>
      <c r="L105" s="1279">
        <v>531222.83492159063</v>
      </c>
      <c r="M105" s="668"/>
      <c r="N105" s="669"/>
      <c r="O105" s="669"/>
      <c r="P105" s="669"/>
      <c r="Q105" s="669"/>
      <c r="R105" s="704">
        <v>105.8</v>
      </c>
      <c r="S105" s="1626">
        <v>111.8</v>
      </c>
      <c r="T105" s="1626">
        <v>72.7</v>
      </c>
      <c r="U105" s="1463">
        <v>142.19999999999999</v>
      </c>
      <c r="V105" s="1799">
        <f t="shared" si="1"/>
        <v>1.1439999999999999</v>
      </c>
      <c r="W105" s="671">
        <v>81</v>
      </c>
      <c r="X105" s="672">
        <v>84.464283132952076</v>
      </c>
      <c r="Y105" s="673">
        <v>84.1</v>
      </c>
      <c r="AF105" s="637">
        <v>54</v>
      </c>
      <c r="AI105" s="1357"/>
    </row>
    <row r="106" spans="1:35" ht="13.5" customHeight="1">
      <c r="A106" s="643">
        <v>1984</v>
      </c>
      <c r="B106" s="588" t="s">
        <v>385</v>
      </c>
      <c r="C106" s="546" t="s">
        <v>369</v>
      </c>
      <c r="D106" s="1324">
        <v>103</v>
      </c>
      <c r="E106" s="1274">
        <v>1130351</v>
      </c>
      <c r="F106" s="1223">
        <v>445621</v>
      </c>
      <c r="G106" s="701">
        <v>67.8</v>
      </c>
      <c r="H106" s="1215">
        <v>953446.56400000001</v>
      </c>
      <c r="I106" s="1340">
        <v>0.43</v>
      </c>
      <c r="J106" s="1224">
        <v>193397</v>
      </c>
      <c r="K106" s="1359">
        <v>1.101</v>
      </c>
      <c r="L106" s="1278">
        <v>317651.53651149233</v>
      </c>
      <c r="M106" s="678"/>
      <c r="N106" s="669"/>
      <c r="O106" s="669"/>
      <c r="P106" s="669"/>
      <c r="Q106" s="669"/>
      <c r="R106" s="699">
        <v>99.9</v>
      </c>
      <c r="S106" s="1624">
        <v>111.8</v>
      </c>
      <c r="T106" s="1624">
        <v>71.099999999999994</v>
      </c>
      <c r="U106" s="1462">
        <v>142.69999999999999</v>
      </c>
      <c r="V106" s="1798">
        <f t="shared" si="1"/>
        <v>1.101</v>
      </c>
      <c r="W106" s="671">
        <v>81</v>
      </c>
      <c r="X106" s="672">
        <v>84.541068844891129</v>
      </c>
      <c r="Y106" s="673">
        <v>79.400000000000006</v>
      </c>
      <c r="AF106" s="637">
        <v>53.6</v>
      </c>
      <c r="AI106" s="1357"/>
    </row>
    <row r="107" spans="1:35" ht="13.5" customHeight="1">
      <c r="A107" s="646"/>
      <c r="B107" s="589"/>
      <c r="C107" s="547" t="s">
        <v>370</v>
      </c>
      <c r="D107" s="700">
        <v>106.9</v>
      </c>
      <c r="E107" s="1275">
        <v>1158875</v>
      </c>
      <c r="F107" s="1225">
        <v>666479</v>
      </c>
      <c r="G107" s="698">
        <v>71.8</v>
      </c>
      <c r="H107" s="1218">
        <v>1042976.88</v>
      </c>
      <c r="I107" s="1341">
        <v>0.43</v>
      </c>
      <c r="J107" s="1226">
        <v>180024</v>
      </c>
      <c r="K107" s="1360">
        <v>1.1679999999999999</v>
      </c>
      <c r="L107" s="1279">
        <v>430906.46075810434</v>
      </c>
      <c r="M107" s="678"/>
      <c r="N107" s="669"/>
      <c r="O107" s="669"/>
      <c r="P107" s="669"/>
      <c r="Q107" s="669"/>
      <c r="R107" s="699">
        <v>107.8</v>
      </c>
      <c r="S107" s="1624">
        <v>111.9</v>
      </c>
      <c r="T107" s="1624">
        <v>72.5</v>
      </c>
      <c r="U107" s="1462">
        <v>142.4</v>
      </c>
      <c r="V107" s="1798">
        <f t="shared" si="1"/>
        <v>1.1679999999999999</v>
      </c>
      <c r="W107" s="671">
        <v>81.8</v>
      </c>
      <c r="X107" s="672">
        <v>85.308925964281599</v>
      </c>
      <c r="Y107" s="673">
        <v>85.7</v>
      </c>
      <c r="AF107" s="637">
        <v>56.8</v>
      </c>
      <c r="AI107" s="1357"/>
    </row>
    <row r="108" spans="1:35" ht="13.5" customHeight="1">
      <c r="A108" s="646"/>
      <c r="B108" s="589"/>
      <c r="C108" s="547" t="s">
        <v>371</v>
      </c>
      <c r="D108" s="700">
        <v>103.4</v>
      </c>
      <c r="E108" s="1275">
        <v>1234757</v>
      </c>
      <c r="F108" s="1225">
        <v>859744</v>
      </c>
      <c r="G108" s="698">
        <v>69.900000000000006</v>
      </c>
      <c r="H108" s="1218">
        <v>1043706.147</v>
      </c>
      <c r="I108" s="1341">
        <v>0.44</v>
      </c>
      <c r="J108" s="1226">
        <v>243388</v>
      </c>
      <c r="K108" s="1360">
        <v>1.28</v>
      </c>
      <c r="L108" s="1279">
        <v>491949.37035329849</v>
      </c>
      <c r="M108" s="678"/>
      <c r="N108" s="669"/>
      <c r="O108" s="669"/>
      <c r="P108" s="669"/>
      <c r="Q108" s="669"/>
      <c r="R108" s="699">
        <v>118.7</v>
      </c>
      <c r="S108" s="1624">
        <v>111.9</v>
      </c>
      <c r="T108" s="1624">
        <v>72.900000000000006</v>
      </c>
      <c r="U108" s="1462">
        <v>142.4</v>
      </c>
      <c r="V108" s="1798">
        <f t="shared" si="1"/>
        <v>1.28</v>
      </c>
      <c r="W108" s="671">
        <v>82</v>
      </c>
      <c r="X108" s="672">
        <v>85.539283100098743</v>
      </c>
      <c r="Y108" s="673">
        <v>94.4</v>
      </c>
      <c r="AF108" s="637">
        <v>55.3</v>
      </c>
      <c r="AI108" s="1357"/>
    </row>
    <row r="109" spans="1:35" ht="13.5" customHeight="1">
      <c r="A109" s="646"/>
      <c r="B109" s="589"/>
      <c r="C109" s="547" t="s">
        <v>372</v>
      </c>
      <c r="D109" s="700">
        <v>103.5</v>
      </c>
      <c r="E109" s="1275">
        <v>1161939</v>
      </c>
      <c r="F109" s="1225">
        <v>635680</v>
      </c>
      <c r="G109" s="698">
        <v>69.5</v>
      </c>
      <c r="H109" s="1218">
        <v>1080540.216</v>
      </c>
      <c r="I109" s="1341">
        <v>0.43</v>
      </c>
      <c r="J109" s="1226">
        <v>223525</v>
      </c>
      <c r="K109" s="1360">
        <v>1.0820000000000001</v>
      </c>
      <c r="L109" s="1279">
        <v>463600.88176305045</v>
      </c>
      <c r="M109" s="678"/>
      <c r="N109" s="669"/>
      <c r="O109" s="669"/>
      <c r="P109" s="669"/>
      <c r="Q109" s="669"/>
      <c r="R109" s="699">
        <v>102.8</v>
      </c>
      <c r="S109" s="1624">
        <v>111.9</v>
      </c>
      <c r="T109" s="1624">
        <v>73.900000000000006</v>
      </c>
      <c r="U109" s="1462">
        <v>143.9</v>
      </c>
      <c r="V109" s="1798">
        <f t="shared" si="1"/>
        <v>1.0820000000000001</v>
      </c>
      <c r="W109" s="671">
        <v>82.3</v>
      </c>
      <c r="X109" s="672">
        <v>85.769640235915901</v>
      </c>
      <c r="Y109" s="673">
        <v>81.7</v>
      </c>
      <c r="AF109" s="637">
        <v>55</v>
      </c>
      <c r="AI109" s="1357"/>
    </row>
    <row r="110" spans="1:35" ht="13.5" customHeight="1">
      <c r="A110" s="646"/>
      <c r="B110" s="589"/>
      <c r="C110" s="547" t="s">
        <v>373</v>
      </c>
      <c r="D110" s="700">
        <v>104.7</v>
      </c>
      <c r="E110" s="1275">
        <v>1177170</v>
      </c>
      <c r="F110" s="1225">
        <v>624313</v>
      </c>
      <c r="G110" s="698">
        <v>72</v>
      </c>
      <c r="H110" s="1218">
        <v>1027231.545</v>
      </c>
      <c r="I110" s="1341">
        <v>0.43</v>
      </c>
      <c r="J110" s="1226">
        <v>208903</v>
      </c>
      <c r="K110" s="1360">
        <v>1.0469999999999999</v>
      </c>
      <c r="L110" s="1279">
        <v>410829.02263318974</v>
      </c>
      <c r="M110" s="678"/>
      <c r="N110" s="669"/>
      <c r="O110" s="669"/>
      <c r="P110" s="669"/>
      <c r="Q110" s="669"/>
      <c r="R110" s="699">
        <v>98.7</v>
      </c>
      <c r="S110" s="1624">
        <v>112</v>
      </c>
      <c r="T110" s="1624">
        <v>73.599999999999994</v>
      </c>
      <c r="U110" s="1462">
        <v>143.4</v>
      </c>
      <c r="V110" s="1798">
        <f t="shared" si="1"/>
        <v>1.0469999999999999</v>
      </c>
      <c r="W110" s="671">
        <v>82.8</v>
      </c>
      <c r="X110" s="672">
        <v>86.307140219489213</v>
      </c>
      <c r="Y110" s="673">
        <v>78.5</v>
      </c>
      <c r="AF110" s="637">
        <v>56.9</v>
      </c>
      <c r="AI110" s="1357"/>
    </row>
    <row r="111" spans="1:35" ht="13.5" customHeight="1">
      <c r="A111" s="646"/>
      <c r="B111" s="589"/>
      <c r="C111" s="547" t="s">
        <v>374</v>
      </c>
      <c r="D111" s="700">
        <v>106.1</v>
      </c>
      <c r="E111" s="1275">
        <v>1196050</v>
      </c>
      <c r="F111" s="1225">
        <v>710041</v>
      </c>
      <c r="G111" s="698">
        <v>72.7</v>
      </c>
      <c r="H111" s="1218">
        <v>1110947.7120000001</v>
      </c>
      <c r="I111" s="1341">
        <v>0.43</v>
      </c>
      <c r="J111" s="1226">
        <v>206702</v>
      </c>
      <c r="K111" s="1360">
        <v>1.079</v>
      </c>
      <c r="L111" s="1279">
        <v>460301.39922712726</v>
      </c>
      <c r="M111" s="678"/>
      <c r="N111" s="669"/>
      <c r="O111" s="669"/>
      <c r="P111" s="669"/>
      <c r="Q111" s="669"/>
      <c r="R111" s="699">
        <v>102.4</v>
      </c>
      <c r="S111" s="1624">
        <v>111.9</v>
      </c>
      <c r="T111" s="1624">
        <v>74.400000000000006</v>
      </c>
      <c r="U111" s="1462">
        <v>142.80000000000001</v>
      </c>
      <c r="V111" s="1798">
        <f t="shared" si="1"/>
        <v>1.079</v>
      </c>
      <c r="W111" s="671">
        <v>82.4</v>
      </c>
      <c r="X111" s="672">
        <v>85.846425947854939</v>
      </c>
      <c r="Y111" s="673">
        <v>81.400000000000006</v>
      </c>
      <c r="AF111" s="637">
        <v>57.5</v>
      </c>
      <c r="AI111" s="1357"/>
    </row>
    <row r="112" spans="1:35" ht="13.5" customHeight="1">
      <c r="A112" s="646"/>
      <c r="B112" s="589"/>
      <c r="C112" s="547" t="s">
        <v>375</v>
      </c>
      <c r="D112" s="700">
        <v>105.2</v>
      </c>
      <c r="E112" s="1275">
        <v>1239054</v>
      </c>
      <c r="F112" s="1225">
        <v>792363</v>
      </c>
      <c r="G112" s="698">
        <v>70.7</v>
      </c>
      <c r="H112" s="1218">
        <v>1074609.6360000002</v>
      </c>
      <c r="I112" s="1341">
        <v>0.45</v>
      </c>
      <c r="J112" s="1226">
        <v>348341</v>
      </c>
      <c r="K112" s="1360">
        <v>1.075</v>
      </c>
      <c r="L112" s="1279">
        <v>500543.169298444</v>
      </c>
      <c r="M112" s="678"/>
      <c r="N112" s="669"/>
      <c r="O112" s="669"/>
      <c r="P112" s="669"/>
      <c r="Q112" s="669"/>
      <c r="R112" s="699">
        <v>101.8</v>
      </c>
      <c r="S112" s="1624">
        <v>111.9</v>
      </c>
      <c r="T112" s="1624">
        <v>74.5</v>
      </c>
      <c r="U112" s="1462">
        <v>142.30000000000001</v>
      </c>
      <c r="V112" s="1798">
        <f t="shared" si="1"/>
        <v>1.075</v>
      </c>
      <c r="W112" s="671">
        <v>82.7</v>
      </c>
      <c r="X112" s="672">
        <v>86.153568795611122</v>
      </c>
      <c r="Y112" s="673">
        <v>80.900000000000006</v>
      </c>
      <c r="AF112" s="637">
        <v>55.9</v>
      </c>
      <c r="AI112" s="1357"/>
    </row>
    <row r="113" spans="1:35" ht="13.5" customHeight="1">
      <c r="A113" s="646"/>
      <c r="B113" s="589"/>
      <c r="C113" s="547" t="s">
        <v>376</v>
      </c>
      <c r="D113" s="700">
        <v>104.8</v>
      </c>
      <c r="E113" s="1275">
        <v>1200439</v>
      </c>
      <c r="F113" s="1225">
        <v>591419</v>
      </c>
      <c r="G113" s="698">
        <v>70.400000000000006</v>
      </c>
      <c r="H113" s="1218">
        <v>988442.47499999998</v>
      </c>
      <c r="I113" s="1341">
        <v>0.45</v>
      </c>
      <c r="J113" s="1226">
        <v>171543</v>
      </c>
      <c r="K113" s="1360">
        <v>1.0149999999999999</v>
      </c>
      <c r="L113" s="1279">
        <v>497932.63063288853</v>
      </c>
      <c r="M113" s="678"/>
      <c r="N113" s="669"/>
      <c r="O113" s="669"/>
      <c r="P113" s="669"/>
      <c r="Q113" s="669"/>
      <c r="R113" s="699">
        <v>95.1</v>
      </c>
      <c r="S113" s="1624">
        <v>111.9</v>
      </c>
      <c r="T113" s="1624">
        <v>73.599999999999994</v>
      </c>
      <c r="U113" s="1462">
        <v>142.4</v>
      </c>
      <c r="V113" s="1798">
        <f t="shared" si="1"/>
        <v>1.0149999999999999</v>
      </c>
      <c r="W113" s="671">
        <v>81.7</v>
      </c>
      <c r="X113" s="672">
        <v>85.155354540403522</v>
      </c>
      <c r="Y113" s="673">
        <v>75.599999999999994</v>
      </c>
      <c r="AF113" s="637">
        <v>55.7</v>
      </c>
      <c r="AI113" s="1357"/>
    </row>
    <row r="114" spans="1:35" ht="13.5" customHeight="1">
      <c r="A114" s="646"/>
      <c r="B114" s="589"/>
      <c r="C114" s="547" t="s">
        <v>377</v>
      </c>
      <c r="D114" s="700">
        <v>105.7</v>
      </c>
      <c r="E114" s="1275">
        <v>1180041</v>
      </c>
      <c r="F114" s="1225">
        <v>586404</v>
      </c>
      <c r="G114" s="698">
        <v>72.2</v>
      </c>
      <c r="H114" s="1218">
        <v>1039020.0539999999</v>
      </c>
      <c r="I114" s="1341">
        <v>0.45</v>
      </c>
      <c r="J114" s="1226">
        <v>193801</v>
      </c>
      <c r="K114" s="1360">
        <v>1.1279999999999999</v>
      </c>
      <c r="L114" s="1279">
        <v>513686.48046863038</v>
      </c>
      <c r="M114" s="678"/>
      <c r="N114" s="669"/>
      <c r="O114" s="669"/>
      <c r="P114" s="669"/>
      <c r="Q114" s="669"/>
      <c r="R114" s="699">
        <v>106.8</v>
      </c>
      <c r="S114" s="1624">
        <v>112</v>
      </c>
      <c r="T114" s="1624">
        <v>74.5</v>
      </c>
      <c r="U114" s="1462">
        <v>142.30000000000001</v>
      </c>
      <c r="V114" s="1798">
        <f t="shared" si="1"/>
        <v>1.1279999999999999</v>
      </c>
      <c r="W114" s="671">
        <v>83.3</v>
      </c>
      <c r="X114" s="672">
        <v>86.767854491123487</v>
      </c>
      <c r="Y114" s="673">
        <v>84.9</v>
      </c>
      <c r="AF114" s="637">
        <v>57.1</v>
      </c>
      <c r="AI114" s="1357"/>
    </row>
    <row r="115" spans="1:35" ht="13.5" customHeight="1">
      <c r="A115" s="646"/>
      <c r="B115" s="589"/>
      <c r="C115" s="547" t="s">
        <v>119</v>
      </c>
      <c r="D115" s="700">
        <v>108.1</v>
      </c>
      <c r="E115" s="1275">
        <v>1240426</v>
      </c>
      <c r="F115" s="1225">
        <v>656896</v>
      </c>
      <c r="G115" s="698">
        <v>74.2</v>
      </c>
      <c r="H115" s="1218">
        <v>1061469.4939999999</v>
      </c>
      <c r="I115" s="1341">
        <v>0.45</v>
      </c>
      <c r="J115" s="1226">
        <v>239029</v>
      </c>
      <c r="K115" s="1360">
        <v>1.139</v>
      </c>
      <c r="L115" s="1279">
        <v>511258.41882819933</v>
      </c>
      <c r="M115" s="678"/>
      <c r="N115" s="669"/>
      <c r="O115" s="669"/>
      <c r="P115" s="669"/>
      <c r="Q115" s="669"/>
      <c r="R115" s="699">
        <v>109.6</v>
      </c>
      <c r="S115" s="1624">
        <v>112</v>
      </c>
      <c r="T115" s="1624">
        <v>74.900000000000006</v>
      </c>
      <c r="U115" s="1462">
        <v>143.9</v>
      </c>
      <c r="V115" s="1798">
        <f t="shared" si="1"/>
        <v>1.139</v>
      </c>
      <c r="W115" s="671">
        <v>83.6</v>
      </c>
      <c r="X115" s="672">
        <v>87.074997338879697</v>
      </c>
      <c r="Y115" s="673">
        <v>87.1</v>
      </c>
      <c r="AF115" s="637">
        <v>58.7</v>
      </c>
      <c r="AI115" s="1357"/>
    </row>
    <row r="116" spans="1:35" ht="13.5" customHeight="1">
      <c r="A116" s="646"/>
      <c r="B116" s="589"/>
      <c r="C116" s="547" t="s">
        <v>120</v>
      </c>
      <c r="D116" s="700">
        <v>106.9</v>
      </c>
      <c r="E116" s="1275">
        <v>1179664</v>
      </c>
      <c r="F116" s="1225">
        <v>642691</v>
      </c>
      <c r="G116" s="698">
        <v>71.8</v>
      </c>
      <c r="H116" s="1218">
        <v>1080424.6740000001</v>
      </c>
      <c r="I116" s="1341">
        <v>0.45</v>
      </c>
      <c r="J116" s="1226">
        <v>246317</v>
      </c>
      <c r="K116" s="1360">
        <v>1.113</v>
      </c>
      <c r="L116" s="1279">
        <v>459355.49791321682</v>
      </c>
      <c r="M116" s="678"/>
      <c r="N116" s="669"/>
      <c r="O116" s="669"/>
      <c r="P116" s="669"/>
      <c r="Q116" s="669"/>
      <c r="R116" s="699">
        <v>107.7</v>
      </c>
      <c r="S116" s="1624">
        <v>112</v>
      </c>
      <c r="T116" s="1624">
        <v>74.900000000000006</v>
      </c>
      <c r="U116" s="1462">
        <v>144.69999999999999</v>
      </c>
      <c r="V116" s="1798">
        <f t="shared" si="1"/>
        <v>1.113</v>
      </c>
      <c r="W116" s="671">
        <v>83</v>
      </c>
      <c r="X116" s="672">
        <v>86.460711643367318</v>
      </c>
      <c r="Y116" s="673">
        <v>85.6</v>
      </c>
      <c r="AF116" s="637">
        <v>56.8</v>
      </c>
      <c r="AI116" s="1357"/>
    </row>
    <row r="117" spans="1:35" ht="13.5" customHeight="1">
      <c r="A117" s="658"/>
      <c r="B117" s="676"/>
      <c r="C117" s="550" t="s">
        <v>121</v>
      </c>
      <c r="D117" s="1325">
        <v>106.8</v>
      </c>
      <c r="E117" s="1276">
        <v>1189013</v>
      </c>
      <c r="F117" s="1227">
        <v>748174</v>
      </c>
      <c r="G117" s="703">
        <v>75</v>
      </c>
      <c r="H117" s="1221">
        <v>1056317.4540000001</v>
      </c>
      <c r="I117" s="1342">
        <v>0.46</v>
      </c>
      <c r="J117" s="1228">
        <v>491302</v>
      </c>
      <c r="K117" s="1361">
        <v>1.1359999999999999</v>
      </c>
      <c r="L117" s="1280">
        <v>578566.37295266544</v>
      </c>
      <c r="M117" s="678"/>
      <c r="N117" s="669"/>
      <c r="O117" s="669"/>
      <c r="P117" s="669"/>
      <c r="Q117" s="669"/>
      <c r="R117" s="704">
        <v>110.4</v>
      </c>
      <c r="S117" s="1626">
        <v>111.9</v>
      </c>
      <c r="T117" s="1626">
        <v>75.2</v>
      </c>
      <c r="U117" s="1463">
        <v>144.6</v>
      </c>
      <c r="V117" s="1799">
        <f t="shared" si="1"/>
        <v>1.1359999999999999</v>
      </c>
      <c r="W117" s="671">
        <v>83.2</v>
      </c>
      <c r="X117" s="672">
        <v>86.614283067245424</v>
      </c>
      <c r="Y117" s="673">
        <v>87.8</v>
      </c>
      <c r="AF117" s="637">
        <v>59.3</v>
      </c>
      <c r="AI117" s="1357"/>
    </row>
    <row r="118" spans="1:35" ht="13.5" customHeight="1">
      <c r="A118" s="646">
        <v>1985</v>
      </c>
      <c r="B118" s="589" t="s">
        <v>386</v>
      </c>
      <c r="C118" s="546" t="s">
        <v>369</v>
      </c>
      <c r="D118" s="700">
        <v>107.2</v>
      </c>
      <c r="E118" s="1275">
        <v>1167263</v>
      </c>
      <c r="F118" s="1225">
        <v>574623</v>
      </c>
      <c r="G118" s="698">
        <v>74.7</v>
      </c>
      <c r="H118" s="1218">
        <v>941353.01399999997</v>
      </c>
      <c r="I118" s="1341">
        <v>0.47</v>
      </c>
      <c r="J118" s="1226">
        <v>185418</v>
      </c>
      <c r="K118" s="1360">
        <v>1.0980000000000001</v>
      </c>
      <c r="L118" s="1279">
        <v>326499.94909486838</v>
      </c>
      <c r="M118" s="678"/>
      <c r="N118" s="669"/>
      <c r="O118" s="669"/>
      <c r="P118" s="669"/>
      <c r="Q118" s="669"/>
      <c r="R118" s="699">
        <v>103.3</v>
      </c>
      <c r="S118" s="1624">
        <v>112.7</v>
      </c>
      <c r="T118" s="1624">
        <v>73.5</v>
      </c>
      <c r="U118" s="1462">
        <v>144.19999999999999</v>
      </c>
      <c r="V118" s="1798">
        <f t="shared" si="1"/>
        <v>1.0980000000000001</v>
      </c>
      <c r="W118" s="671">
        <v>83.8</v>
      </c>
      <c r="X118" s="672">
        <v>86.747890206019349</v>
      </c>
      <c r="Y118" s="673">
        <v>82.1</v>
      </c>
      <c r="AF118" s="637">
        <v>59.1</v>
      </c>
      <c r="AI118" s="1357"/>
    </row>
    <row r="119" spans="1:35" ht="13.5" customHeight="1">
      <c r="A119" s="646"/>
      <c r="B119" s="589"/>
      <c r="C119" s="547" t="s">
        <v>370</v>
      </c>
      <c r="D119" s="700">
        <v>105.6</v>
      </c>
      <c r="E119" s="1275">
        <v>1155975</v>
      </c>
      <c r="F119" s="1225">
        <v>683356</v>
      </c>
      <c r="G119" s="698">
        <v>73.099999999999994</v>
      </c>
      <c r="H119" s="1218">
        <v>1042482.9239999999</v>
      </c>
      <c r="I119" s="1341">
        <v>0.48</v>
      </c>
      <c r="J119" s="1226">
        <v>166033</v>
      </c>
      <c r="K119" s="1360">
        <v>1.111</v>
      </c>
      <c r="L119" s="1279">
        <v>442909.67091569823</v>
      </c>
      <c r="M119" s="678"/>
      <c r="N119" s="669"/>
      <c r="O119" s="669"/>
      <c r="P119" s="669"/>
      <c r="Q119" s="669"/>
      <c r="R119" s="699">
        <v>106.4</v>
      </c>
      <c r="S119" s="1624">
        <v>112.6</v>
      </c>
      <c r="T119" s="1624">
        <v>75.099999999999994</v>
      </c>
      <c r="U119" s="1462">
        <v>143.6</v>
      </c>
      <c r="V119" s="1798">
        <f t="shared" si="1"/>
        <v>1.111</v>
      </c>
      <c r="W119" s="671">
        <v>83.5</v>
      </c>
      <c r="X119" s="672">
        <v>86.397747359577266</v>
      </c>
      <c r="Y119" s="673">
        <v>84.6</v>
      </c>
      <c r="AF119" s="637">
        <v>57.8</v>
      </c>
      <c r="AI119" s="1357"/>
    </row>
    <row r="120" spans="1:35" ht="13.5" customHeight="1">
      <c r="A120" s="646"/>
      <c r="B120" s="589"/>
      <c r="C120" s="547" t="s">
        <v>371</v>
      </c>
      <c r="D120" s="700">
        <v>106.2</v>
      </c>
      <c r="E120" s="1275">
        <v>1246100</v>
      </c>
      <c r="F120" s="1225">
        <v>720096</v>
      </c>
      <c r="G120" s="698">
        <v>72.7</v>
      </c>
      <c r="H120" s="1218">
        <v>1016506.25</v>
      </c>
      <c r="I120" s="1341">
        <v>0.48</v>
      </c>
      <c r="J120" s="1226">
        <v>247390</v>
      </c>
      <c r="K120" s="1360">
        <v>1.264</v>
      </c>
      <c r="L120" s="1279">
        <v>505652.97477096698</v>
      </c>
      <c r="M120" s="678"/>
      <c r="N120" s="669"/>
      <c r="O120" s="669"/>
      <c r="P120" s="669"/>
      <c r="Q120" s="669"/>
      <c r="R120" s="699">
        <v>122.1</v>
      </c>
      <c r="S120" s="1624">
        <v>112.2</v>
      </c>
      <c r="T120" s="1624">
        <v>75</v>
      </c>
      <c r="U120" s="1462">
        <v>144.5</v>
      </c>
      <c r="V120" s="1798">
        <f t="shared" si="1"/>
        <v>1.264</v>
      </c>
      <c r="W120" s="671">
        <v>83.9</v>
      </c>
      <c r="X120" s="672">
        <v>86.835425917629877</v>
      </c>
      <c r="Y120" s="673">
        <v>97.1</v>
      </c>
      <c r="AF120" s="637">
        <v>57.5</v>
      </c>
      <c r="AI120" s="1357"/>
    </row>
    <row r="121" spans="1:35" ht="13.5" customHeight="1">
      <c r="A121" s="646"/>
      <c r="B121" s="589"/>
      <c r="C121" s="547" t="s">
        <v>372</v>
      </c>
      <c r="D121" s="700">
        <v>110.3</v>
      </c>
      <c r="E121" s="1275">
        <v>1189372</v>
      </c>
      <c r="F121" s="1225">
        <v>614516</v>
      </c>
      <c r="G121" s="698">
        <v>80.2</v>
      </c>
      <c r="H121" s="1218">
        <v>1097088.1399999999</v>
      </c>
      <c r="I121" s="1341">
        <v>0.49</v>
      </c>
      <c r="J121" s="1226">
        <v>229483</v>
      </c>
      <c r="K121" s="1360">
        <v>1.0860000000000001</v>
      </c>
      <c r="L121" s="1279">
        <v>476514.81859114446</v>
      </c>
      <c r="M121" s="678"/>
      <c r="N121" s="669"/>
      <c r="O121" s="669"/>
      <c r="P121" s="669"/>
      <c r="Q121" s="669"/>
      <c r="R121" s="699">
        <v>109.2</v>
      </c>
      <c r="S121" s="1624">
        <v>112</v>
      </c>
      <c r="T121" s="1624">
        <v>76.2</v>
      </c>
      <c r="U121" s="1462">
        <v>147.80000000000001</v>
      </c>
      <c r="V121" s="1798">
        <f t="shared" si="1"/>
        <v>1.0860000000000001</v>
      </c>
      <c r="W121" s="671">
        <v>84.6</v>
      </c>
      <c r="X121" s="672">
        <v>87.535711610513971</v>
      </c>
      <c r="Y121" s="673">
        <v>86.8</v>
      </c>
      <c r="AF121" s="637">
        <v>63.4</v>
      </c>
      <c r="AI121" s="1357"/>
    </row>
    <row r="122" spans="1:35" ht="13.5" customHeight="1">
      <c r="A122" s="646"/>
      <c r="B122" s="589"/>
      <c r="C122" s="547" t="s">
        <v>373</v>
      </c>
      <c r="D122" s="700">
        <v>106.3</v>
      </c>
      <c r="E122" s="1275">
        <v>1195247</v>
      </c>
      <c r="F122" s="1225">
        <v>615133</v>
      </c>
      <c r="G122" s="698">
        <v>73</v>
      </c>
      <c r="H122" s="1218">
        <v>1052030.436</v>
      </c>
      <c r="I122" s="1341">
        <v>0.5</v>
      </c>
      <c r="J122" s="1226">
        <v>221611</v>
      </c>
      <c r="K122" s="1360">
        <v>1.0009999999999999</v>
      </c>
      <c r="L122" s="1279">
        <v>422272.96127553313</v>
      </c>
      <c r="M122" s="678"/>
      <c r="N122" s="669"/>
      <c r="O122" s="669"/>
      <c r="P122" s="669"/>
      <c r="Q122" s="669"/>
      <c r="R122" s="699">
        <v>100.5</v>
      </c>
      <c r="S122" s="1624">
        <v>111.6</v>
      </c>
      <c r="T122" s="1624">
        <v>75.8</v>
      </c>
      <c r="U122" s="1462">
        <v>147.80000000000001</v>
      </c>
      <c r="V122" s="1798">
        <f t="shared" si="1"/>
        <v>1.0009999999999999</v>
      </c>
      <c r="W122" s="671">
        <v>84.5</v>
      </c>
      <c r="X122" s="672">
        <v>87.448175898903486</v>
      </c>
      <c r="Y122" s="673">
        <v>79.900000000000006</v>
      </c>
      <c r="AF122" s="637">
        <v>57.7</v>
      </c>
      <c r="AI122" s="1357"/>
    </row>
    <row r="123" spans="1:35" ht="13.5" customHeight="1">
      <c r="A123" s="646"/>
      <c r="B123" s="589"/>
      <c r="C123" s="547" t="s">
        <v>374</v>
      </c>
      <c r="D123" s="700">
        <v>104.7</v>
      </c>
      <c r="E123" s="1275">
        <v>1185620</v>
      </c>
      <c r="F123" s="1225">
        <v>750550</v>
      </c>
      <c r="G123" s="698">
        <v>70.3</v>
      </c>
      <c r="H123" s="1218">
        <v>1129017.8899999999</v>
      </c>
      <c r="I123" s="1341">
        <v>0.49</v>
      </c>
      <c r="J123" s="1226">
        <v>222724</v>
      </c>
      <c r="K123" s="1360">
        <v>0.98899999999999999</v>
      </c>
      <c r="L123" s="1279">
        <v>473123.42659018259</v>
      </c>
      <c r="M123" s="678"/>
      <c r="N123" s="669"/>
      <c r="O123" s="669"/>
      <c r="P123" s="669"/>
      <c r="Q123" s="669"/>
      <c r="R123" s="699">
        <v>101</v>
      </c>
      <c r="S123" s="1624">
        <v>111</v>
      </c>
      <c r="T123" s="1624">
        <v>77.099999999999994</v>
      </c>
      <c r="U123" s="1462">
        <v>147</v>
      </c>
      <c r="V123" s="1798">
        <f t="shared" si="1"/>
        <v>0.98899999999999999</v>
      </c>
      <c r="W123" s="671">
        <v>84.5</v>
      </c>
      <c r="X123" s="672">
        <v>87.448175898903486</v>
      </c>
      <c r="Y123" s="673">
        <v>80.3</v>
      </c>
      <c r="AF123" s="637">
        <v>55.6</v>
      </c>
      <c r="AI123" s="1357"/>
    </row>
    <row r="124" spans="1:35" ht="13.5" customHeight="1">
      <c r="A124" s="646"/>
      <c r="B124" s="589"/>
      <c r="C124" s="547" t="s">
        <v>375</v>
      </c>
      <c r="D124" s="700">
        <v>104.4</v>
      </c>
      <c r="E124" s="1275">
        <v>1265162</v>
      </c>
      <c r="F124" s="1225">
        <v>662864</v>
      </c>
      <c r="G124" s="698">
        <v>71.099999999999994</v>
      </c>
      <c r="H124" s="1218">
        <v>1114324.8840000001</v>
      </c>
      <c r="I124" s="1341">
        <v>0.49</v>
      </c>
      <c r="J124" s="1226">
        <v>357314</v>
      </c>
      <c r="K124" s="1360">
        <v>1.006</v>
      </c>
      <c r="L124" s="1279">
        <v>514486.16018205037</v>
      </c>
      <c r="M124" s="678"/>
      <c r="N124" s="669"/>
      <c r="O124" s="669"/>
      <c r="P124" s="669"/>
      <c r="Q124" s="669"/>
      <c r="R124" s="699">
        <v>101.8</v>
      </c>
      <c r="S124" s="1624">
        <v>110.8</v>
      </c>
      <c r="T124" s="1624">
        <v>76.8</v>
      </c>
      <c r="U124" s="1462">
        <v>146</v>
      </c>
      <c r="V124" s="1798">
        <f t="shared" si="1"/>
        <v>1.006</v>
      </c>
      <c r="W124" s="671">
        <v>84.8</v>
      </c>
      <c r="X124" s="672">
        <v>87.798318745345526</v>
      </c>
      <c r="Y124" s="673">
        <v>80.900000000000006</v>
      </c>
      <c r="AF124" s="637">
        <v>56.2</v>
      </c>
      <c r="AI124" s="1357"/>
    </row>
    <row r="125" spans="1:35" ht="13.5" customHeight="1">
      <c r="A125" s="646"/>
      <c r="B125" s="589"/>
      <c r="C125" s="547" t="s">
        <v>376</v>
      </c>
      <c r="D125" s="700">
        <v>108.1</v>
      </c>
      <c r="E125" s="1275">
        <v>1213667</v>
      </c>
      <c r="F125" s="1225">
        <v>656265</v>
      </c>
      <c r="G125" s="698">
        <v>75.7</v>
      </c>
      <c r="H125" s="1218">
        <v>1025820.64</v>
      </c>
      <c r="I125" s="1341">
        <v>0.49</v>
      </c>
      <c r="J125" s="1226">
        <v>181806</v>
      </c>
      <c r="K125" s="1360">
        <v>0.97599999999999998</v>
      </c>
      <c r="L125" s="1279">
        <v>511802.90307970921</v>
      </c>
      <c r="M125" s="678"/>
      <c r="N125" s="669"/>
      <c r="O125" s="669"/>
      <c r="P125" s="669"/>
      <c r="Q125" s="669"/>
      <c r="R125" s="699">
        <v>97.4</v>
      </c>
      <c r="S125" s="1624">
        <v>110.5</v>
      </c>
      <c r="T125" s="1624">
        <v>75.900000000000006</v>
      </c>
      <c r="U125" s="1462">
        <v>145.30000000000001</v>
      </c>
      <c r="V125" s="1798">
        <f t="shared" si="1"/>
        <v>0.97599999999999998</v>
      </c>
      <c r="W125" s="671">
        <v>85</v>
      </c>
      <c r="X125" s="672">
        <v>88.060925880177052</v>
      </c>
      <c r="Y125" s="673">
        <v>77.400000000000006</v>
      </c>
      <c r="AF125" s="637">
        <v>59.9</v>
      </c>
      <c r="AI125" s="1357"/>
    </row>
    <row r="126" spans="1:35" ht="13.5" customHeight="1">
      <c r="A126" s="646"/>
      <c r="B126" s="589"/>
      <c r="C126" s="547" t="s">
        <v>377</v>
      </c>
      <c r="D126" s="700">
        <v>103.7</v>
      </c>
      <c r="E126" s="1275">
        <v>1210529</v>
      </c>
      <c r="F126" s="1225">
        <v>618391</v>
      </c>
      <c r="G126" s="698">
        <v>70.8</v>
      </c>
      <c r="H126" s="1218">
        <v>1064365.6159999999</v>
      </c>
      <c r="I126" s="1341">
        <v>0.48</v>
      </c>
      <c r="J126" s="1226">
        <v>209519</v>
      </c>
      <c r="K126" s="1360">
        <v>1.028</v>
      </c>
      <c r="L126" s="1279">
        <v>527995.58776150306</v>
      </c>
      <c r="M126" s="678"/>
      <c r="N126" s="669"/>
      <c r="O126" s="669"/>
      <c r="P126" s="669"/>
      <c r="Q126" s="669"/>
      <c r="R126" s="699">
        <v>104.6</v>
      </c>
      <c r="S126" s="1624">
        <v>110.2</v>
      </c>
      <c r="T126" s="1624">
        <v>76.900000000000006</v>
      </c>
      <c r="U126" s="1462">
        <v>145.80000000000001</v>
      </c>
      <c r="V126" s="1798">
        <f t="shared" si="1"/>
        <v>1.028</v>
      </c>
      <c r="W126" s="671">
        <v>84.9</v>
      </c>
      <c r="X126" s="672">
        <v>87.885854456956025</v>
      </c>
      <c r="Y126" s="673">
        <v>83.2</v>
      </c>
      <c r="AF126" s="637">
        <v>56</v>
      </c>
      <c r="AI126" s="1357"/>
    </row>
    <row r="127" spans="1:35" ht="13.5" customHeight="1">
      <c r="A127" s="646"/>
      <c r="B127" s="589"/>
      <c r="C127" s="547" t="s">
        <v>119</v>
      </c>
      <c r="D127" s="700">
        <v>105.6</v>
      </c>
      <c r="E127" s="1275">
        <v>1230035</v>
      </c>
      <c r="F127" s="1225">
        <v>608814</v>
      </c>
      <c r="G127" s="698">
        <v>74</v>
      </c>
      <c r="H127" s="1218">
        <v>1070746.2300000002</v>
      </c>
      <c r="I127" s="1341">
        <v>0.49</v>
      </c>
      <c r="J127" s="1226">
        <v>270726</v>
      </c>
      <c r="K127" s="1360">
        <v>1.048</v>
      </c>
      <c r="L127" s="1279">
        <v>525499.89071339113</v>
      </c>
      <c r="M127" s="678"/>
      <c r="N127" s="669"/>
      <c r="O127" s="669"/>
      <c r="P127" s="669"/>
      <c r="Q127" s="669"/>
      <c r="R127" s="699">
        <v>107.2</v>
      </c>
      <c r="S127" s="1624">
        <v>109.7</v>
      </c>
      <c r="T127" s="1624">
        <v>77.099999999999994</v>
      </c>
      <c r="U127" s="1462">
        <v>145.5</v>
      </c>
      <c r="V127" s="1798">
        <f t="shared" si="1"/>
        <v>1.048</v>
      </c>
      <c r="W127" s="671">
        <v>86</v>
      </c>
      <c r="X127" s="672">
        <v>89.023818707892715</v>
      </c>
      <c r="Y127" s="673">
        <v>85.2</v>
      </c>
      <c r="AF127" s="637">
        <v>58.5</v>
      </c>
      <c r="AI127" s="1357"/>
    </row>
    <row r="128" spans="1:35" ht="13.5" customHeight="1">
      <c r="A128" s="646"/>
      <c r="B128" s="589"/>
      <c r="C128" s="547" t="s">
        <v>120</v>
      </c>
      <c r="D128" s="700">
        <v>107.6</v>
      </c>
      <c r="E128" s="1275">
        <v>1178704</v>
      </c>
      <c r="F128" s="1225">
        <v>642494</v>
      </c>
      <c r="G128" s="698">
        <v>74.900000000000006</v>
      </c>
      <c r="H128" s="1218">
        <v>1091060.1700000002</v>
      </c>
      <c r="I128" s="1341">
        <v>0.49</v>
      </c>
      <c r="J128" s="1226">
        <v>267892</v>
      </c>
      <c r="K128" s="1360">
        <v>1.0489999999999999</v>
      </c>
      <c r="L128" s="1279">
        <v>472151.17651315726</v>
      </c>
      <c r="M128" s="678"/>
      <c r="N128" s="669"/>
      <c r="O128" s="669"/>
      <c r="P128" s="669"/>
      <c r="Q128" s="669"/>
      <c r="R128" s="699">
        <v>108.4</v>
      </c>
      <c r="S128" s="1624">
        <v>109.4</v>
      </c>
      <c r="T128" s="1624">
        <v>77.599999999999994</v>
      </c>
      <c r="U128" s="1462">
        <v>145.69999999999999</v>
      </c>
      <c r="V128" s="1798">
        <f t="shared" si="1"/>
        <v>1.0489999999999999</v>
      </c>
      <c r="W128" s="671">
        <v>84.8</v>
      </c>
      <c r="X128" s="672">
        <v>87.798318745345526</v>
      </c>
      <c r="Y128" s="673">
        <v>86.2</v>
      </c>
      <c r="AF128" s="637">
        <v>59.2</v>
      </c>
      <c r="AI128" s="1357"/>
    </row>
    <row r="129" spans="1:35" ht="13.5" customHeight="1">
      <c r="A129" s="646"/>
      <c r="B129" s="589" t="s">
        <v>126</v>
      </c>
      <c r="C129" s="550" t="s">
        <v>121</v>
      </c>
      <c r="D129" s="700">
        <v>103</v>
      </c>
      <c r="E129" s="1275">
        <v>1171150</v>
      </c>
      <c r="F129" s="1225">
        <v>676280</v>
      </c>
      <c r="G129" s="698">
        <v>70.7</v>
      </c>
      <c r="H129" s="1218">
        <v>1058670.3799999999</v>
      </c>
      <c r="I129" s="1341">
        <v>0.48</v>
      </c>
      <c r="J129" s="1226">
        <v>509176</v>
      </c>
      <c r="K129" s="1360">
        <v>1.0449999999999999</v>
      </c>
      <c r="L129" s="1279">
        <v>594682.75643053162</v>
      </c>
      <c r="M129" s="678"/>
      <c r="N129" s="669"/>
      <c r="O129" s="669"/>
      <c r="P129" s="669"/>
      <c r="Q129" s="669"/>
      <c r="R129" s="704">
        <v>107.2</v>
      </c>
      <c r="S129" s="1626">
        <v>109.2</v>
      </c>
      <c r="T129" s="1626">
        <v>77.400000000000006</v>
      </c>
      <c r="U129" s="1463">
        <v>144.69999999999999</v>
      </c>
      <c r="V129" s="1799">
        <f t="shared" si="1"/>
        <v>1.0449999999999999</v>
      </c>
      <c r="W129" s="671">
        <v>84.7</v>
      </c>
      <c r="X129" s="672">
        <v>87.710783033735012</v>
      </c>
      <c r="Y129" s="673">
        <v>85.2</v>
      </c>
      <c r="AF129" s="637">
        <v>55.9</v>
      </c>
      <c r="AI129" s="1357"/>
    </row>
    <row r="130" spans="1:35" ht="13.5" customHeight="1">
      <c r="A130" s="643">
        <v>1986</v>
      </c>
      <c r="B130" s="588" t="s">
        <v>387</v>
      </c>
      <c r="C130" s="546" t="s">
        <v>369</v>
      </c>
      <c r="D130" s="1324">
        <v>103.9</v>
      </c>
      <c r="E130" s="1274">
        <v>1140590</v>
      </c>
      <c r="F130" s="1223">
        <v>483514</v>
      </c>
      <c r="G130" s="701">
        <v>72.8</v>
      </c>
      <c r="H130" s="1215">
        <v>951150.27</v>
      </c>
      <c r="I130" s="1340">
        <v>0.46</v>
      </c>
      <c r="J130" s="1224">
        <v>221368</v>
      </c>
      <c r="K130" s="1359">
        <v>1</v>
      </c>
      <c r="L130" s="1278">
        <v>264903.47622326936</v>
      </c>
      <c r="M130" s="678"/>
      <c r="N130" s="669"/>
      <c r="O130" s="669"/>
      <c r="P130" s="669"/>
      <c r="Q130" s="669"/>
      <c r="R130" s="699">
        <v>99.6</v>
      </c>
      <c r="S130" s="1624">
        <v>108.9</v>
      </c>
      <c r="T130" s="1624">
        <v>75.2</v>
      </c>
      <c r="U130" s="1462">
        <v>144.30000000000001</v>
      </c>
      <c r="V130" s="1798">
        <f t="shared" si="1"/>
        <v>1</v>
      </c>
      <c r="W130" s="671">
        <v>85.3</v>
      </c>
      <c r="X130" s="672">
        <v>88.323533015008607</v>
      </c>
      <c r="Y130" s="673">
        <v>79.2</v>
      </c>
      <c r="AF130" s="637">
        <v>57.6</v>
      </c>
      <c r="AI130" s="1357"/>
    </row>
    <row r="131" spans="1:35" ht="13.5" customHeight="1">
      <c r="A131" s="646"/>
      <c r="B131" s="589"/>
      <c r="C131" s="547" t="s">
        <v>370</v>
      </c>
      <c r="D131" s="700">
        <v>103.8</v>
      </c>
      <c r="E131" s="1275">
        <v>1134711</v>
      </c>
      <c r="F131" s="1225">
        <v>646154</v>
      </c>
      <c r="G131" s="698">
        <v>70.7</v>
      </c>
      <c r="H131" s="1218">
        <v>1040041.512</v>
      </c>
      <c r="I131" s="1341">
        <v>0.44</v>
      </c>
      <c r="J131" s="1226">
        <v>202126</v>
      </c>
      <c r="K131" s="1360">
        <v>1.0269999999999999</v>
      </c>
      <c r="L131" s="1279">
        <v>359351.69914645713</v>
      </c>
      <c r="M131" s="678"/>
      <c r="N131" s="669"/>
      <c r="O131" s="669"/>
      <c r="P131" s="669"/>
      <c r="Q131" s="669"/>
      <c r="R131" s="699">
        <v>104.8</v>
      </c>
      <c r="S131" s="1624">
        <v>108.4</v>
      </c>
      <c r="T131" s="1624">
        <v>77</v>
      </c>
      <c r="U131" s="1462">
        <v>143.6</v>
      </c>
      <c r="V131" s="1798">
        <f t="shared" si="1"/>
        <v>1.0269999999999999</v>
      </c>
      <c r="W131" s="671">
        <v>84.9</v>
      </c>
      <c r="X131" s="672">
        <v>87.885854456956025</v>
      </c>
      <c r="Y131" s="673">
        <v>83.3</v>
      </c>
      <c r="AF131" s="637">
        <v>55.9</v>
      </c>
      <c r="AI131" s="1357"/>
    </row>
    <row r="132" spans="1:35" ht="13.5" customHeight="1">
      <c r="A132" s="646"/>
      <c r="B132" s="589"/>
      <c r="C132" s="547" t="s">
        <v>371</v>
      </c>
      <c r="D132" s="700">
        <v>105.6</v>
      </c>
      <c r="E132" s="1275">
        <v>1188517</v>
      </c>
      <c r="F132" s="1225">
        <v>611191</v>
      </c>
      <c r="G132" s="698">
        <v>74.900000000000006</v>
      </c>
      <c r="H132" s="1218">
        <v>1021385.48</v>
      </c>
      <c r="I132" s="1341">
        <v>0.43</v>
      </c>
      <c r="J132" s="1226">
        <v>265138</v>
      </c>
      <c r="K132" s="1360">
        <v>1.1910000000000001</v>
      </c>
      <c r="L132" s="1279">
        <v>410258.04491181026</v>
      </c>
      <c r="M132" s="678"/>
      <c r="N132" s="669"/>
      <c r="O132" s="669"/>
      <c r="P132" s="669"/>
      <c r="Q132" s="669"/>
      <c r="R132" s="699">
        <v>121.4</v>
      </c>
      <c r="S132" s="1624">
        <v>107.9</v>
      </c>
      <c r="T132" s="1624">
        <v>76.599999999999994</v>
      </c>
      <c r="U132" s="1462">
        <v>143.6</v>
      </c>
      <c r="V132" s="1798">
        <f t="shared" si="1"/>
        <v>1.1910000000000001</v>
      </c>
      <c r="W132" s="671">
        <v>84.7</v>
      </c>
      <c r="X132" s="672">
        <v>87.710783033735012</v>
      </c>
      <c r="Y132" s="673">
        <v>96.5</v>
      </c>
      <c r="AF132" s="637">
        <v>59.2</v>
      </c>
      <c r="AI132" s="1357"/>
    </row>
    <row r="133" spans="1:35" ht="13.5" customHeight="1">
      <c r="A133" s="646"/>
      <c r="B133" s="589"/>
      <c r="C133" s="547" t="s">
        <v>372</v>
      </c>
      <c r="D133" s="700">
        <v>105.6</v>
      </c>
      <c r="E133" s="1275">
        <v>1114687</v>
      </c>
      <c r="F133" s="1225">
        <v>653684</v>
      </c>
      <c r="G133" s="698">
        <v>73</v>
      </c>
      <c r="H133" s="1218">
        <v>1085469.9600000002</v>
      </c>
      <c r="I133" s="1341">
        <v>0.41</v>
      </c>
      <c r="J133" s="1226">
        <v>262865</v>
      </c>
      <c r="K133" s="1360">
        <v>0.97399999999999998</v>
      </c>
      <c r="L133" s="1279">
        <v>386617.00336136046</v>
      </c>
      <c r="M133" s="678"/>
      <c r="N133" s="669"/>
      <c r="O133" s="669"/>
      <c r="P133" s="669"/>
      <c r="Q133" s="669"/>
      <c r="R133" s="699">
        <v>104.3</v>
      </c>
      <c r="S133" s="1624">
        <v>106.9</v>
      </c>
      <c r="T133" s="1624">
        <v>78</v>
      </c>
      <c r="U133" s="1462">
        <v>146.80000000000001</v>
      </c>
      <c r="V133" s="1798">
        <f t="shared" si="1"/>
        <v>0.97399999999999998</v>
      </c>
      <c r="W133" s="671">
        <v>85.1</v>
      </c>
      <c r="X133" s="672">
        <v>88.060925880177052</v>
      </c>
      <c r="Y133" s="673">
        <v>82.9</v>
      </c>
      <c r="AF133" s="637">
        <v>57.7</v>
      </c>
      <c r="AI133" s="1357"/>
    </row>
    <row r="134" spans="1:35" ht="13.5" customHeight="1">
      <c r="A134" s="646"/>
      <c r="B134" s="589"/>
      <c r="C134" s="547" t="s">
        <v>373</v>
      </c>
      <c r="D134" s="700">
        <v>104.5</v>
      </c>
      <c r="E134" s="1275">
        <v>1086926</v>
      </c>
      <c r="F134" s="1225">
        <v>685843</v>
      </c>
      <c r="G134" s="698">
        <v>71.8</v>
      </c>
      <c r="H134" s="1218">
        <v>1049541.405</v>
      </c>
      <c r="I134" s="1341">
        <v>0.41</v>
      </c>
      <c r="J134" s="1226">
        <v>251100</v>
      </c>
      <c r="K134" s="1360">
        <v>0.93899999999999995</v>
      </c>
      <c r="L134" s="1279">
        <v>342608.24746554566</v>
      </c>
      <c r="M134" s="678"/>
      <c r="N134" s="669"/>
      <c r="O134" s="669"/>
      <c r="P134" s="669"/>
      <c r="Q134" s="669"/>
      <c r="R134" s="699">
        <v>99.1</v>
      </c>
      <c r="S134" s="1624">
        <v>106.7</v>
      </c>
      <c r="T134" s="1624">
        <v>77</v>
      </c>
      <c r="U134" s="1462">
        <v>146.30000000000001</v>
      </c>
      <c r="V134" s="1798">
        <f t="shared" si="1"/>
        <v>0.93899999999999995</v>
      </c>
      <c r="W134" s="671">
        <v>85.8</v>
      </c>
      <c r="X134" s="672">
        <v>88.761211573061161</v>
      </c>
      <c r="Y134" s="673">
        <v>78.8</v>
      </c>
      <c r="AF134" s="637">
        <v>56.8</v>
      </c>
      <c r="AI134" s="1357"/>
    </row>
    <row r="135" spans="1:35" ht="13.5" customHeight="1">
      <c r="A135" s="646"/>
      <c r="B135" s="589"/>
      <c r="C135" s="547" t="s">
        <v>374</v>
      </c>
      <c r="D135" s="700">
        <v>104.7</v>
      </c>
      <c r="E135" s="1275">
        <v>1123264</v>
      </c>
      <c r="F135" s="1225">
        <v>661580</v>
      </c>
      <c r="G135" s="698">
        <v>72.2</v>
      </c>
      <c r="H135" s="1218">
        <v>1113874.58</v>
      </c>
      <c r="I135" s="1341">
        <v>0.4</v>
      </c>
      <c r="J135" s="1226">
        <v>245200</v>
      </c>
      <c r="K135" s="1360">
        <v>0.94299999999999995</v>
      </c>
      <c r="L135" s="1279">
        <v>383865.42091002734</v>
      </c>
      <c r="M135" s="678"/>
      <c r="N135" s="669"/>
      <c r="O135" s="669"/>
      <c r="P135" s="669"/>
      <c r="Q135" s="669"/>
      <c r="R135" s="699">
        <v>100.7</v>
      </c>
      <c r="S135" s="1624">
        <v>106.3</v>
      </c>
      <c r="T135" s="1624">
        <v>77.7</v>
      </c>
      <c r="U135" s="1462">
        <v>146.1</v>
      </c>
      <c r="V135" s="1798">
        <f t="shared" si="1"/>
        <v>0.94299999999999995</v>
      </c>
      <c r="W135" s="671">
        <v>85.1</v>
      </c>
      <c r="X135" s="672">
        <v>88.060925880177052</v>
      </c>
      <c r="Y135" s="673">
        <v>80.099999999999994</v>
      </c>
      <c r="AF135" s="637">
        <v>57.1</v>
      </c>
      <c r="AI135" s="1357"/>
    </row>
    <row r="136" spans="1:35" ht="13.5" customHeight="1">
      <c r="A136" s="646"/>
      <c r="B136" s="589"/>
      <c r="C136" s="547" t="s">
        <v>375</v>
      </c>
      <c r="D136" s="700">
        <v>107.2</v>
      </c>
      <c r="E136" s="1275">
        <v>1142691</v>
      </c>
      <c r="F136" s="1225">
        <v>741840</v>
      </c>
      <c r="G136" s="698">
        <v>75</v>
      </c>
      <c r="H136" s="1218">
        <v>1091771.0819999999</v>
      </c>
      <c r="I136" s="1341">
        <v>0.4</v>
      </c>
      <c r="J136" s="1226">
        <v>381863</v>
      </c>
      <c r="K136" s="1360">
        <v>0.98399999999999999</v>
      </c>
      <c r="L136" s="1279">
        <v>417424.78882098239</v>
      </c>
      <c r="M136" s="678"/>
      <c r="N136" s="669"/>
      <c r="O136" s="669"/>
      <c r="P136" s="669"/>
      <c r="Q136" s="669"/>
      <c r="R136" s="699">
        <v>105.3</v>
      </c>
      <c r="S136" s="1624">
        <v>105.5</v>
      </c>
      <c r="T136" s="1624">
        <v>77.400000000000006</v>
      </c>
      <c r="U136" s="1462">
        <v>145.9</v>
      </c>
      <c r="V136" s="1798">
        <f t="shared" si="1"/>
        <v>0.98399999999999999</v>
      </c>
      <c r="W136" s="671">
        <v>84.9</v>
      </c>
      <c r="X136" s="672">
        <v>87.885854456956025</v>
      </c>
      <c r="Y136" s="673">
        <v>83.7</v>
      </c>
      <c r="AF136" s="637">
        <v>59.3</v>
      </c>
      <c r="AI136" s="1357"/>
    </row>
    <row r="137" spans="1:35" ht="13.5" customHeight="1">
      <c r="A137" s="646"/>
      <c r="B137" s="589"/>
      <c r="C137" s="547" t="s">
        <v>376</v>
      </c>
      <c r="D137" s="700">
        <v>103.8</v>
      </c>
      <c r="E137" s="1275">
        <v>1109794</v>
      </c>
      <c r="F137" s="1225">
        <v>675437</v>
      </c>
      <c r="G137" s="698">
        <v>71.400000000000006</v>
      </c>
      <c r="H137" s="1218">
        <v>1002563.1679999999</v>
      </c>
      <c r="I137" s="1341">
        <v>0.4</v>
      </c>
      <c r="J137" s="1226">
        <v>210696</v>
      </c>
      <c r="K137" s="1360">
        <v>0.88200000000000001</v>
      </c>
      <c r="L137" s="1279">
        <v>415247.74672348291</v>
      </c>
      <c r="M137" s="678"/>
      <c r="N137" s="669"/>
      <c r="O137" s="669"/>
      <c r="P137" s="669"/>
      <c r="Q137" s="669"/>
      <c r="R137" s="699">
        <v>93.1</v>
      </c>
      <c r="S137" s="1624">
        <v>105.1</v>
      </c>
      <c r="T137" s="1624">
        <v>76.7</v>
      </c>
      <c r="U137" s="1462">
        <v>144.69999999999999</v>
      </c>
      <c r="V137" s="1798">
        <f t="shared" si="1"/>
        <v>0.88200000000000001</v>
      </c>
      <c r="W137" s="671">
        <v>85.2</v>
      </c>
      <c r="X137" s="672">
        <v>88.148461591787566</v>
      </c>
      <c r="Y137" s="673">
        <v>74</v>
      </c>
      <c r="AF137" s="637">
        <v>56.5</v>
      </c>
      <c r="AI137" s="1357"/>
    </row>
    <row r="138" spans="1:35" ht="13.5" customHeight="1">
      <c r="A138" s="646"/>
      <c r="B138" s="589"/>
      <c r="C138" s="547" t="s">
        <v>377</v>
      </c>
      <c r="D138" s="700">
        <v>108.1</v>
      </c>
      <c r="E138" s="1275">
        <v>1104089</v>
      </c>
      <c r="F138" s="1225">
        <v>598143</v>
      </c>
      <c r="G138" s="698">
        <v>73.2</v>
      </c>
      <c r="H138" s="1218">
        <v>1056089.0559999999</v>
      </c>
      <c r="I138" s="1341">
        <v>0.4</v>
      </c>
      <c r="J138" s="1226">
        <v>218534</v>
      </c>
      <c r="K138" s="1360">
        <v>1.02</v>
      </c>
      <c r="L138" s="1279">
        <v>428385.56948114629</v>
      </c>
      <c r="M138" s="678"/>
      <c r="N138" s="669"/>
      <c r="O138" s="669"/>
      <c r="P138" s="669"/>
      <c r="Q138" s="669"/>
      <c r="R138" s="699">
        <v>109.3</v>
      </c>
      <c r="S138" s="1624">
        <v>104.2</v>
      </c>
      <c r="T138" s="1624">
        <v>77.400000000000006</v>
      </c>
      <c r="U138" s="1462">
        <v>144.19999999999999</v>
      </c>
      <c r="V138" s="1798">
        <f t="shared" si="1"/>
        <v>1.02</v>
      </c>
      <c r="W138" s="671">
        <v>85.4</v>
      </c>
      <c r="X138" s="672">
        <v>88.323533015008607</v>
      </c>
      <c r="Y138" s="673">
        <v>86.9</v>
      </c>
      <c r="AF138" s="637">
        <v>57.9</v>
      </c>
      <c r="AI138" s="1357"/>
    </row>
    <row r="139" spans="1:35" ht="13.5" customHeight="1">
      <c r="A139" s="646"/>
      <c r="B139" s="589"/>
      <c r="C139" s="547" t="s">
        <v>119</v>
      </c>
      <c r="D139" s="700">
        <v>104.8</v>
      </c>
      <c r="E139" s="1275">
        <v>1085591</v>
      </c>
      <c r="F139" s="1225">
        <v>675199</v>
      </c>
      <c r="G139" s="698">
        <v>72</v>
      </c>
      <c r="H139" s="1218">
        <v>1068261.8999999999</v>
      </c>
      <c r="I139" s="1341">
        <v>0.4</v>
      </c>
      <c r="J139" s="1226">
        <v>269171</v>
      </c>
      <c r="K139" s="1360">
        <v>0.97799999999999998</v>
      </c>
      <c r="L139" s="1279">
        <v>426360.70293682435</v>
      </c>
      <c r="M139" s="678"/>
      <c r="N139" s="669"/>
      <c r="O139" s="669"/>
      <c r="P139" s="669"/>
      <c r="Q139" s="669"/>
      <c r="R139" s="699">
        <v>106.4</v>
      </c>
      <c r="S139" s="1624">
        <v>103.3</v>
      </c>
      <c r="T139" s="1624">
        <v>77.900000000000006</v>
      </c>
      <c r="U139" s="1462">
        <v>144.19999999999999</v>
      </c>
      <c r="V139" s="1798">
        <f t="shared" si="1"/>
        <v>0.97799999999999998</v>
      </c>
      <c r="W139" s="671">
        <v>85.4</v>
      </c>
      <c r="X139" s="672">
        <v>88.411068726619135</v>
      </c>
      <c r="Y139" s="673">
        <v>84.6</v>
      </c>
      <c r="AF139" s="637">
        <v>56.9</v>
      </c>
      <c r="AI139" s="1357"/>
    </row>
    <row r="140" spans="1:35" ht="13.5" customHeight="1">
      <c r="A140" s="646"/>
      <c r="B140" s="589"/>
      <c r="C140" s="547" t="s">
        <v>120</v>
      </c>
      <c r="D140" s="700">
        <v>100.4</v>
      </c>
      <c r="E140" s="1275">
        <v>1061931</v>
      </c>
      <c r="F140" s="1225">
        <v>809199</v>
      </c>
      <c r="G140" s="698">
        <v>64</v>
      </c>
      <c r="H140" s="1218">
        <v>1064570.0900000001</v>
      </c>
      <c r="I140" s="1341">
        <v>0.39</v>
      </c>
      <c r="J140" s="1226">
        <v>283954</v>
      </c>
      <c r="K140" s="1360">
        <v>0.92900000000000005</v>
      </c>
      <c r="L140" s="1279">
        <v>383076.59253233136</v>
      </c>
      <c r="M140" s="678"/>
      <c r="N140" s="669"/>
      <c r="O140" s="669"/>
      <c r="P140" s="669"/>
      <c r="Q140" s="669"/>
      <c r="R140" s="699">
        <v>101.1</v>
      </c>
      <c r="S140" s="1624">
        <v>103.1</v>
      </c>
      <c r="T140" s="1624">
        <v>78</v>
      </c>
      <c r="U140" s="1462">
        <v>143.9</v>
      </c>
      <c r="V140" s="1798">
        <f t="shared" si="1"/>
        <v>0.92900000000000005</v>
      </c>
      <c r="W140" s="671">
        <v>84.9</v>
      </c>
      <c r="X140" s="672">
        <v>87.885854456956025</v>
      </c>
      <c r="Y140" s="673">
        <v>80.400000000000006</v>
      </c>
      <c r="AF140" s="637">
        <v>50.6</v>
      </c>
      <c r="AI140" s="1357"/>
    </row>
    <row r="141" spans="1:35" ht="13.5" customHeight="1">
      <c r="A141" s="658"/>
      <c r="B141" s="676"/>
      <c r="C141" s="550" t="s">
        <v>121</v>
      </c>
      <c r="D141" s="1325">
        <v>106.8</v>
      </c>
      <c r="E141" s="1276">
        <v>1061511</v>
      </c>
      <c r="F141" s="1227">
        <v>576319</v>
      </c>
      <c r="G141" s="703">
        <v>72.2</v>
      </c>
      <c r="H141" s="1221">
        <v>1051255.568</v>
      </c>
      <c r="I141" s="1342">
        <v>0.4</v>
      </c>
      <c r="J141" s="1228">
        <v>513803</v>
      </c>
      <c r="K141" s="1361">
        <v>1.0209999999999999</v>
      </c>
      <c r="L141" s="1280">
        <v>482491.7426946073</v>
      </c>
      <c r="M141" s="678"/>
      <c r="N141" s="669"/>
      <c r="O141" s="669"/>
      <c r="P141" s="669"/>
      <c r="Q141" s="669"/>
      <c r="R141" s="704">
        <v>110.6</v>
      </c>
      <c r="S141" s="1624">
        <v>103</v>
      </c>
      <c r="T141" s="1624">
        <v>78</v>
      </c>
      <c r="U141" s="1463">
        <v>143</v>
      </c>
      <c r="V141" s="1799">
        <f t="shared" si="1"/>
        <v>1.0209999999999999</v>
      </c>
      <c r="W141" s="671">
        <v>84.8</v>
      </c>
      <c r="X141" s="672">
        <v>87.710783033735012</v>
      </c>
      <c r="Y141" s="673">
        <v>87.9</v>
      </c>
      <c r="AF141" s="637">
        <v>57.1</v>
      </c>
      <c r="AI141" s="1357"/>
    </row>
    <row r="142" spans="1:35" ht="13.5" customHeight="1">
      <c r="A142" s="646">
        <v>1987</v>
      </c>
      <c r="B142" s="589" t="s">
        <v>388</v>
      </c>
      <c r="C142" s="546" t="s">
        <v>369</v>
      </c>
      <c r="D142" s="700">
        <v>103.9</v>
      </c>
      <c r="E142" s="1275">
        <v>1051421</v>
      </c>
      <c r="F142" s="1225">
        <v>599631</v>
      </c>
      <c r="G142" s="698">
        <v>68.3</v>
      </c>
      <c r="H142" s="1218">
        <v>954331.88500000001</v>
      </c>
      <c r="I142" s="1341">
        <v>0.39</v>
      </c>
      <c r="J142" s="1226">
        <v>236417</v>
      </c>
      <c r="K142" s="1360">
        <v>0.95399999999999996</v>
      </c>
      <c r="L142" s="1279">
        <v>254074.5106096587</v>
      </c>
      <c r="M142" s="678"/>
      <c r="N142" s="669"/>
      <c r="O142" s="669"/>
      <c r="P142" s="669"/>
      <c r="Q142" s="669"/>
      <c r="R142" s="699">
        <v>99.1</v>
      </c>
      <c r="S142" s="1624">
        <v>102.6</v>
      </c>
      <c r="T142" s="1624">
        <v>75.5</v>
      </c>
      <c r="U142" s="1462">
        <v>141.1</v>
      </c>
      <c r="V142" s="1798">
        <f t="shared" si="1"/>
        <v>0.95399999999999996</v>
      </c>
      <c r="W142" s="671">
        <v>84.3</v>
      </c>
      <c r="X142" s="672">
        <v>87.185568764071931</v>
      </c>
      <c r="Y142" s="673">
        <v>78.8</v>
      </c>
      <c r="AF142" s="637">
        <v>54</v>
      </c>
      <c r="AI142" s="1357"/>
    </row>
    <row r="143" spans="1:35" ht="13.5" customHeight="1">
      <c r="A143" s="646"/>
      <c r="B143" s="589"/>
      <c r="C143" s="547" t="s">
        <v>370</v>
      </c>
      <c r="D143" s="700">
        <v>108</v>
      </c>
      <c r="E143" s="1275">
        <v>1038158</v>
      </c>
      <c r="F143" s="1225">
        <v>837712</v>
      </c>
      <c r="G143" s="698">
        <v>76.900000000000006</v>
      </c>
      <c r="H143" s="1218">
        <v>1035513.9079999999</v>
      </c>
      <c r="I143" s="1341">
        <v>0.4</v>
      </c>
      <c r="J143" s="1226">
        <v>213618</v>
      </c>
      <c r="K143" s="1360">
        <v>1.0229999999999999</v>
      </c>
      <c r="L143" s="1279">
        <v>344661.79303903499</v>
      </c>
      <c r="M143" s="678"/>
      <c r="N143" s="669"/>
      <c r="O143" s="669"/>
      <c r="P143" s="669"/>
      <c r="Q143" s="669"/>
      <c r="R143" s="699">
        <v>108.7</v>
      </c>
      <c r="S143" s="1624">
        <v>102.4</v>
      </c>
      <c r="T143" s="1624">
        <v>77.7</v>
      </c>
      <c r="U143" s="1462">
        <v>140.1</v>
      </c>
      <c r="V143" s="1798">
        <f t="shared" si="1"/>
        <v>1.0229999999999999</v>
      </c>
      <c r="W143" s="671">
        <v>84.2</v>
      </c>
      <c r="X143" s="672">
        <v>87.098033052461432</v>
      </c>
      <c r="Y143" s="673">
        <v>86.4</v>
      </c>
      <c r="AF143" s="637">
        <v>60.8</v>
      </c>
      <c r="AI143" s="1357"/>
    </row>
    <row r="144" spans="1:35" ht="13.5" customHeight="1">
      <c r="A144" s="646"/>
      <c r="B144" s="589"/>
      <c r="C144" s="547" t="s">
        <v>371</v>
      </c>
      <c r="D144" s="700">
        <v>107.1</v>
      </c>
      <c r="E144" s="1275">
        <v>1106155</v>
      </c>
      <c r="F144" s="1225">
        <v>703109</v>
      </c>
      <c r="G144" s="698">
        <v>75.099999999999994</v>
      </c>
      <c r="H144" s="1218">
        <v>1020999.74</v>
      </c>
      <c r="I144" s="1341">
        <v>0.41</v>
      </c>
      <c r="J144" s="1226">
        <v>279736</v>
      </c>
      <c r="K144" s="1360">
        <v>1.171</v>
      </c>
      <c r="L144" s="1279">
        <v>393487.14282929956</v>
      </c>
      <c r="M144" s="678"/>
      <c r="N144" s="669"/>
      <c r="O144" s="669"/>
      <c r="P144" s="669"/>
      <c r="Q144" s="669"/>
      <c r="R144" s="699">
        <v>123.4</v>
      </c>
      <c r="S144" s="1624">
        <v>102.6</v>
      </c>
      <c r="T144" s="1624">
        <v>77.400000000000006</v>
      </c>
      <c r="U144" s="1462">
        <v>139.69999999999999</v>
      </c>
      <c r="V144" s="1798">
        <f t="shared" si="1"/>
        <v>1.171</v>
      </c>
      <c r="W144" s="671">
        <v>84.6</v>
      </c>
      <c r="X144" s="672">
        <v>87.535711610513971</v>
      </c>
      <c r="Y144" s="673">
        <v>98.1</v>
      </c>
      <c r="AF144" s="637">
        <v>59.4</v>
      </c>
      <c r="AI144" s="1357"/>
    </row>
    <row r="145" spans="1:35" ht="13.5" customHeight="1">
      <c r="A145" s="646"/>
      <c r="B145" s="589"/>
      <c r="C145" s="547" t="s">
        <v>372</v>
      </c>
      <c r="D145" s="700">
        <v>105.8</v>
      </c>
      <c r="E145" s="1275">
        <v>1056446</v>
      </c>
      <c r="F145" s="1225">
        <v>802535</v>
      </c>
      <c r="G145" s="698">
        <v>73.5</v>
      </c>
      <c r="H145" s="1218">
        <v>1062383.8</v>
      </c>
      <c r="I145" s="1341">
        <v>0.4</v>
      </c>
      <c r="J145" s="1226">
        <v>276825</v>
      </c>
      <c r="K145" s="1360">
        <v>0.96399999999999997</v>
      </c>
      <c r="L145" s="1279">
        <v>370812.52131104289</v>
      </c>
      <c r="M145" s="678"/>
      <c r="N145" s="669"/>
      <c r="O145" s="669"/>
      <c r="P145" s="669"/>
      <c r="Q145" s="669"/>
      <c r="R145" s="699">
        <v>104.9</v>
      </c>
      <c r="S145" s="1624">
        <v>102.2</v>
      </c>
      <c r="T145" s="1624">
        <v>78.400000000000006</v>
      </c>
      <c r="U145" s="1462">
        <v>141.9</v>
      </c>
      <c r="V145" s="1798">
        <f t="shared" si="1"/>
        <v>0.96399999999999997</v>
      </c>
      <c r="W145" s="671">
        <v>85.4</v>
      </c>
      <c r="X145" s="672">
        <v>88.411068726619135</v>
      </c>
      <c r="Y145" s="673">
        <v>83.4</v>
      </c>
      <c r="AF145" s="637">
        <v>58.1</v>
      </c>
      <c r="AI145" s="1357"/>
    </row>
    <row r="146" spans="1:35" ht="13.5" customHeight="1">
      <c r="A146" s="646"/>
      <c r="B146" s="589"/>
      <c r="C146" s="547" t="s">
        <v>373</v>
      </c>
      <c r="D146" s="700">
        <v>110.1</v>
      </c>
      <c r="E146" s="1275">
        <v>1087117</v>
      </c>
      <c r="F146" s="1225">
        <v>726712</v>
      </c>
      <c r="G146" s="698">
        <v>81.8</v>
      </c>
      <c r="H146" s="1218">
        <v>1021439.0519999999</v>
      </c>
      <c r="I146" s="1341">
        <v>0.4</v>
      </c>
      <c r="J146" s="1226">
        <v>266043</v>
      </c>
      <c r="K146" s="1360">
        <v>0.98399999999999999</v>
      </c>
      <c r="L146" s="1279">
        <v>328602.79542830313</v>
      </c>
      <c r="M146" s="678"/>
      <c r="N146" s="669"/>
      <c r="O146" s="669"/>
      <c r="P146" s="669"/>
      <c r="Q146" s="669"/>
      <c r="R146" s="699">
        <v>104.5</v>
      </c>
      <c r="S146" s="1624">
        <v>102.1</v>
      </c>
      <c r="T146" s="1624">
        <v>77.099999999999994</v>
      </c>
      <c r="U146" s="1462">
        <v>140.69999999999999</v>
      </c>
      <c r="V146" s="1798">
        <f t="shared" si="1"/>
        <v>0.98399999999999999</v>
      </c>
      <c r="W146" s="671">
        <v>85.5</v>
      </c>
      <c r="X146" s="672">
        <v>88.586140149840134</v>
      </c>
      <c r="Y146" s="673">
        <v>83.1</v>
      </c>
      <c r="AF146" s="637">
        <v>64.7</v>
      </c>
      <c r="AI146" s="1357"/>
    </row>
    <row r="147" spans="1:35" ht="13.5" customHeight="1">
      <c r="A147" s="646"/>
      <c r="B147" s="589"/>
      <c r="C147" s="547" t="s">
        <v>374</v>
      </c>
      <c r="D147" s="700">
        <v>110.7</v>
      </c>
      <c r="E147" s="1275">
        <v>1092699</v>
      </c>
      <c r="F147" s="1225">
        <v>1060004</v>
      </c>
      <c r="G147" s="698">
        <v>78.7</v>
      </c>
      <c r="H147" s="1218">
        <v>1098373.8599999999</v>
      </c>
      <c r="I147" s="1341">
        <v>0.4</v>
      </c>
      <c r="J147" s="1226">
        <v>253549</v>
      </c>
      <c r="K147" s="1360">
        <v>0.98699999999999999</v>
      </c>
      <c r="L147" s="1279">
        <v>368173.42055369623</v>
      </c>
      <c r="M147" s="678"/>
      <c r="N147" s="669"/>
      <c r="O147" s="669"/>
      <c r="P147" s="669"/>
      <c r="Q147" s="669"/>
      <c r="R147" s="699">
        <v>106.8</v>
      </c>
      <c r="S147" s="1624">
        <v>102.1</v>
      </c>
      <c r="T147" s="1624">
        <v>78.599999999999994</v>
      </c>
      <c r="U147" s="1462">
        <v>140.6</v>
      </c>
      <c r="V147" s="1798">
        <f t="shared" si="1"/>
        <v>0.98699999999999999</v>
      </c>
      <c r="W147" s="671">
        <v>85.6</v>
      </c>
      <c r="X147" s="672">
        <v>88.586140149840134</v>
      </c>
      <c r="Y147" s="673">
        <v>84.9</v>
      </c>
      <c r="AF147" s="637">
        <v>62.2</v>
      </c>
      <c r="AI147" s="1357"/>
    </row>
    <row r="148" spans="1:35" ht="13.5" customHeight="1">
      <c r="A148" s="646"/>
      <c r="B148" s="589"/>
      <c r="C148" s="547" t="s">
        <v>375</v>
      </c>
      <c r="D148" s="700">
        <v>113.3</v>
      </c>
      <c r="E148" s="1275">
        <v>1157211</v>
      </c>
      <c r="F148" s="1225">
        <v>801298</v>
      </c>
      <c r="G148" s="698">
        <v>81.8</v>
      </c>
      <c r="H148" s="1218">
        <v>1080088.45</v>
      </c>
      <c r="I148" s="1341">
        <v>0.42</v>
      </c>
      <c r="J148" s="1226">
        <v>401337</v>
      </c>
      <c r="K148" s="1360">
        <v>1.0449999999999999</v>
      </c>
      <c r="L148" s="1279">
        <v>400360.91805244144</v>
      </c>
      <c r="M148" s="678"/>
      <c r="N148" s="669"/>
      <c r="O148" s="669"/>
      <c r="P148" s="669"/>
      <c r="Q148" s="669"/>
      <c r="R148" s="699">
        <v>111.8</v>
      </c>
      <c r="S148" s="1624">
        <v>102.4</v>
      </c>
      <c r="T148" s="1624">
        <v>78.400000000000006</v>
      </c>
      <c r="U148" s="1462">
        <v>139.69999999999999</v>
      </c>
      <c r="V148" s="1798">
        <f t="shared" si="1"/>
        <v>1.0449999999999999</v>
      </c>
      <c r="W148" s="671">
        <v>84.8</v>
      </c>
      <c r="X148" s="672">
        <v>87.710783033735012</v>
      </c>
      <c r="Y148" s="673">
        <v>88.9</v>
      </c>
      <c r="AF148" s="637">
        <v>64.7</v>
      </c>
      <c r="AI148" s="1357"/>
    </row>
    <row r="149" spans="1:35" ht="13.5" customHeight="1">
      <c r="A149" s="646"/>
      <c r="B149" s="589"/>
      <c r="C149" s="547" t="s">
        <v>376</v>
      </c>
      <c r="D149" s="700">
        <v>110.2</v>
      </c>
      <c r="E149" s="1275">
        <v>1122123</v>
      </c>
      <c r="F149" s="1225">
        <v>732266</v>
      </c>
      <c r="G149" s="698">
        <v>77.400000000000006</v>
      </c>
      <c r="H149" s="1218">
        <v>984900.89600000007</v>
      </c>
      <c r="I149" s="1341">
        <v>0.45</v>
      </c>
      <c r="J149" s="1226">
        <v>224977</v>
      </c>
      <c r="K149" s="1360">
        <v>0.94</v>
      </c>
      <c r="L149" s="1279">
        <v>398272.87106496963</v>
      </c>
      <c r="M149" s="678"/>
      <c r="N149" s="669"/>
      <c r="O149" s="669"/>
      <c r="P149" s="669"/>
      <c r="Q149" s="669"/>
      <c r="R149" s="699">
        <v>98.7</v>
      </c>
      <c r="S149" s="1624">
        <v>102.9</v>
      </c>
      <c r="T149" s="1624">
        <v>77.900000000000006</v>
      </c>
      <c r="U149" s="1462">
        <v>138.69999999999999</v>
      </c>
      <c r="V149" s="1798">
        <f t="shared" si="1"/>
        <v>0.94</v>
      </c>
      <c r="W149" s="671">
        <v>85.3</v>
      </c>
      <c r="X149" s="672">
        <v>88.323533015008607</v>
      </c>
      <c r="Y149" s="673">
        <v>78.5</v>
      </c>
      <c r="AF149" s="637">
        <v>61.2</v>
      </c>
      <c r="AI149" s="1357"/>
    </row>
    <row r="150" spans="1:35" ht="13.5" customHeight="1">
      <c r="A150" s="646"/>
      <c r="B150" s="589"/>
      <c r="C150" s="547" t="s">
        <v>377</v>
      </c>
      <c r="D150" s="700">
        <v>114.3</v>
      </c>
      <c r="E150" s="1275">
        <v>1119538</v>
      </c>
      <c r="F150" s="1225">
        <v>867487</v>
      </c>
      <c r="G150" s="698">
        <v>81.8</v>
      </c>
      <c r="H150" s="1218">
        <v>1037143.5480000001</v>
      </c>
      <c r="I150" s="1341">
        <v>0.49</v>
      </c>
      <c r="J150" s="1226">
        <v>237225</v>
      </c>
      <c r="K150" s="1360">
        <v>1.091</v>
      </c>
      <c r="L150" s="1279">
        <v>410873.63393610838</v>
      </c>
      <c r="M150" s="678"/>
      <c r="N150" s="669"/>
      <c r="O150" s="669"/>
      <c r="P150" s="669"/>
      <c r="Q150" s="669"/>
      <c r="R150" s="699">
        <v>115.6</v>
      </c>
      <c r="S150" s="1624">
        <v>103.2</v>
      </c>
      <c r="T150" s="1624">
        <v>78.7</v>
      </c>
      <c r="U150" s="1462">
        <v>139</v>
      </c>
      <c r="V150" s="1798">
        <f t="shared" si="1"/>
        <v>1.091</v>
      </c>
      <c r="W150" s="671">
        <v>86</v>
      </c>
      <c r="X150" s="672">
        <v>89.023818707892715</v>
      </c>
      <c r="Y150" s="673">
        <v>91.9</v>
      </c>
      <c r="AF150" s="637">
        <v>64.7</v>
      </c>
      <c r="AI150" s="1357"/>
    </row>
    <row r="151" spans="1:35" ht="13.5" customHeight="1">
      <c r="A151" s="646"/>
      <c r="B151" s="589"/>
      <c r="C151" s="547" t="s">
        <v>119</v>
      </c>
      <c r="D151" s="700">
        <v>114.9</v>
      </c>
      <c r="E151" s="1275">
        <v>1158680</v>
      </c>
      <c r="F151" s="1225">
        <v>925544</v>
      </c>
      <c r="G151" s="698">
        <v>81.7</v>
      </c>
      <c r="H151" s="1218">
        <v>1068760.0399999998</v>
      </c>
      <c r="I151" s="1341">
        <v>0.52</v>
      </c>
      <c r="J151" s="1226">
        <v>296704</v>
      </c>
      <c r="K151" s="1360">
        <v>1.081</v>
      </c>
      <c r="L151" s="1279">
        <v>408931.54173092777</v>
      </c>
      <c r="M151" s="678"/>
      <c r="N151" s="669"/>
      <c r="O151" s="669"/>
      <c r="P151" s="669"/>
      <c r="Q151" s="669"/>
      <c r="R151" s="699">
        <v>116.2</v>
      </c>
      <c r="S151" s="1624">
        <v>103.2</v>
      </c>
      <c r="T151" s="1624">
        <v>79.599999999999994</v>
      </c>
      <c r="U151" s="1462">
        <v>139.30000000000001</v>
      </c>
      <c r="V151" s="1798">
        <f t="shared" si="1"/>
        <v>1.081</v>
      </c>
      <c r="W151" s="671">
        <v>85.8</v>
      </c>
      <c r="X151" s="672">
        <v>88.848747284671674</v>
      </c>
      <c r="Y151" s="673">
        <v>92.4</v>
      </c>
      <c r="AF151" s="637">
        <v>64.599999999999994</v>
      </c>
      <c r="AI151" s="1357"/>
    </row>
    <row r="152" spans="1:35" ht="13.5" customHeight="1">
      <c r="A152" s="646"/>
      <c r="B152" s="589"/>
      <c r="C152" s="547" t="s">
        <v>120</v>
      </c>
      <c r="D152" s="700">
        <v>118.3</v>
      </c>
      <c r="E152" s="1275">
        <v>1135881</v>
      </c>
      <c r="F152" s="1225">
        <v>937047</v>
      </c>
      <c r="G152" s="698">
        <v>84.9</v>
      </c>
      <c r="H152" s="1218">
        <v>1056163.227</v>
      </c>
      <c r="I152" s="1341">
        <v>0.54</v>
      </c>
      <c r="J152" s="1226">
        <v>305511</v>
      </c>
      <c r="K152" s="1360">
        <v>1.105</v>
      </c>
      <c r="L152" s="1279">
        <v>367416.83862100315</v>
      </c>
      <c r="M152" s="678"/>
      <c r="N152" s="669"/>
      <c r="O152" s="669"/>
      <c r="P152" s="669"/>
      <c r="Q152" s="669"/>
      <c r="R152" s="699">
        <v>119.4</v>
      </c>
      <c r="S152" s="1624">
        <v>103.2</v>
      </c>
      <c r="T152" s="1624">
        <v>80</v>
      </c>
      <c r="U152" s="1462">
        <v>139.4</v>
      </c>
      <c r="V152" s="1798">
        <f t="shared" si="1"/>
        <v>1.105</v>
      </c>
      <c r="W152" s="671">
        <v>85.6</v>
      </c>
      <c r="X152" s="672">
        <v>88.586140149840134</v>
      </c>
      <c r="Y152" s="673">
        <v>94.9</v>
      </c>
      <c r="AF152" s="637">
        <v>67.099999999999994</v>
      </c>
      <c r="AI152" s="1357"/>
    </row>
    <row r="153" spans="1:35" ht="13.5" customHeight="1">
      <c r="A153" s="646"/>
      <c r="B153" s="589"/>
      <c r="C153" s="550" t="s">
        <v>121</v>
      </c>
      <c r="D153" s="700">
        <v>118.9</v>
      </c>
      <c r="E153" s="1275">
        <v>1161014</v>
      </c>
      <c r="F153" s="1225">
        <v>791124</v>
      </c>
      <c r="G153" s="698">
        <v>87.5</v>
      </c>
      <c r="H153" s="1218">
        <v>1041985.8959999999</v>
      </c>
      <c r="I153" s="1341">
        <v>0.56000000000000005</v>
      </c>
      <c r="J153" s="1226">
        <v>542275</v>
      </c>
      <c r="K153" s="1360">
        <v>1.1379999999999999</v>
      </c>
      <c r="L153" s="1279">
        <v>462768.0057131896</v>
      </c>
      <c r="M153" s="678"/>
      <c r="N153" s="669"/>
      <c r="O153" s="669"/>
      <c r="P153" s="669"/>
      <c r="Q153" s="669"/>
      <c r="R153" s="704">
        <v>123.4</v>
      </c>
      <c r="S153" s="1626">
        <v>103.2</v>
      </c>
      <c r="T153" s="1626">
        <v>80.5</v>
      </c>
      <c r="U153" s="1463">
        <v>139</v>
      </c>
      <c r="V153" s="1799">
        <f t="shared" si="1"/>
        <v>1.1379999999999999</v>
      </c>
      <c r="W153" s="671">
        <v>85.3</v>
      </c>
      <c r="X153" s="672">
        <v>88.323533015008607</v>
      </c>
      <c r="Y153" s="673">
        <v>98.1</v>
      </c>
      <c r="AF153" s="637">
        <v>69.2</v>
      </c>
      <c r="AI153" s="1357"/>
    </row>
    <row r="154" spans="1:35" ht="13.5" customHeight="1">
      <c r="A154" s="643">
        <v>1988</v>
      </c>
      <c r="B154" s="588" t="s">
        <v>389</v>
      </c>
      <c r="C154" s="546" t="s">
        <v>369</v>
      </c>
      <c r="D154" s="1324">
        <v>119.4</v>
      </c>
      <c r="E154" s="1274">
        <v>1122482</v>
      </c>
      <c r="F154" s="1223">
        <v>706683</v>
      </c>
      <c r="G154" s="701">
        <v>87.8</v>
      </c>
      <c r="H154" s="1215">
        <v>959381.92500000005</v>
      </c>
      <c r="I154" s="1340">
        <v>0.57999999999999996</v>
      </c>
      <c r="J154" s="1224">
        <v>260984</v>
      </c>
      <c r="K154" s="1359">
        <v>1.071</v>
      </c>
      <c r="L154" s="1278">
        <v>255894</v>
      </c>
      <c r="M154" s="678"/>
      <c r="N154" s="669"/>
      <c r="O154" s="669"/>
      <c r="P154" s="669"/>
      <c r="Q154" s="669"/>
      <c r="R154" s="699">
        <v>113.3</v>
      </c>
      <c r="S154" s="1624">
        <v>102.9</v>
      </c>
      <c r="T154" s="1624">
        <v>78.599999999999994</v>
      </c>
      <c r="U154" s="1462">
        <v>138.5</v>
      </c>
      <c r="V154" s="1798">
        <f t="shared" si="1"/>
        <v>1.071</v>
      </c>
      <c r="W154" s="671">
        <v>84.9</v>
      </c>
      <c r="X154" s="672">
        <v>87.885854456956025</v>
      </c>
      <c r="Y154" s="673">
        <v>90.1</v>
      </c>
      <c r="AF154" s="637">
        <v>69.400000000000006</v>
      </c>
      <c r="AI154" s="1357"/>
    </row>
    <row r="155" spans="1:35" ht="13.5" customHeight="1">
      <c r="A155" s="646"/>
      <c r="B155" s="589"/>
      <c r="C155" s="547" t="s">
        <v>370</v>
      </c>
      <c r="D155" s="700">
        <v>128.9</v>
      </c>
      <c r="E155" s="1275">
        <v>1108450</v>
      </c>
      <c r="F155" s="1225">
        <v>835542</v>
      </c>
      <c r="G155" s="698">
        <v>98.1</v>
      </c>
      <c r="H155" s="1218">
        <v>1037195.46</v>
      </c>
      <c r="I155" s="1341">
        <v>0.61</v>
      </c>
      <c r="J155" s="1226">
        <v>226644</v>
      </c>
      <c r="K155" s="1360">
        <v>1.173</v>
      </c>
      <c r="L155" s="1279">
        <v>347130</v>
      </c>
      <c r="M155" s="678"/>
      <c r="N155" s="669"/>
      <c r="O155" s="669"/>
      <c r="P155" s="669"/>
      <c r="Q155" s="669"/>
      <c r="R155" s="699">
        <v>127.5</v>
      </c>
      <c r="S155" s="1624">
        <v>102.6</v>
      </c>
      <c r="T155" s="1624">
        <v>80.8</v>
      </c>
      <c r="U155" s="1462">
        <v>138</v>
      </c>
      <c r="V155" s="1798">
        <f t="shared" si="1"/>
        <v>1.173</v>
      </c>
      <c r="W155" s="671">
        <v>84.9</v>
      </c>
      <c r="X155" s="672">
        <v>87.798318745345526</v>
      </c>
      <c r="Y155" s="673">
        <v>101.4</v>
      </c>
      <c r="AF155" s="637">
        <v>77.599999999999994</v>
      </c>
      <c r="AI155" s="1357"/>
    </row>
    <row r="156" spans="1:35" ht="13.5" customHeight="1">
      <c r="A156" s="646"/>
      <c r="B156" s="589"/>
      <c r="C156" s="547" t="s">
        <v>371</v>
      </c>
      <c r="D156" s="700">
        <v>121.4</v>
      </c>
      <c r="E156" s="1275">
        <v>1179835</v>
      </c>
      <c r="F156" s="1225">
        <v>910267</v>
      </c>
      <c r="G156" s="698">
        <v>90.3</v>
      </c>
      <c r="H156" s="1218">
        <v>1029952.8570000001</v>
      </c>
      <c r="I156" s="1341">
        <v>0.65</v>
      </c>
      <c r="J156" s="1226">
        <v>297283</v>
      </c>
      <c r="K156" s="1360">
        <v>1.2869999999999999</v>
      </c>
      <c r="L156" s="1279">
        <v>396305</v>
      </c>
      <c r="M156" s="678"/>
      <c r="N156" s="669"/>
      <c r="O156" s="669"/>
      <c r="P156" s="669"/>
      <c r="Q156" s="669"/>
      <c r="R156" s="699">
        <v>140.1</v>
      </c>
      <c r="S156" s="1624">
        <v>102.6</v>
      </c>
      <c r="T156" s="1624">
        <v>80.5</v>
      </c>
      <c r="U156" s="1462">
        <v>138.69999999999999</v>
      </c>
      <c r="V156" s="1798">
        <f t="shared" si="1"/>
        <v>1.2869999999999999</v>
      </c>
      <c r="W156" s="671">
        <v>85.3</v>
      </c>
      <c r="X156" s="672">
        <v>88.235997303398094</v>
      </c>
      <c r="Y156" s="673">
        <v>111.4</v>
      </c>
      <c r="AF156" s="637">
        <v>71.400000000000006</v>
      </c>
      <c r="AI156" s="1357"/>
    </row>
    <row r="157" spans="1:35" ht="13.5" customHeight="1">
      <c r="A157" s="646"/>
      <c r="B157" s="589"/>
      <c r="C157" s="547" t="s">
        <v>372</v>
      </c>
      <c r="D157" s="700">
        <v>123.3</v>
      </c>
      <c r="E157" s="1275">
        <v>1131155</v>
      </c>
      <c r="F157" s="1225">
        <v>885273</v>
      </c>
      <c r="G157" s="698">
        <v>92.6</v>
      </c>
      <c r="H157" s="1218">
        <v>1078221.1000000001</v>
      </c>
      <c r="I157" s="1341">
        <v>0.68</v>
      </c>
      <c r="J157" s="1226">
        <v>296439</v>
      </c>
      <c r="K157" s="1360">
        <v>1.0860000000000001</v>
      </c>
      <c r="L157" s="1279">
        <v>373468</v>
      </c>
      <c r="M157" s="678"/>
      <c r="N157" s="669"/>
      <c r="O157" s="669"/>
      <c r="P157" s="669"/>
      <c r="Q157" s="669"/>
      <c r="R157" s="699">
        <v>121.6</v>
      </c>
      <c r="S157" s="1624">
        <v>102.1</v>
      </c>
      <c r="T157" s="1624">
        <v>81.3</v>
      </c>
      <c r="U157" s="1462">
        <v>140.6</v>
      </c>
      <c r="V157" s="1798">
        <f t="shared" si="1"/>
        <v>1.0860000000000001</v>
      </c>
      <c r="W157" s="671">
        <v>85.7</v>
      </c>
      <c r="X157" s="672">
        <v>88.673675861450647</v>
      </c>
      <c r="Y157" s="673">
        <v>96.7</v>
      </c>
      <c r="AF157" s="637">
        <v>73.2</v>
      </c>
      <c r="AI157" s="1357"/>
    </row>
    <row r="158" spans="1:35" ht="13.5" customHeight="1">
      <c r="A158" s="646"/>
      <c r="B158" s="589"/>
      <c r="C158" s="547" t="s">
        <v>373</v>
      </c>
      <c r="D158" s="700">
        <v>119.2</v>
      </c>
      <c r="E158" s="1275">
        <v>1164814</v>
      </c>
      <c r="F158" s="1225">
        <v>769936</v>
      </c>
      <c r="G158" s="698">
        <v>87.5</v>
      </c>
      <c r="H158" s="1218">
        <v>982555.06200000003</v>
      </c>
      <c r="I158" s="1341">
        <v>0.71</v>
      </c>
      <c r="J158" s="1226">
        <v>283957</v>
      </c>
      <c r="K158" s="1360">
        <v>0.998</v>
      </c>
      <c r="L158" s="1279">
        <v>330956</v>
      </c>
      <c r="M158" s="678"/>
      <c r="N158" s="669"/>
      <c r="O158" s="669"/>
      <c r="P158" s="669"/>
      <c r="Q158" s="669"/>
      <c r="R158" s="699">
        <v>110.1</v>
      </c>
      <c r="S158" s="1624">
        <v>102.1</v>
      </c>
      <c r="T158" s="1624">
        <v>80.8</v>
      </c>
      <c r="U158" s="1462">
        <v>139.4</v>
      </c>
      <c r="V158" s="1798">
        <f t="shared" si="1"/>
        <v>0.998</v>
      </c>
      <c r="W158" s="671">
        <v>85.8</v>
      </c>
      <c r="X158" s="672">
        <v>88.761211573061161</v>
      </c>
      <c r="Y158" s="673">
        <v>87.5</v>
      </c>
      <c r="AF158" s="637">
        <v>69.2</v>
      </c>
      <c r="AI158" s="1357"/>
    </row>
    <row r="159" spans="1:35" ht="13.5" customHeight="1">
      <c r="A159" s="646"/>
      <c r="B159" s="589"/>
      <c r="C159" s="547" t="s">
        <v>374</v>
      </c>
      <c r="D159" s="700">
        <v>119.7</v>
      </c>
      <c r="E159" s="1275">
        <v>1193188</v>
      </c>
      <c r="F159" s="1225">
        <v>963020</v>
      </c>
      <c r="G159" s="698">
        <v>88.5</v>
      </c>
      <c r="H159" s="1218">
        <v>1083635.4679999999</v>
      </c>
      <c r="I159" s="1341">
        <v>0.73</v>
      </c>
      <c r="J159" s="1226">
        <v>270748</v>
      </c>
      <c r="K159" s="1360">
        <v>1.0369999999999999</v>
      </c>
      <c r="L159" s="1279">
        <v>370810</v>
      </c>
      <c r="M159" s="678"/>
      <c r="N159" s="669"/>
      <c r="O159" s="669"/>
      <c r="P159" s="669"/>
      <c r="Q159" s="669"/>
      <c r="R159" s="699">
        <v>116.8</v>
      </c>
      <c r="S159" s="1624">
        <v>102.2</v>
      </c>
      <c r="T159" s="1624">
        <v>82.6</v>
      </c>
      <c r="U159" s="1462">
        <v>139.30000000000001</v>
      </c>
      <c r="V159" s="1798">
        <f t="shared" si="1"/>
        <v>1.0369999999999999</v>
      </c>
      <c r="W159" s="671">
        <v>85.7</v>
      </c>
      <c r="X159" s="672">
        <v>88.761211573061161</v>
      </c>
      <c r="Y159" s="673">
        <v>92.9</v>
      </c>
      <c r="AF159" s="637">
        <v>70</v>
      </c>
      <c r="AI159" s="1357"/>
    </row>
    <row r="160" spans="1:35" ht="13.5" customHeight="1">
      <c r="A160" s="646"/>
      <c r="B160" s="589"/>
      <c r="C160" s="547" t="s">
        <v>375</v>
      </c>
      <c r="D160" s="700">
        <v>117.4</v>
      </c>
      <c r="E160" s="1275">
        <v>1250040</v>
      </c>
      <c r="F160" s="1225">
        <v>942903</v>
      </c>
      <c r="G160" s="698">
        <v>84.9</v>
      </c>
      <c r="H160" s="1218">
        <v>1067808.544</v>
      </c>
      <c r="I160" s="1341">
        <v>0.76</v>
      </c>
      <c r="J160" s="1226">
        <v>432815</v>
      </c>
      <c r="K160" s="1360">
        <v>1.02</v>
      </c>
      <c r="L160" s="1279">
        <v>403228</v>
      </c>
      <c r="M160" s="678"/>
      <c r="N160" s="669"/>
      <c r="O160" s="669"/>
      <c r="P160" s="669"/>
      <c r="Q160" s="669"/>
      <c r="R160" s="699">
        <v>114.6</v>
      </c>
      <c r="S160" s="1624">
        <v>102.2</v>
      </c>
      <c r="T160" s="1624">
        <v>82.7</v>
      </c>
      <c r="U160" s="1462">
        <v>138.80000000000001</v>
      </c>
      <c r="V160" s="1798">
        <f t="shared" si="1"/>
        <v>1.02</v>
      </c>
      <c r="W160" s="671">
        <v>85.6</v>
      </c>
      <c r="X160" s="672">
        <v>88.586140149840134</v>
      </c>
      <c r="Y160" s="673">
        <v>91.1</v>
      </c>
      <c r="AF160" s="637">
        <v>67.099999999999994</v>
      </c>
      <c r="AI160" s="1357"/>
    </row>
    <row r="161" spans="1:35" ht="13.5" customHeight="1">
      <c r="A161" s="646"/>
      <c r="B161" s="589"/>
      <c r="C161" s="547" t="s">
        <v>376</v>
      </c>
      <c r="D161" s="700">
        <v>119.7</v>
      </c>
      <c r="E161" s="1275">
        <v>1192667</v>
      </c>
      <c r="F161" s="1225">
        <v>965511</v>
      </c>
      <c r="G161" s="698">
        <v>86</v>
      </c>
      <c r="H161" s="1218">
        <v>999843.03600000008</v>
      </c>
      <c r="I161" s="1341">
        <v>0.78</v>
      </c>
      <c r="J161" s="1226">
        <v>236100</v>
      </c>
      <c r="K161" s="1360">
        <v>1.0029999999999999</v>
      </c>
      <c r="L161" s="1279">
        <v>401125</v>
      </c>
      <c r="M161" s="678"/>
      <c r="N161" s="669"/>
      <c r="O161" s="669"/>
      <c r="P161" s="669"/>
      <c r="Q161" s="669"/>
      <c r="R161" s="699">
        <v>110.4</v>
      </c>
      <c r="S161" s="1624">
        <v>102.2</v>
      </c>
      <c r="T161" s="1624">
        <v>81.5</v>
      </c>
      <c r="U161" s="1462">
        <v>138</v>
      </c>
      <c r="V161" s="1798">
        <f t="shared" si="1"/>
        <v>1.0029999999999999</v>
      </c>
      <c r="W161" s="671">
        <v>85.9</v>
      </c>
      <c r="X161" s="672">
        <v>88.936282996282188</v>
      </c>
      <c r="Y161" s="673">
        <v>87.8</v>
      </c>
      <c r="AF161" s="637">
        <v>68</v>
      </c>
      <c r="AI161" s="1357"/>
    </row>
    <row r="162" spans="1:35" ht="13.5" customHeight="1">
      <c r="A162" s="646"/>
      <c r="B162" s="589"/>
      <c r="C162" s="547" t="s">
        <v>377</v>
      </c>
      <c r="D162" s="700">
        <v>120.4</v>
      </c>
      <c r="E162" s="1275">
        <v>1233269</v>
      </c>
      <c r="F162" s="1225">
        <v>1170974</v>
      </c>
      <c r="G162" s="698">
        <v>85.6</v>
      </c>
      <c r="H162" s="1218">
        <v>1037319.372</v>
      </c>
      <c r="I162" s="1341">
        <v>0.8</v>
      </c>
      <c r="J162" s="1226">
        <v>248478</v>
      </c>
      <c r="K162" s="1360">
        <v>1.127</v>
      </c>
      <c r="L162" s="1279">
        <v>413816</v>
      </c>
      <c r="M162" s="678"/>
      <c r="N162" s="669"/>
      <c r="O162" s="669"/>
      <c r="P162" s="669"/>
      <c r="Q162" s="669"/>
      <c r="R162" s="699">
        <v>125.4</v>
      </c>
      <c r="S162" s="1624">
        <v>102.4</v>
      </c>
      <c r="T162" s="1624">
        <v>82.6</v>
      </c>
      <c r="U162" s="1462">
        <v>137.9</v>
      </c>
      <c r="V162" s="1798">
        <f t="shared" si="1"/>
        <v>1.127</v>
      </c>
      <c r="W162" s="671">
        <v>86.5</v>
      </c>
      <c r="X162" s="672">
        <v>89.549032977555811</v>
      </c>
      <c r="Y162" s="673">
        <v>99.7</v>
      </c>
      <c r="AF162" s="637">
        <v>67.7</v>
      </c>
      <c r="AI162" s="1357"/>
    </row>
    <row r="163" spans="1:35" ht="13.5" customHeight="1">
      <c r="A163" s="646"/>
      <c r="B163" s="589"/>
      <c r="C163" s="547" t="s">
        <v>119</v>
      </c>
      <c r="D163" s="700">
        <v>120.8</v>
      </c>
      <c r="E163" s="1275">
        <v>1229010</v>
      </c>
      <c r="F163" s="1225">
        <v>918868</v>
      </c>
      <c r="G163" s="698">
        <v>88.9</v>
      </c>
      <c r="H163" s="1218">
        <v>1032179.1</v>
      </c>
      <c r="I163" s="1341">
        <v>0.79</v>
      </c>
      <c r="J163" s="1226">
        <v>313876</v>
      </c>
      <c r="K163" s="1360">
        <v>1.0669999999999999</v>
      </c>
      <c r="L163" s="1279">
        <v>411860</v>
      </c>
      <c r="M163" s="678"/>
      <c r="N163" s="669"/>
      <c r="O163" s="669"/>
      <c r="P163" s="669"/>
      <c r="Q163" s="669"/>
      <c r="R163" s="699">
        <v>119.7</v>
      </c>
      <c r="S163" s="1624">
        <v>102.4</v>
      </c>
      <c r="T163" s="1624">
        <v>83.3</v>
      </c>
      <c r="U163" s="1462">
        <v>137.9</v>
      </c>
      <c r="V163" s="1798">
        <f t="shared" si="1"/>
        <v>1.0669999999999999</v>
      </c>
      <c r="W163" s="671">
        <v>86.7</v>
      </c>
      <c r="X163" s="672">
        <v>89.724104400776824</v>
      </c>
      <c r="Y163" s="673">
        <v>95.2</v>
      </c>
      <c r="AF163" s="637">
        <v>70.3</v>
      </c>
      <c r="AI163" s="1357"/>
    </row>
    <row r="164" spans="1:35" ht="13.5" customHeight="1">
      <c r="A164" s="646"/>
      <c r="B164" s="589"/>
      <c r="C164" s="547" t="s">
        <v>120</v>
      </c>
      <c r="D164" s="700">
        <v>124</v>
      </c>
      <c r="E164" s="1275">
        <v>1198892</v>
      </c>
      <c r="F164" s="1225">
        <v>912304</v>
      </c>
      <c r="G164" s="698">
        <v>92.9</v>
      </c>
      <c r="H164" s="1218">
        <v>1053987.55</v>
      </c>
      <c r="I164" s="1341">
        <v>0.83</v>
      </c>
      <c r="J164" s="1226">
        <v>315513</v>
      </c>
      <c r="K164" s="1360">
        <v>1.107</v>
      </c>
      <c r="L164" s="1279">
        <v>370048</v>
      </c>
      <c r="M164" s="678"/>
      <c r="N164" s="669"/>
      <c r="O164" s="669"/>
      <c r="P164" s="669"/>
      <c r="Q164" s="669"/>
      <c r="R164" s="699">
        <v>125.1</v>
      </c>
      <c r="S164" s="1624">
        <v>102.2</v>
      </c>
      <c r="T164" s="1624">
        <v>83.7</v>
      </c>
      <c r="U164" s="1462">
        <v>138</v>
      </c>
      <c r="V164" s="1798">
        <f t="shared" si="1"/>
        <v>1.107</v>
      </c>
      <c r="W164" s="671">
        <v>86.3</v>
      </c>
      <c r="X164" s="672">
        <v>89.28642584272427</v>
      </c>
      <c r="Y164" s="673">
        <v>99.5</v>
      </c>
      <c r="AF164" s="637">
        <v>73.5</v>
      </c>
      <c r="AI164" s="1357"/>
    </row>
    <row r="165" spans="1:35" ht="13.5" customHeight="1">
      <c r="A165" s="658"/>
      <c r="B165" s="676"/>
      <c r="C165" s="550" t="s">
        <v>121</v>
      </c>
      <c r="D165" s="1325">
        <v>124.2</v>
      </c>
      <c r="E165" s="1276">
        <v>1228188</v>
      </c>
      <c r="F165" s="1227">
        <v>940148</v>
      </c>
      <c r="G165" s="703">
        <v>92.2</v>
      </c>
      <c r="H165" s="1221">
        <v>1045235.08</v>
      </c>
      <c r="I165" s="1342">
        <v>0.84</v>
      </c>
      <c r="J165" s="1228">
        <v>568292</v>
      </c>
      <c r="K165" s="1361">
        <v>1.155</v>
      </c>
      <c r="L165" s="1280">
        <v>466082</v>
      </c>
      <c r="M165" s="678"/>
      <c r="N165" s="669"/>
      <c r="O165" s="669"/>
      <c r="P165" s="669"/>
      <c r="Q165" s="669"/>
      <c r="R165" s="704">
        <v>130.80000000000001</v>
      </c>
      <c r="S165" s="1626">
        <v>102.2</v>
      </c>
      <c r="T165" s="1626">
        <v>83.9</v>
      </c>
      <c r="U165" s="1463">
        <v>137.9</v>
      </c>
      <c r="V165" s="1799">
        <f t="shared" si="1"/>
        <v>1.155</v>
      </c>
      <c r="W165" s="671">
        <v>86</v>
      </c>
      <c r="X165" s="672">
        <v>89.023818707892715</v>
      </c>
      <c r="Y165" s="673">
        <v>104</v>
      </c>
      <c r="AF165" s="637">
        <v>72.900000000000006</v>
      </c>
      <c r="AI165" s="1357"/>
    </row>
    <row r="166" spans="1:35" ht="13.5" customHeight="1">
      <c r="A166" s="646">
        <v>1989</v>
      </c>
      <c r="B166" s="589" t="s">
        <v>390</v>
      </c>
      <c r="C166" s="546" t="s">
        <v>369</v>
      </c>
      <c r="D166" s="715">
        <v>123.8</v>
      </c>
      <c r="E166" s="576">
        <v>1158159</v>
      </c>
      <c r="F166" s="679">
        <v>699351</v>
      </c>
      <c r="G166" s="680">
        <v>91.2</v>
      </c>
      <c r="H166" s="594">
        <v>934609.81599999999</v>
      </c>
      <c r="I166" s="1343">
        <v>0.86</v>
      </c>
      <c r="J166" s="681"/>
      <c r="K166" s="1362">
        <v>1.079</v>
      </c>
      <c r="L166" s="1281">
        <v>309124</v>
      </c>
      <c r="M166" s="678"/>
      <c r="N166" s="669"/>
      <c r="O166" s="669"/>
      <c r="P166" s="669"/>
      <c r="Q166" s="669"/>
      <c r="R166" s="699">
        <v>117.6</v>
      </c>
      <c r="S166" s="1624">
        <v>102.2</v>
      </c>
      <c r="T166" s="1624">
        <v>81.2</v>
      </c>
      <c r="U166" s="1462">
        <v>137.19999999999999</v>
      </c>
      <c r="V166" s="1798">
        <f t="shared" si="1"/>
        <v>1.079</v>
      </c>
      <c r="W166" s="671">
        <v>85.6</v>
      </c>
      <c r="X166" s="672">
        <v>88.586140149840134</v>
      </c>
      <c r="Y166" s="673">
        <v>93.5</v>
      </c>
      <c r="AF166" s="637">
        <v>72.099999999999994</v>
      </c>
      <c r="AI166" s="1357"/>
    </row>
    <row r="167" spans="1:35" ht="13.5" customHeight="1">
      <c r="A167" s="646"/>
      <c r="B167" s="589"/>
      <c r="C167" s="547" t="s">
        <v>370</v>
      </c>
      <c r="D167" s="715">
        <v>123</v>
      </c>
      <c r="E167" s="576">
        <v>1156186</v>
      </c>
      <c r="F167" s="679">
        <v>882043</v>
      </c>
      <c r="G167" s="680">
        <v>90.3</v>
      </c>
      <c r="H167" s="594">
        <v>1011640.44</v>
      </c>
      <c r="I167" s="1343">
        <v>0.88</v>
      </c>
      <c r="J167" s="681"/>
      <c r="K167" s="1362">
        <v>1.081</v>
      </c>
      <c r="L167" s="1281">
        <v>377830</v>
      </c>
      <c r="M167" s="678"/>
      <c r="N167" s="669"/>
      <c r="O167" s="669"/>
      <c r="P167" s="669"/>
      <c r="Q167" s="669"/>
      <c r="R167" s="699">
        <v>121.3</v>
      </c>
      <c r="S167" s="1624">
        <v>102.4</v>
      </c>
      <c r="T167" s="1624">
        <v>83.9</v>
      </c>
      <c r="U167" s="1462">
        <v>136.9</v>
      </c>
      <c r="V167" s="1798">
        <f t="shared" si="1"/>
        <v>1.081</v>
      </c>
      <c r="W167" s="671">
        <v>85.5</v>
      </c>
      <c r="X167" s="672">
        <v>88.498604438229634</v>
      </c>
      <c r="Y167" s="673">
        <v>96.4</v>
      </c>
      <c r="AF167" s="637">
        <v>71.400000000000006</v>
      </c>
      <c r="AI167" s="1357"/>
    </row>
    <row r="168" spans="1:35" ht="13.5" customHeight="1">
      <c r="A168" s="646"/>
      <c r="B168" s="589"/>
      <c r="C168" s="547" t="s">
        <v>371</v>
      </c>
      <c r="D168" s="715">
        <v>123.3</v>
      </c>
      <c r="E168" s="576">
        <v>1294774</v>
      </c>
      <c r="F168" s="679">
        <v>1215048</v>
      </c>
      <c r="G168" s="680">
        <v>89.8</v>
      </c>
      <c r="H168" s="594">
        <v>1011926.3939999999</v>
      </c>
      <c r="I168" s="1343">
        <v>0.88</v>
      </c>
      <c r="J168" s="681"/>
      <c r="K168" s="1362">
        <v>1.2709999999999999</v>
      </c>
      <c r="L168" s="1281">
        <v>466656</v>
      </c>
      <c r="M168" s="678"/>
      <c r="N168" s="669"/>
      <c r="O168" s="669"/>
      <c r="P168" s="669"/>
      <c r="Q168" s="669"/>
      <c r="R168" s="699">
        <v>142</v>
      </c>
      <c r="S168" s="1624">
        <v>102.6</v>
      </c>
      <c r="T168" s="1624">
        <v>83.6</v>
      </c>
      <c r="U168" s="1462">
        <v>137.1</v>
      </c>
      <c r="V168" s="1798">
        <f t="shared" ref="V168:V231" si="2">ROUND(R168*S168/T168/U168,3)</f>
        <v>1.2709999999999999</v>
      </c>
      <c r="W168" s="671">
        <v>86</v>
      </c>
      <c r="X168" s="672">
        <v>89.023818707892715</v>
      </c>
      <c r="Y168" s="673">
        <v>112.9</v>
      </c>
      <c r="AF168" s="637">
        <v>71</v>
      </c>
      <c r="AI168" s="1357"/>
    </row>
    <row r="169" spans="1:35" ht="13.5" customHeight="1">
      <c r="A169" s="646"/>
      <c r="B169" s="589"/>
      <c r="C169" s="547" t="s">
        <v>372</v>
      </c>
      <c r="D169" s="715">
        <v>123.6</v>
      </c>
      <c r="E169" s="576">
        <v>1208372</v>
      </c>
      <c r="F169" s="679">
        <v>948011</v>
      </c>
      <c r="G169" s="680">
        <v>90.7</v>
      </c>
      <c r="H169" s="594">
        <v>1096626.591</v>
      </c>
      <c r="I169" s="1343">
        <v>0.93</v>
      </c>
      <c r="J169" s="681"/>
      <c r="K169" s="1362">
        <v>1.0649999999999999</v>
      </c>
      <c r="L169" s="1281">
        <v>404153</v>
      </c>
      <c r="M169" s="678"/>
      <c r="N169" s="669"/>
      <c r="O169" s="669"/>
      <c r="P169" s="669"/>
      <c r="Q169" s="669"/>
      <c r="R169" s="699">
        <v>121.9</v>
      </c>
      <c r="S169" s="1624">
        <v>104.6</v>
      </c>
      <c r="T169" s="1624">
        <v>85.3</v>
      </c>
      <c r="U169" s="1462">
        <v>140.4</v>
      </c>
      <c r="V169" s="1798">
        <f t="shared" si="2"/>
        <v>1.0649999999999999</v>
      </c>
      <c r="W169" s="671">
        <v>87.5</v>
      </c>
      <c r="X169" s="672">
        <v>90.599461516881973</v>
      </c>
      <c r="Y169" s="673">
        <v>96.9</v>
      </c>
      <c r="AF169" s="637">
        <v>71.7</v>
      </c>
      <c r="AI169" s="1357"/>
    </row>
    <row r="170" spans="1:35" ht="13.5" customHeight="1">
      <c r="A170" s="646"/>
      <c r="B170" s="589"/>
      <c r="C170" s="547" t="s">
        <v>373</v>
      </c>
      <c r="D170" s="715">
        <v>123.3</v>
      </c>
      <c r="E170" s="576">
        <v>1233678</v>
      </c>
      <c r="F170" s="679">
        <v>840734</v>
      </c>
      <c r="G170" s="680">
        <v>88.8</v>
      </c>
      <c r="H170" s="594">
        <v>1005936.632</v>
      </c>
      <c r="I170" s="1343">
        <v>0.95</v>
      </c>
      <c r="J170" s="681"/>
      <c r="K170" s="1362">
        <v>1.0069999999999999</v>
      </c>
      <c r="L170" s="1281">
        <v>409947</v>
      </c>
      <c r="M170" s="678"/>
      <c r="N170" s="669"/>
      <c r="O170" s="669"/>
      <c r="P170" s="669"/>
      <c r="Q170" s="669"/>
      <c r="R170" s="699">
        <v>114.2</v>
      </c>
      <c r="S170" s="1624">
        <v>105</v>
      </c>
      <c r="T170" s="1624">
        <v>84.8</v>
      </c>
      <c r="U170" s="1462">
        <v>140.4</v>
      </c>
      <c r="V170" s="1798">
        <f t="shared" si="2"/>
        <v>1.0069999999999999</v>
      </c>
      <c r="W170" s="671">
        <v>87.8</v>
      </c>
      <c r="X170" s="672">
        <v>90.949604363324013</v>
      </c>
      <c r="Y170" s="673">
        <v>90.8</v>
      </c>
      <c r="AF170" s="637">
        <v>70.2</v>
      </c>
      <c r="AI170" s="1357"/>
    </row>
    <row r="171" spans="1:35" ht="13.5" customHeight="1">
      <c r="A171" s="646"/>
      <c r="B171" s="589"/>
      <c r="C171" s="547" t="s">
        <v>374</v>
      </c>
      <c r="D171" s="715">
        <v>124</v>
      </c>
      <c r="E171" s="576">
        <v>1258101</v>
      </c>
      <c r="F171" s="679">
        <v>1080288</v>
      </c>
      <c r="G171" s="680">
        <v>89.4</v>
      </c>
      <c r="H171" s="594">
        <v>1104903.9680000001</v>
      </c>
      <c r="I171" s="1343">
        <v>0.95</v>
      </c>
      <c r="J171" s="681"/>
      <c r="K171" s="1362">
        <v>1.056</v>
      </c>
      <c r="L171" s="1281">
        <v>433849</v>
      </c>
      <c r="M171" s="678"/>
      <c r="N171" s="669"/>
      <c r="O171" s="669"/>
      <c r="P171" s="669"/>
      <c r="Q171" s="669"/>
      <c r="R171" s="699">
        <v>121.3</v>
      </c>
      <c r="S171" s="1624">
        <v>105.1</v>
      </c>
      <c r="T171" s="1624">
        <v>86.2</v>
      </c>
      <c r="U171" s="1462">
        <v>140</v>
      </c>
      <c r="V171" s="1798">
        <f t="shared" si="2"/>
        <v>1.056</v>
      </c>
      <c r="W171" s="671">
        <v>87.9</v>
      </c>
      <c r="X171" s="672">
        <v>90.949604363324013</v>
      </c>
      <c r="Y171" s="673">
        <v>96.4</v>
      </c>
      <c r="AF171" s="637">
        <v>70.7</v>
      </c>
      <c r="AI171" s="1357"/>
    </row>
    <row r="172" spans="1:35" ht="13.5" customHeight="1">
      <c r="A172" s="646"/>
      <c r="B172" s="589"/>
      <c r="C172" s="547" t="s">
        <v>375</v>
      </c>
      <c r="D172" s="715">
        <v>122.1</v>
      </c>
      <c r="E172" s="576">
        <v>1308389</v>
      </c>
      <c r="F172" s="679">
        <v>1064553</v>
      </c>
      <c r="G172" s="680">
        <v>88.6</v>
      </c>
      <c r="H172" s="594">
        <v>1086569.2219999998</v>
      </c>
      <c r="I172" s="1343">
        <v>0.97</v>
      </c>
      <c r="J172" s="681"/>
      <c r="K172" s="1362">
        <v>1.048</v>
      </c>
      <c r="L172" s="1281">
        <v>444963</v>
      </c>
      <c r="M172" s="678"/>
      <c r="N172" s="669"/>
      <c r="O172" s="669"/>
      <c r="P172" s="669"/>
      <c r="Q172" s="669"/>
      <c r="R172" s="699">
        <v>119.5</v>
      </c>
      <c r="S172" s="1624">
        <v>105.3</v>
      </c>
      <c r="T172" s="1624">
        <v>85.8</v>
      </c>
      <c r="U172" s="1462">
        <v>140</v>
      </c>
      <c r="V172" s="1798">
        <f t="shared" si="2"/>
        <v>1.048</v>
      </c>
      <c r="W172" s="671">
        <v>87.9</v>
      </c>
      <c r="X172" s="672">
        <v>90.949604363324013</v>
      </c>
      <c r="Y172" s="673">
        <v>95</v>
      </c>
      <c r="AF172" s="637">
        <v>70.099999999999994</v>
      </c>
      <c r="AI172" s="1357"/>
    </row>
    <row r="173" spans="1:35" ht="13.5" customHeight="1">
      <c r="A173" s="646"/>
      <c r="B173" s="589"/>
      <c r="C173" s="547" t="s">
        <v>376</v>
      </c>
      <c r="D173" s="715">
        <v>123.6</v>
      </c>
      <c r="E173" s="576">
        <v>1248039</v>
      </c>
      <c r="F173" s="679">
        <v>972369</v>
      </c>
      <c r="G173" s="680">
        <v>91.6</v>
      </c>
      <c r="H173" s="594">
        <v>1010281.062</v>
      </c>
      <c r="I173" s="1343">
        <v>0.97</v>
      </c>
      <c r="J173" s="681"/>
      <c r="K173" s="1362">
        <v>1.0249999999999999</v>
      </c>
      <c r="L173" s="1281">
        <v>427029</v>
      </c>
      <c r="M173" s="678"/>
      <c r="N173" s="669"/>
      <c r="O173" s="669"/>
      <c r="P173" s="669"/>
      <c r="Q173" s="669"/>
      <c r="R173" s="699">
        <v>114.2</v>
      </c>
      <c r="S173" s="1624">
        <v>105.4</v>
      </c>
      <c r="T173" s="1624">
        <v>84.4</v>
      </c>
      <c r="U173" s="1462">
        <v>139.19999999999999</v>
      </c>
      <c r="V173" s="1798">
        <f t="shared" si="2"/>
        <v>1.0249999999999999</v>
      </c>
      <c r="W173" s="671">
        <v>87.9</v>
      </c>
      <c r="X173" s="672">
        <v>90.949604363324013</v>
      </c>
      <c r="Y173" s="673">
        <v>90.8</v>
      </c>
      <c r="AF173" s="637">
        <v>72.400000000000006</v>
      </c>
      <c r="AI173" s="1357"/>
    </row>
    <row r="174" spans="1:35" ht="13.5" customHeight="1">
      <c r="A174" s="646"/>
      <c r="B174" s="589"/>
      <c r="C174" s="547" t="s">
        <v>377</v>
      </c>
      <c r="D174" s="715">
        <v>125.7</v>
      </c>
      <c r="E174" s="576">
        <v>1269912</v>
      </c>
      <c r="F174" s="679">
        <v>926079</v>
      </c>
      <c r="G174" s="680">
        <v>95.6</v>
      </c>
      <c r="H174" s="594">
        <v>1057357.277</v>
      </c>
      <c r="I174" s="1343">
        <v>0.97</v>
      </c>
      <c r="J174" s="681"/>
      <c r="K174" s="1362">
        <v>1.1639999999999999</v>
      </c>
      <c r="L174" s="1281">
        <v>463321</v>
      </c>
      <c r="M174" s="678"/>
      <c r="N174" s="669"/>
      <c r="O174" s="669"/>
      <c r="P174" s="669"/>
      <c r="Q174" s="669"/>
      <c r="R174" s="699">
        <v>131.1</v>
      </c>
      <c r="S174" s="1624">
        <v>105.5</v>
      </c>
      <c r="T174" s="1624">
        <v>85.5</v>
      </c>
      <c r="U174" s="1462">
        <v>139</v>
      </c>
      <c r="V174" s="1798">
        <f t="shared" si="2"/>
        <v>1.1639999999999999</v>
      </c>
      <c r="W174" s="671">
        <v>88.9</v>
      </c>
      <c r="X174" s="672">
        <v>92.00003290265019</v>
      </c>
      <c r="Y174" s="673">
        <v>104.2</v>
      </c>
      <c r="AF174" s="637">
        <v>75.599999999999994</v>
      </c>
      <c r="AI174" s="1357"/>
    </row>
    <row r="175" spans="1:35" ht="13.5" customHeight="1">
      <c r="A175" s="646"/>
      <c r="B175" s="589"/>
      <c r="C175" s="547" t="s">
        <v>119</v>
      </c>
      <c r="D175" s="715">
        <v>122.1</v>
      </c>
      <c r="E175" s="576">
        <v>1262542</v>
      </c>
      <c r="F175" s="679">
        <v>895206</v>
      </c>
      <c r="G175" s="680">
        <v>88.4</v>
      </c>
      <c r="H175" s="594">
        <v>1050754.7749999999</v>
      </c>
      <c r="I175" s="1343">
        <v>1</v>
      </c>
      <c r="J175" s="681"/>
      <c r="K175" s="1362">
        <v>1.069</v>
      </c>
      <c r="L175" s="1281">
        <v>464145</v>
      </c>
      <c r="M175" s="678"/>
      <c r="N175" s="669"/>
      <c r="O175" s="669"/>
      <c r="P175" s="669"/>
      <c r="Q175" s="669"/>
      <c r="R175" s="699">
        <v>121.1</v>
      </c>
      <c r="S175" s="1624">
        <v>105.3</v>
      </c>
      <c r="T175" s="1624">
        <v>85.7</v>
      </c>
      <c r="U175" s="1462">
        <v>139.19999999999999</v>
      </c>
      <c r="V175" s="1798">
        <f t="shared" si="2"/>
        <v>1.069</v>
      </c>
      <c r="W175" s="671">
        <v>89.7</v>
      </c>
      <c r="X175" s="672">
        <v>92.875390018755326</v>
      </c>
      <c r="Y175" s="673">
        <v>96.3</v>
      </c>
      <c r="AF175" s="637">
        <v>69.900000000000006</v>
      </c>
      <c r="AI175" s="1357"/>
    </row>
    <row r="176" spans="1:35" ht="13.5" customHeight="1">
      <c r="A176" s="646"/>
      <c r="B176" s="589"/>
      <c r="C176" s="547" t="s">
        <v>120</v>
      </c>
      <c r="D176" s="715">
        <v>123.6</v>
      </c>
      <c r="E176" s="576">
        <v>1264187</v>
      </c>
      <c r="F176" s="679">
        <v>944106</v>
      </c>
      <c r="G176" s="680">
        <v>90.9</v>
      </c>
      <c r="H176" s="594">
        <v>1071293.3999999999</v>
      </c>
      <c r="I176" s="1343">
        <v>1.01</v>
      </c>
      <c r="J176" s="681"/>
      <c r="K176" s="1362">
        <v>1.089</v>
      </c>
      <c r="L176" s="1281">
        <v>423899</v>
      </c>
      <c r="M176" s="678"/>
      <c r="N176" s="669"/>
      <c r="O176" s="669"/>
      <c r="P176" s="669"/>
      <c r="Q176" s="669"/>
      <c r="R176" s="699">
        <v>124.6</v>
      </c>
      <c r="S176" s="1624">
        <v>105.2</v>
      </c>
      <c r="T176" s="1624">
        <v>86.4</v>
      </c>
      <c r="U176" s="1462">
        <v>139.30000000000001</v>
      </c>
      <c r="V176" s="1798">
        <f t="shared" si="2"/>
        <v>1.089</v>
      </c>
      <c r="W176" s="671">
        <v>88.3</v>
      </c>
      <c r="X176" s="672">
        <v>91.474818632987109</v>
      </c>
      <c r="Y176" s="673">
        <v>99.1</v>
      </c>
      <c r="AF176" s="637">
        <v>71.900000000000006</v>
      </c>
      <c r="AI176" s="1357"/>
    </row>
    <row r="177" spans="1:35" ht="13.5" customHeight="1">
      <c r="A177" s="646"/>
      <c r="B177" s="589"/>
      <c r="C177" s="550" t="s">
        <v>121</v>
      </c>
      <c r="D177" s="715">
        <v>125</v>
      </c>
      <c r="E177" s="576">
        <v>1273417</v>
      </c>
      <c r="F177" s="679">
        <v>921849</v>
      </c>
      <c r="G177" s="680">
        <v>91.9</v>
      </c>
      <c r="H177" s="594">
        <v>1062792.7240000002</v>
      </c>
      <c r="I177" s="1343">
        <v>1.04</v>
      </c>
      <c r="J177" s="681"/>
      <c r="K177" s="1362">
        <v>1.1479999999999999</v>
      </c>
      <c r="L177" s="1281">
        <v>505681</v>
      </c>
      <c r="M177" s="678"/>
      <c r="N177" s="669"/>
      <c r="O177" s="669"/>
      <c r="P177" s="669"/>
      <c r="Q177" s="669"/>
      <c r="R177" s="704">
        <v>131.1</v>
      </c>
      <c r="S177" s="1626">
        <v>105.2</v>
      </c>
      <c r="T177" s="1626">
        <v>86.4</v>
      </c>
      <c r="U177" s="1463">
        <v>139.1</v>
      </c>
      <c r="V177" s="1799">
        <f t="shared" si="2"/>
        <v>1.1479999999999999</v>
      </c>
      <c r="W177" s="671">
        <v>88.2</v>
      </c>
      <c r="X177" s="672">
        <v>91.299747209766068</v>
      </c>
      <c r="Y177" s="673">
        <v>104.2</v>
      </c>
      <c r="AF177" s="637">
        <v>72.7</v>
      </c>
      <c r="AI177" s="1357"/>
    </row>
    <row r="178" spans="1:35" ht="13.5" customHeight="1">
      <c r="A178" s="643">
        <v>1990</v>
      </c>
      <c r="B178" s="588" t="s">
        <v>109</v>
      </c>
      <c r="C178" s="546" t="s">
        <v>369</v>
      </c>
      <c r="D178" s="713">
        <v>122</v>
      </c>
      <c r="E178" s="573">
        <v>1224087</v>
      </c>
      <c r="F178" s="682">
        <v>825943</v>
      </c>
      <c r="G178" s="683">
        <v>88.4</v>
      </c>
      <c r="H178" s="602">
        <v>938657.16</v>
      </c>
      <c r="I178" s="1344">
        <v>1.04</v>
      </c>
      <c r="J178" s="684"/>
      <c r="K178" s="1363">
        <v>1.0589999999999999</v>
      </c>
      <c r="L178" s="1282">
        <v>332904</v>
      </c>
      <c r="M178" s="678"/>
      <c r="N178" s="669"/>
      <c r="O178" s="669"/>
      <c r="P178" s="669"/>
      <c r="Q178" s="669"/>
      <c r="R178" s="699">
        <v>115.6</v>
      </c>
      <c r="S178" s="1624">
        <v>105.7</v>
      </c>
      <c r="T178" s="1624">
        <v>83.4</v>
      </c>
      <c r="U178" s="1462">
        <v>138.30000000000001</v>
      </c>
      <c r="V178" s="1798">
        <f t="shared" si="2"/>
        <v>1.0589999999999999</v>
      </c>
      <c r="W178" s="671">
        <v>88.8</v>
      </c>
      <c r="X178" s="672">
        <v>91.969482939298132</v>
      </c>
      <c r="Y178" s="673">
        <v>91.9</v>
      </c>
      <c r="AF178" s="637">
        <v>69.900000000000006</v>
      </c>
      <c r="AI178" s="1357"/>
    </row>
    <row r="179" spans="1:35" ht="13.5" customHeight="1">
      <c r="A179" s="646"/>
      <c r="B179" s="589"/>
      <c r="C179" s="547" t="s">
        <v>370</v>
      </c>
      <c r="D179" s="715">
        <v>122.8</v>
      </c>
      <c r="E179" s="576">
        <v>1195472</v>
      </c>
      <c r="F179" s="679">
        <v>1013622</v>
      </c>
      <c r="G179" s="680">
        <v>89.9</v>
      </c>
      <c r="H179" s="594">
        <v>1022461.84</v>
      </c>
      <c r="I179" s="1343">
        <v>1.06</v>
      </c>
      <c r="J179" s="681"/>
      <c r="K179" s="1362">
        <v>1.081</v>
      </c>
      <c r="L179" s="1281">
        <v>435231</v>
      </c>
      <c r="M179" s="678"/>
      <c r="N179" s="669"/>
      <c r="O179" s="669"/>
      <c r="P179" s="669"/>
      <c r="Q179" s="669"/>
      <c r="R179" s="699">
        <v>121</v>
      </c>
      <c r="S179" s="1624">
        <v>105.6</v>
      </c>
      <c r="T179" s="1624">
        <v>85.5</v>
      </c>
      <c r="U179" s="1462">
        <v>138.30000000000001</v>
      </c>
      <c r="V179" s="1798">
        <f t="shared" si="2"/>
        <v>1.081</v>
      </c>
      <c r="W179" s="671">
        <v>89</v>
      </c>
      <c r="X179" s="672">
        <v>92.156984433567843</v>
      </c>
      <c r="Y179" s="673">
        <v>96.2</v>
      </c>
      <c r="AF179" s="637">
        <v>71.099999999999994</v>
      </c>
      <c r="AI179" s="1357"/>
    </row>
    <row r="180" spans="1:35" ht="13.5" customHeight="1">
      <c r="A180" s="646"/>
      <c r="B180" s="589"/>
      <c r="C180" s="547" t="s">
        <v>371</v>
      </c>
      <c r="D180" s="715">
        <v>125.4</v>
      </c>
      <c r="E180" s="576">
        <v>1302850</v>
      </c>
      <c r="F180" s="679">
        <v>1217614</v>
      </c>
      <c r="G180" s="680">
        <v>91.3</v>
      </c>
      <c r="H180" s="594">
        <v>1011610.7930000001</v>
      </c>
      <c r="I180" s="1343">
        <v>1.07</v>
      </c>
      <c r="J180" s="681"/>
      <c r="K180" s="1362">
        <v>1.29</v>
      </c>
      <c r="L180" s="1281">
        <v>521796</v>
      </c>
      <c r="M180" s="678"/>
      <c r="N180" s="669"/>
      <c r="O180" s="669"/>
      <c r="P180" s="669"/>
      <c r="Q180" s="669"/>
      <c r="R180" s="699">
        <v>144.30000000000001</v>
      </c>
      <c r="S180" s="1624">
        <v>105.7</v>
      </c>
      <c r="T180" s="1624">
        <v>85.5</v>
      </c>
      <c r="U180" s="1462">
        <v>138.30000000000001</v>
      </c>
      <c r="V180" s="1798">
        <f t="shared" si="2"/>
        <v>1.29</v>
      </c>
      <c r="W180" s="671">
        <v>89.4</v>
      </c>
      <c r="X180" s="672">
        <v>92.531987422107278</v>
      </c>
      <c r="Y180" s="673">
        <v>114.7</v>
      </c>
      <c r="AF180" s="637">
        <v>72.2</v>
      </c>
      <c r="AI180" s="1357"/>
    </row>
    <row r="181" spans="1:35" ht="13.5" customHeight="1">
      <c r="A181" s="646"/>
      <c r="B181" s="685" t="s">
        <v>126</v>
      </c>
      <c r="C181" s="547" t="s">
        <v>372</v>
      </c>
      <c r="D181" s="715">
        <v>124.7</v>
      </c>
      <c r="E181" s="576">
        <v>1245128</v>
      </c>
      <c r="F181" s="679">
        <v>879371</v>
      </c>
      <c r="G181" s="680">
        <v>91.3</v>
      </c>
      <c r="H181" s="594">
        <v>1072600.0900000001</v>
      </c>
      <c r="I181" s="1343">
        <v>1.08</v>
      </c>
      <c r="J181" s="681"/>
      <c r="K181" s="1362">
        <v>1.0409999999999999</v>
      </c>
      <c r="L181" s="1281">
        <v>487078</v>
      </c>
      <c r="M181" s="678"/>
      <c r="N181" s="669"/>
      <c r="O181" s="669"/>
      <c r="P181" s="669"/>
      <c r="Q181" s="669"/>
      <c r="R181" s="699">
        <v>122.5</v>
      </c>
      <c r="S181" s="1624">
        <v>105.7</v>
      </c>
      <c r="T181" s="1624">
        <v>87.8</v>
      </c>
      <c r="U181" s="1462">
        <v>141.6</v>
      </c>
      <c r="V181" s="1798">
        <f t="shared" si="2"/>
        <v>1.0409999999999999</v>
      </c>
      <c r="W181" s="671">
        <v>90.3</v>
      </c>
      <c r="X181" s="672">
        <v>93.469494893455874</v>
      </c>
      <c r="Y181" s="673">
        <v>97.4</v>
      </c>
      <c r="AF181" s="637">
        <v>72.2</v>
      </c>
      <c r="AI181" s="1357"/>
    </row>
    <row r="182" spans="1:35" ht="13.5" customHeight="1">
      <c r="A182" s="646"/>
      <c r="B182" s="589"/>
      <c r="C182" s="547" t="s">
        <v>373</v>
      </c>
      <c r="D182" s="715">
        <v>130.30000000000001</v>
      </c>
      <c r="E182" s="576">
        <v>1280462</v>
      </c>
      <c r="F182" s="679">
        <v>1169695</v>
      </c>
      <c r="G182" s="680">
        <v>101</v>
      </c>
      <c r="H182" s="594">
        <v>987209.66399999987</v>
      </c>
      <c r="I182" s="1343">
        <v>1.07</v>
      </c>
      <c r="J182" s="681"/>
      <c r="K182" s="1362">
        <v>1.034</v>
      </c>
      <c r="L182" s="1281">
        <v>482268</v>
      </c>
      <c r="M182" s="678"/>
      <c r="N182" s="669"/>
      <c r="O182" s="669"/>
      <c r="P182" s="669"/>
      <c r="Q182" s="669"/>
      <c r="R182" s="699">
        <v>120.9</v>
      </c>
      <c r="S182" s="1624">
        <v>105.6</v>
      </c>
      <c r="T182" s="1624">
        <v>87.4</v>
      </c>
      <c r="U182" s="1462">
        <v>141.30000000000001</v>
      </c>
      <c r="V182" s="1798">
        <f t="shared" si="2"/>
        <v>1.034</v>
      </c>
      <c r="W182" s="671">
        <v>90.6</v>
      </c>
      <c r="X182" s="672">
        <v>93.844497881995323</v>
      </c>
      <c r="Y182" s="673">
        <v>96.1</v>
      </c>
      <c r="AF182" s="637">
        <v>79.900000000000006</v>
      </c>
      <c r="AI182" s="1357"/>
    </row>
    <row r="183" spans="1:35" ht="13.5" customHeight="1">
      <c r="A183" s="646"/>
      <c r="B183" s="685"/>
      <c r="C183" s="547" t="s">
        <v>374</v>
      </c>
      <c r="D183" s="715">
        <v>125</v>
      </c>
      <c r="E183" s="576">
        <v>1312561</v>
      </c>
      <c r="F183" s="679">
        <v>1165383</v>
      </c>
      <c r="G183" s="680">
        <v>91.8</v>
      </c>
      <c r="H183" s="594">
        <v>1092574.6000000001</v>
      </c>
      <c r="I183" s="1343">
        <v>1.1000000000000001</v>
      </c>
      <c r="J183" s="681"/>
      <c r="K183" s="1362">
        <v>1.028</v>
      </c>
      <c r="L183" s="1281">
        <v>492797</v>
      </c>
      <c r="M183" s="678"/>
      <c r="N183" s="669"/>
      <c r="O183" s="669"/>
      <c r="P183" s="669"/>
      <c r="Q183" s="669"/>
      <c r="R183" s="699">
        <v>122.8</v>
      </c>
      <c r="S183" s="1624">
        <v>105.7</v>
      </c>
      <c r="T183" s="1624">
        <v>89.3</v>
      </c>
      <c r="U183" s="1462">
        <v>141.4</v>
      </c>
      <c r="V183" s="1798">
        <f t="shared" si="2"/>
        <v>1.028</v>
      </c>
      <c r="W183" s="671">
        <v>90</v>
      </c>
      <c r="X183" s="672">
        <v>93.188242652051315</v>
      </c>
      <c r="Y183" s="673">
        <v>97.6</v>
      </c>
      <c r="AF183" s="637">
        <v>72.599999999999994</v>
      </c>
      <c r="AI183" s="1357"/>
    </row>
    <row r="184" spans="1:35" ht="13.5" customHeight="1">
      <c r="A184" s="646"/>
      <c r="B184" s="589"/>
      <c r="C184" s="547" t="s">
        <v>375</v>
      </c>
      <c r="D184" s="715">
        <v>128.4</v>
      </c>
      <c r="E184" s="576">
        <v>1361352</v>
      </c>
      <c r="F184" s="679">
        <v>922555</v>
      </c>
      <c r="G184" s="680">
        <v>98.4</v>
      </c>
      <c r="H184" s="594">
        <v>1065328.872</v>
      </c>
      <c r="I184" s="1343">
        <v>1.1100000000000001</v>
      </c>
      <c r="J184" s="681"/>
      <c r="K184" s="1362">
        <v>1.0720000000000001</v>
      </c>
      <c r="L184" s="1281">
        <v>502163</v>
      </c>
      <c r="M184" s="678"/>
      <c r="N184" s="669"/>
      <c r="O184" s="669"/>
      <c r="P184" s="669"/>
      <c r="Q184" s="669"/>
      <c r="R184" s="699">
        <v>126.2</v>
      </c>
      <c r="S184" s="1624">
        <v>105.8</v>
      </c>
      <c r="T184" s="1624">
        <v>88.4</v>
      </c>
      <c r="U184" s="1462">
        <v>140.9</v>
      </c>
      <c r="V184" s="1798">
        <f t="shared" si="2"/>
        <v>1.0720000000000001</v>
      </c>
      <c r="W184" s="671">
        <v>90.2</v>
      </c>
      <c r="X184" s="672">
        <v>93.375744146321026</v>
      </c>
      <c r="Y184" s="673">
        <v>100.3</v>
      </c>
      <c r="AF184" s="637">
        <v>77.8</v>
      </c>
      <c r="AI184" s="1357"/>
    </row>
    <row r="185" spans="1:35" ht="13.5" customHeight="1">
      <c r="A185" s="646"/>
      <c r="B185" s="589"/>
      <c r="C185" s="547" t="s">
        <v>376</v>
      </c>
      <c r="D185" s="715">
        <v>128.9</v>
      </c>
      <c r="E185" s="576">
        <v>1329424</v>
      </c>
      <c r="F185" s="679">
        <v>1122275</v>
      </c>
      <c r="G185" s="680">
        <v>95.2</v>
      </c>
      <c r="H185" s="594">
        <v>989111.12</v>
      </c>
      <c r="I185" s="1343">
        <v>1.1399999999999999</v>
      </c>
      <c r="J185" s="681"/>
      <c r="K185" s="1362">
        <v>1.032</v>
      </c>
      <c r="L185" s="1281">
        <v>468166</v>
      </c>
      <c r="M185" s="678"/>
      <c r="N185" s="669"/>
      <c r="O185" s="669"/>
      <c r="P185" s="669"/>
      <c r="Q185" s="669"/>
      <c r="R185" s="699">
        <v>118.7</v>
      </c>
      <c r="S185" s="1624">
        <v>106</v>
      </c>
      <c r="T185" s="1624">
        <v>87</v>
      </c>
      <c r="U185" s="1462">
        <v>140.19999999999999</v>
      </c>
      <c r="V185" s="1798">
        <f t="shared" si="2"/>
        <v>1.032</v>
      </c>
      <c r="W185" s="671">
        <v>90.6</v>
      </c>
      <c r="X185" s="672">
        <v>93.750747134860475</v>
      </c>
      <c r="Y185" s="673">
        <v>94.4</v>
      </c>
      <c r="AF185" s="637">
        <v>75.3</v>
      </c>
      <c r="AI185" s="1357"/>
    </row>
    <row r="186" spans="1:35" ht="13.5" customHeight="1">
      <c r="A186" s="646"/>
      <c r="B186" s="589"/>
      <c r="C186" s="547" t="s">
        <v>377</v>
      </c>
      <c r="D186" s="715">
        <v>120.3</v>
      </c>
      <c r="E186" s="576">
        <v>1336681</v>
      </c>
      <c r="F186" s="679">
        <v>959160</v>
      </c>
      <c r="G186" s="680">
        <v>86</v>
      </c>
      <c r="H186" s="594">
        <v>1031189.177</v>
      </c>
      <c r="I186" s="1343">
        <v>1.1100000000000001</v>
      </c>
      <c r="J186" s="681"/>
      <c r="K186" s="1362">
        <v>1.073</v>
      </c>
      <c r="L186" s="1281">
        <v>483437</v>
      </c>
      <c r="M186" s="678"/>
      <c r="N186" s="669"/>
      <c r="O186" s="669"/>
      <c r="P186" s="669"/>
      <c r="Q186" s="669"/>
      <c r="R186" s="699">
        <v>125.4</v>
      </c>
      <c r="S186" s="1624">
        <v>106.4</v>
      </c>
      <c r="T186" s="1624">
        <v>88.7</v>
      </c>
      <c r="U186" s="1462">
        <v>140.19999999999999</v>
      </c>
      <c r="V186" s="1798">
        <f t="shared" si="2"/>
        <v>1.073</v>
      </c>
      <c r="W186" s="671">
        <v>91.2</v>
      </c>
      <c r="X186" s="672">
        <v>94.407002364804498</v>
      </c>
      <c r="Y186" s="673">
        <v>99.7</v>
      </c>
      <c r="AF186" s="637">
        <v>68</v>
      </c>
      <c r="AI186" s="1357"/>
    </row>
    <row r="187" spans="1:35" ht="13.5" customHeight="1">
      <c r="A187" s="646"/>
      <c r="B187" s="589"/>
      <c r="C187" s="547" t="s">
        <v>119</v>
      </c>
      <c r="D187" s="715">
        <v>128.6</v>
      </c>
      <c r="E187" s="576">
        <v>1342395</v>
      </c>
      <c r="F187" s="679">
        <v>961955</v>
      </c>
      <c r="G187" s="680">
        <v>95.6</v>
      </c>
      <c r="H187" s="594">
        <v>1042676.5560000001</v>
      </c>
      <c r="I187" s="1343">
        <v>1.1000000000000001</v>
      </c>
      <c r="J187" s="681"/>
      <c r="K187" s="1362">
        <v>1.1000000000000001</v>
      </c>
      <c r="L187" s="1281">
        <v>518423</v>
      </c>
      <c r="M187" s="678"/>
      <c r="N187" s="669"/>
      <c r="O187" s="669"/>
      <c r="P187" s="669"/>
      <c r="Q187" s="669"/>
      <c r="R187" s="699">
        <v>128</v>
      </c>
      <c r="S187" s="1624">
        <v>106.9</v>
      </c>
      <c r="T187" s="1624">
        <v>88.7</v>
      </c>
      <c r="U187" s="1462">
        <v>140.19999999999999</v>
      </c>
      <c r="V187" s="1798">
        <f t="shared" si="2"/>
        <v>1.1000000000000001</v>
      </c>
      <c r="W187" s="671">
        <v>92.7</v>
      </c>
      <c r="X187" s="672">
        <v>95.907014318962254</v>
      </c>
      <c r="Y187" s="673">
        <v>101.8</v>
      </c>
      <c r="AF187" s="637">
        <v>75.599999999999994</v>
      </c>
      <c r="AI187" s="1357"/>
    </row>
    <row r="188" spans="1:35" ht="13.5" customHeight="1">
      <c r="A188" s="646"/>
      <c r="B188" s="589"/>
      <c r="C188" s="547" t="s">
        <v>120</v>
      </c>
      <c r="D188" s="715">
        <v>127.8</v>
      </c>
      <c r="E188" s="576">
        <v>1288644</v>
      </c>
      <c r="F188" s="679">
        <v>800496</v>
      </c>
      <c r="G188" s="680">
        <v>95.6</v>
      </c>
      <c r="H188" s="594">
        <v>1053065.1599999999</v>
      </c>
      <c r="I188" s="1343">
        <v>1.1000000000000001</v>
      </c>
      <c r="J188" s="681"/>
      <c r="K188" s="1362">
        <v>1.0980000000000001</v>
      </c>
      <c r="L188" s="1281">
        <v>459471</v>
      </c>
      <c r="M188" s="678"/>
      <c r="N188" s="669"/>
      <c r="O188" s="669"/>
      <c r="P188" s="669"/>
      <c r="Q188" s="669"/>
      <c r="R188" s="699">
        <v>128.30000000000001</v>
      </c>
      <c r="S188" s="1624">
        <v>107.3</v>
      </c>
      <c r="T188" s="1624">
        <v>89.4</v>
      </c>
      <c r="U188" s="1462">
        <v>140.19999999999999</v>
      </c>
      <c r="V188" s="1798">
        <f t="shared" si="2"/>
        <v>1.0980000000000001</v>
      </c>
      <c r="W188" s="671">
        <v>92.1</v>
      </c>
      <c r="X188" s="672">
        <v>95.344509836153094</v>
      </c>
      <c r="Y188" s="673">
        <v>102</v>
      </c>
      <c r="AF188" s="637">
        <v>75.599999999999994</v>
      </c>
      <c r="AI188" s="1357"/>
    </row>
    <row r="189" spans="1:35" ht="13.5" customHeight="1">
      <c r="A189" s="658"/>
      <c r="B189" s="676"/>
      <c r="C189" s="550" t="s">
        <v>121</v>
      </c>
      <c r="D189" s="717">
        <v>126.4</v>
      </c>
      <c r="E189" s="582">
        <v>1274325</v>
      </c>
      <c r="F189" s="686">
        <v>993901</v>
      </c>
      <c r="G189" s="687">
        <v>94.5</v>
      </c>
      <c r="H189" s="598">
        <v>1032494.58</v>
      </c>
      <c r="I189" s="1345">
        <v>1.1200000000000001</v>
      </c>
      <c r="J189" s="688"/>
      <c r="K189" s="1364">
        <v>1.1259999999999999</v>
      </c>
      <c r="L189" s="1283">
        <v>522979</v>
      </c>
      <c r="M189" s="678"/>
      <c r="N189" s="669"/>
      <c r="O189" s="669"/>
      <c r="P189" s="669"/>
      <c r="Q189" s="669"/>
      <c r="R189" s="704">
        <v>132.1</v>
      </c>
      <c r="S189" s="1626">
        <v>107.4</v>
      </c>
      <c r="T189" s="1626">
        <v>89.9</v>
      </c>
      <c r="U189" s="1463">
        <v>140.19999999999999</v>
      </c>
      <c r="V189" s="1799">
        <f t="shared" si="2"/>
        <v>1.1259999999999999</v>
      </c>
      <c r="W189" s="671">
        <v>91.8</v>
      </c>
      <c r="X189" s="672">
        <v>94.969506847613644</v>
      </c>
      <c r="Y189" s="673">
        <v>105</v>
      </c>
      <c r="AF189" s="637">
        <v>74.7</v>
      </c>
      <c r="AI189" s="1357"/>
    </row>
    <row r="190" spans="1:35" ht="13.5" customHeight="1">
      <c r="A190" s="646">
        <v>1991</v>
      </c>
      <c r="B190" s="589" t="s">
        <v>122</v>
      </c>
      <c r="C190" s="546" t="s">
        <v>369</v>
      </c>
      <c r="D190" s="715">
        <v>128.80000000000001</v>
      </c>
      <c r="E190" s="576">
        <v>1236471</v>
      </c>
      <c r="F190" s="679">
        <v>704854</v>
      </c>
      <c r="G190" s="680">
        <v>96.7</v>
      </c>
      <c r="H190" s="594">
        <v>910355.69</v>
      </c>
      <c r="I190" s="1343">
        <v>1.1100000000000001</v>
      </c>
      <c r="J190" s="681">
        <v>11.6</v>
      </c>
      <c r="K190" s="1362">
        <v>1.091</v>
      </c>
      <c r="L190" s="1281">
        <v>363612</v>
      </c>
      <c r="M190" s="678"/>
      <c r="N190" s="669"/>
      <c r="O190" s="669"/>
      <c r="P190" s="669"/>
      <c r="Q190" s="669"/>
      <c r="R190" s="699">
        <v>121.9</v>
      </c>
      <c r="S190" s="1624">
        <v>107.6</v>
      </c>
      <c r="T190" s="1624">
        <v>86.3</v>
      </c>
      <c r="U190" s="1462">
        <v>139.30000000000001</v>
      </c>
      <c r="V190" s="1798">
        <f t="shared" si="2"/>
        <v>1.091</v>
      </c>
      <c r="W190" s="671">
        <v>92.4</v>
      </c>
      <c r="X190" s="672">
        <v>95.625762077557667</v>
      </c>
      <c r="Y190" s="673">
        <v>96.9</v>
      </c>
      <c r="AF190" s="637">
        <v>76.5</v>
      </c>
      <c r="AI190" s="1357"/>
    </row>
    <row r="191" spans="1:35" ht="13.5" customHeight="1">
      <c r="A191" s="646"/>
      <c r="B191" s="589"/>
      <c r="C191" s="547" t="s">
        <v>370</v>
      </c>
      <c r="D191" s="715">
        <v>130.30000000000001</v>
      </c>
      <c r="E191" s="576">
        <v>1223172</v>
      </c>
      <c r="F191" s="679">
        <v>862404</v>
      </c>
      <c r="G191" s="680">
        <v>98.5</v>
      </c>
      <c r="H191" s="594">
        <v>1024756.177</v>
      </c>
      <c r="I191" s="1343">
        <v>1.1200000000000001</v>
      </c>
      <c r="J191" s="681">
        <v>8.3000000000000007</v>
      </c>
      <c r="K191" s="1362">
        <v>1.1180000000000001</v>
      </c>
      <c r="L191" s="1281">
        <v>415328</v>
      </c>
      <c r="M191" s="678"/>
      <c r="N191" s="669"/>
      <c r="O191" s="669"/>
      <c r="P191" s="669"/>
      <c r="Q191" s="669"/>
      <c r="R191" s="699">
        <v>128</v>
      </c>
      <c r="S191" s="1624">
        <v>107.6</v>
      </c>
      <c r="T191" s="1624">
        <v>88.4</v>
      </c>
      <c r="U191" s="1462">
        <v>139.30000000000001</v>
      </c>
      <c r="V191" s="1798">
        <f t="shared" si="2"/>
        <v>1.1180000000000001</v>
      </c>
      <c r="W191" s="671">
        <v>92.1</v>
      </c>
      <c r="X191" s="672">
        <v>95.250759089018217</v>
      </c>
      <c r="Y191" s="673">
        <v>101.8</v>
      </c>
      <c r="AF191" s="637">
        <v>77.900000000000006</v>
      </c>
      <c r="AI191" s="1357"/>
    </row>
    <row r="192" spans="1:35" ht="13.5" customHeight="1">
      <c r="A192" s="646"/>
      <c r="B192" s="589"/>
      <c r="C192" s="547" t="s">
        <v>371</v>
      </c>
      <c r="D192" s="715">
        <v>128</v>
      </c>
      <c r="E192" s="576">
        <v>1348355</v>
      </c>
      <c r="F192" s="679">
        <v>846717</v>
      </c>
      <c r="G192" s="680">
        <v>96.2</v>
      </c>
      <c r="H192" s="594">
        <v>1001812.9</v>
      </c>
      <c r="I192" s="1343">
        <v>1.1200000000000001</v>
      </c>
      <c r="J192" s="681">
        <v>9.6999999999999993</v>
      </c>
      <c r="K192" s="1362">
        <v>1.2889999999999999</v>
      </c>
      <c r="L192" s="1281">
        <v>518646</v>
      </c>
      <c r="M192" s="678"/>
      <c r="N192" s="669"/>
      <c r="O192" s="669"/>
      <c r="P192" s="669"/>
      <c r="Q192" s="669"/>
      <c r="R192" s="699">
        <v>147.5</v>
      </c>
      <c r="S192" s="1624">
        <v>107.6</v>
      </c>
      <c r="T192" s="1624">
        <v>88</v>
      </c>
      <c r="U192" s="1462">
        <v>139.9</v>
      </c>
      <c r="V192" s="1798">
        <f t="shared" si="2"/>
        <v>1.2889999999999999</v>
      </c>
      <c r="W192" s="671">
        <v>92.5</v>
      </c>
      <c r="X192" s="672">
        <v>95.719512824692544</v>
      </c>
      <c r="Y192" s="673">
        <v>117.3</v>
      </c>
      <c r="AF192" s="637">
        <v>76.099999999999994</v>
      </c>
      <c r="AI192" s="1357"/>
    </row>
    <row r="193" spans="1:35" ht="13.5" customHeight="1">
      <c r="A193" s="646"/>
      <c r="B193" s="589"/>
      <c r="C193" s="547" t="s">
        <v>372</v>
      </c>
      <c r="D193" s="715">
        <v>129.1</v>
      </c>
      <c r="E193" s="576">
        <v>1298037</v>
      </c>
      <c r="F193" s="679">
        <v>1073074</v>
      </c>
      <c r="G193" s="680">
        <v>97.7</v>
      </c>
      <c r="H193" s="594">
        <v>1086957.496</v>
      </c>
      <c r="I193" s="1343">
        <v>1.1100000000000001</v>
      </c>
      <c r="J193" s="681">
        <v>6.1</v>
      </c>
      <c r="K193" s="1362">
        <v>1.04</v>
      </c>
      <c r="L193" s="1281">
        <v>451926</v>
      </c>
      <c r="M193" s="678"/>
      <c r="N193" s="669"/>
      <c r="O193" s="669"/>
      <c r="P193" s="669"/>
      <c r="Q193" s="669"/>
      <c r="R193" s="699">
        <v>126.7</v>
      </c>
      <c r="S193" s="1624">
        <v>107.5</v>
      </c>
      <c r="T193" s="1624">
        <v>90.5</v>
      </c>
      <c r="U193" s="1462">
        <v>144.69999999999999</v>
      </c>
      <c r="V193" s="1798">
        <f t="shared" si="2"/>
        <v>1.04</v>
      </c>
      <c r="W193" s="671">
        <v>93.1</v>
      </c>
      <c r="X193" s="672">
        <v>96.375768054636552</v>
      </c>
      <c r="Y193" s="673">
        <v>100.7</v>
      </c>
      <c r="AF193" s="637">
        <v>77.3</v>
      </c>
      <c r="AI193" s="1357"/>
    </row>
    <row r="194" spans="1:35" ht="13.5" customHeight="1">
      <c r="A194" s="646"/>
      <c r="B194" s="589"/>
      <c r="C194" s="547" t="s">
        <v>373</v>
      </c>
      <c r="D194" s="715">
        <v>129.4</v>
      </c>
      <c r="E194" s="576">
        <v>1344824</v>
      </c>
      <c r="F194" s="679">
        <v>758825</v>
      </c>
      <c r="G194" s="680">
        <v>98.3</v>
      </c>
      <c r="H194" s="594">
        <v>1016899.339</v>
      </c>
      <c r="I194" s="1343">
        <v>1.1000000000000001</v>
      </c>
      <c r="J194" s="681">
        <v>5.0999999999999996</v>
      </c>
      <c r="K194" s="1362">
        <v>0.99399999999999999</v>
      </c>
      <c r="L194" s="1281">
        <v>479260</v>
      </c>
      <c r="M194" s="678"/>
      <c r="N194" s="669"/>
      <c r="O194" s="669"/>
      <c r="P194" s="669"/>
      <c r="Q194" s="669"/>
      <c r="R194" s="699">
        <v>120.1</v>
      </c>
      <c r="S194" s="1624">
        <v>107.5</v>
      </c>
      <c r="T194" s="1624">
        <v>89.8</v>
      </c>
      <c r="U194" s="1462">
        <v>144.6</v>
      </c>
      <c r="V194" s="1798">
        <f t="shared" si="2"/>
        <v>0.99399999999999999</v>
      </c>
      <c r="W194" s="671">
        <v>93.4</v>
      </c>
      <c r="X194" s="672">
        <v>96.657020296041139</v>
      </c>
      <c r="Y194" s="673">
        <v>95.5</v>
      </c>
      <c r="AF194" s="637">
        <v>77.7</v>
      </c>
      <c r="AI194" s="1357"/>
    </row>
    <row r="195" spans="1:35" ht="13.5" customHeight="1">
      <c r="A195" s="646"/>
      <c r="B195" s="589"/>
      <c r="C195" s="547" t="s">
        <v>374</v>
      </c>
      <c r="D195" s="715">
        <v>128.80000000000001</v>
      </c>
      <c r="E195" s="576">
        <v>1351817</v>
      </c>
      <c r="F195" s="679">
        <v>940266</v>
      </c>
      <c r="G195" s="680">
        <v>98.8</v>
      </c>
      <c r="H195" s="594">
        <v>1089486.2250000001</v>
      </c>
      <c r="I195" s="1343">
        <v>1.1100000000000001</v>
      </c>
      <c r="J195" s="681">
        <v>8.9</v>
      </c>
      <c r="K195" s="1362">
        <v>1.0349999999999999</v>
      </c>
      <c r="L195" s="1281">
        <v>474291</v>
      </c>
      <c r="M195" s="678"/>
      <c r="N195" s="669"/>
      <c r="O195" s="669"/>
      <c r="P195" s="669"/>
      <c r="Q195" s="669"/>
      <c r="R195" s="699">
        <v>126.7</v>
      </c>
      <c r="S195" s="1624">
        <v>107.5</v>
      </c>
      <c r="T195" s="1624">
        <v>91.2</v>
      </c>
      <c r="U195" s="1462">
        <v>144.30000000000001</v>
      </c>
      <c r="V195" s="1798">
        <f t="shared" si="2"/>
        <v>1.0349999999999999</v>
      </c>
      <c r="W195" s="671">
        <v>93.2</v>
      </c>
      <c r="X195" s="672">
        <v>96.469518801771414</v>
      </c>
      <c r="Y195" s="673">
        <v>100.7</v>
      </c>
      <c r="AF195" s="637">
        <v>78.099999999999994</v>
      </c>
      <c r="AI195" s="1357"/>
    </row>
    <row r="196" spans="1:35" ht="13.5" customHeight="1">
      <c r="A196" s="646"/>
      <c r="B196" s="589"/>
      <c r="C196" s="547" t="s">
        <v>375</v>
      </c>
      <c r="D196" s="715">
        <v>127.4</v>
      </c>
      <c r="E196" s="576">
        <v>1399485</v>
      </c>
      <c r="F196" s="679">
        <v>1003927</v>
      </c>
      <c r="G196" s="680">
        <v>96.1</v>
      </c>
      <c r="H196" s="594">
        <v>1077558.7620000001</v>
      </c>
      <c r="I196" s="1343">
        <v>1.0900000000000001</v>
      </c>
      <c r="J196" s="681">
        <v>-0.4</v>
      </c>
      <c r="K196" s="1362">
        <v>1.0309999999999999</v>
      </c>
      <c r="L196" s="1281">
        <v>520951</v>
      </c>
      <c r="M196" s="678"/>
      <c r="N196" s="669"/>
      <c r="O196" s="669"/>
      <c r="P196" s="669"/>
      <c r="Q196" s="669"/>
      <c r="R196" s="699">
        <v>125.5</v>
      </c>
      <c r="S196" s="1624">
        <v>107.3</v>
      </c>
      <c r="T196" s="1624">
        <v>90.8</v>
      </c>
      <c r="U196" s="1462">
        <v>143.80000000000001</v>
      </c>
      <c r="V196" s="1798">
        <f t="shared" si="2"/>
        <v>1.0309999999999999</v>
      </c>
      <c r="W196" s="671">
        <v>93.4</v>
      </c>
      <c r="X196" s="672">
        <v>96.657020296041139</v>
      </c>
      <c r="Y196" s="673">
        <v>99.8</v>
      </c>
      <c r="AF196" s="637">
        <v>76</v>
      </c>
      <c r="AI196" s="1357"/>
    </row>
    <row r="197" spans="1:35" ht="13.5" customHeight="1">
      <c r="A197" s="646"/>
      <c r="B197" s="589"/>
      <c r="C197" s="547" t="s">
        <v>376</v>
      </c>
      <c r="D197" s="715">
        <v>125.7</v>
      </c>
      <c r="E197" s="576">
        <v>1307581</v>
      </c>
      <c r="F197" s="679">
        <v>817105</v>
      </c>
      <c r="G197" s="680">
        <v>94.5</v>
      </c>
      <c r="H197" s="594">
        <v>968707.02</v>
      </c>
      <c r="I197" s="1343">
        <v>1.05</v>
      </c>
      <c r="J197" s="681">
        <v>3.5</v>
      </c>
      <c r="K197" s="1362">
        <v>0.97</v>
      </c>
      <c r="L197" s="1281">
        <v>468428</v>
      </c>
      <c r="M197" s="678"/>
      <c r="N197" s="669"/>
      <c r="O197" s="669"/>
      <c r="P197" s="669"/>
      <c r="Q197" s="669"/>
      <c r="R197" s="699">
        <v>115.6</v>
      </c>
      <c r="S197" s="1624">
        <v>107.3</v>
      </c>
      <c r="T197" s="1624">
        <v>89.6</v>
      </c>
      <c r="U197" s="1462">
        <v>142.69999999999999</v>
      </c>
      <c r="V197" s="1798">
        <f t="shared" si="2"/>
        <v>0.97</v>
      </c>
      <c r="W197" s="671">
        <v>93.5</v>
      </c>
      <c r="X197" s="672">
        <v>96.750771043175988</v>
      </c>
      <c r="Y197" s="673">
        <v>91.9</v>
      </c>
      <c r="AF197" s="637">
        <v>74.7</v>
      </c>
      <c r="AI197" s="1357"/>
    </row>
    <row r="198" spans="1:35" ht="13.5" customHeight="1">
      <c r="A198" s="646"/>
      <c r="B198" s="589"/>
      <c r="C198" s="547" t="s">
        <v>377</v>
      </c>
      <c r="D198" s="715">
        <v>123.5</v>
      </c>
      <c r="E198" s="576">
        <v>1320450</v>
      </c>
      <c r="F198" s="679">
        <v>979737</v>
      </c>
      <c r="G198" s="680">
        <v>91.3</v>
      </c>
      <c r="H198" s="594">
        <v>1023649.2280000001</v>
      </c>
      <c r="I198" s="1343">
        <v>1</v>
      </c>
      <c r="J198" s="681">
        <v>-0.2</v>
      </c>
      <c r="K198" s="1362">
        <v>1.0720000000000001</v>
      </c>
      <c r="L198" s="1281">
        <v>517580</v>
      </c>
      <c r="M198" s="678"/>
      <c r="N198" s="669"/>
      <c r="O198" s="669"/>
      <c r="P198" s="669"/>
      <c r="Q198" s="669"/>
      <c r="R198" s="699">
        <v>129</v>
      </c>
      <c r="S198" s="1624">
        <v>107.2</v>
      </c>
      <c r="T198" s="1624">
        <v>90.4</v>
      </c>
      <c r="U198" s="1462">
        <v>142.69999999999999</v>
      </c>
      <c r="V198" s="1798">
        <f t="shared" si="2"/>
        <v>1.0720000000000001</v>
      </c>
      <c r="W198" s="671">
        <v>93.8</v>
      </c>
      <c r="X198" s="672">
        <v>97.032023284580589</v>
      </c>
      <c r="Y198" s="673">
        <v>102.6</v>
      </c>
      <c r="AF198" s="637">
        <v>72.2</v>
      </c>
      <c r="AI198" s="1357"/>
    </row>
    <row r="199" spans="1:35" ht="13.5" customHeight="1">
      <c r="A199" s="646"/>
      <c r="B199" s="589"/>
      <c r="C199" s="547" t="s">
        <v>119</v>
      </c>
      <c r="D199" s="715">
        <v>123.1</v>
      </c>
      <c r="E199" s="576">
        <v>1320721</v>
      </c>
      <c r="F199" s="679">
        <v>844386</v>
      </c>
      <c r="G199" s="680">
        <v>89.7</v>
      </c>
      <c r="H199" s="594">
        <v>1041446.925</v>
      </c>
      <c r="I199" s="1343">
        <v>0.99</v>
      </c>
      <c r="J199" s="681">
        <v>0.7</v>
      </c>
      <c r="K199" s="1362">
        <v>1.018</v>
      </c>
      <c r="L199" s="1281">
        <v>536205</v>
      </c>
      <c r="M199" s="678"/>
      <c r="N199" s="669"/>
      <c r="O199" s="669"/>
      <c r="P199" s="669"/>
      <c r="Q199" s="669"/>
      <c r="R199" s="699">
        <v>123</v>
      </c>
      <c r="S199" s="1624">
        <v>107.2</v>
      </c>
      <c r="T199" s="1624">
        <v>90.8</v>
      </c>
      <c r="U199" s="1462">
        <v>142.69999999999999</v>
      </c>
      <c r="V199" s="1798">
        <f t="shared" si="2"/>
        <v>1.018</v>
      </c>
      <c r="W199" s="671">
        <v>94.6</v>
      </c>
      <c r="X199" s="672">
        <v>97.969530755929185</v>
      </c>
      <c r="Y199" s="673">
        <v>97.8</v>
      </c>
      <c r="AF199" s="637">
        <v>70.900000000000006</v>
      </c>
      <c r="AI199" s="1357"/>
    </row>
    <row r="200" spans="1:35" ht="13.5" customHeight="1">
      <c r="A200" s="646"/>
      <c r="B200" s="589"/>
      <c r="C200" s="547" t="s">
        <v>120</v>
      </c>
      <c r="D200" s="715">
        <v>122.3</v>
      </c>
      <c r="E200" s="576">
        <v>1272625</v>
      </c>
      <c r="F200" s="679">
        <v>783312</v>
      </c>
      <c r="G200" s="680">
        <v>88.8</v>
      </c>
      <c r="H200" s="594">
        <v>1064726.2560000001</v>
      </c>
      <c r="I200" s="1343">
        <v>0.99</v>
      </c>
      <c r="J200" s="681">
        <v>1.5</v>
      </c>
      <c r="K200" s="1362">
        <v>1.004</v>
      </c>
      <c r="L200" s="1281">
        <v>483952</v>
      </c>
      <c r="M200" s="678"/>
      <c r="N200" s="669"/>
      <c r="O200" s="669"/>
      <c r="P200" s="669"/>
      <c r="Q200" s="669"/>
      <c r="R200" s="699">
        <v>122.6</v>
      </c>
      <c r="S200" s="1624">
        <v>107</v>
      </c>
      <c r="T200" s="1624">
        <v>91.2</v>
      </c>
      <c r="U200" s="1462">
        <v>143.19999999999999</v>
      </c>
      <c r="V200" s="1798">
        <f t="shared" si="2"/>
        <v>1.004</v>
      </c>
      <c r="W200" s="671">
        <v>95</v>
      </c>
      <c r="X200" s="672">
        <v>98.250782997333772</v>
      </c>
      <c r="Y200" s="673">
        <v>97.5</v>
      </c>
      <c r="AF200" s="637">
        <v>70.2</v>
      </c>
      <c r="AI200" s="1357"/>
    </row>
    <row r="201" spans="1:35" ht="13.5" customHeight="1">
      <c r="A201" s="646"/>
      <c r="B201" s="589"/>
      <c r="C201" s="550" t="s">
        <v>121</v>
      </c>
      <c r="D201" s="715">
        <v>120.9</v>
      </c>
      <c r="E201" s="576">
        <v>1266958</v>
      </c>
      <c r="F201" s="679">
        <v>783985</v>
      </c>
      <c r="G201" s="680">
        <v>87.4</v>
      </c>
      <c r="H201" s="594">
        <v>1016144.798</v>
      </c>
      <c r="I201" s="1343">
        <v>0.98</v>
      </c>
      <c r="J201" s="681">
        <v>-0.1</v>
      </c>
      <c r="K201" s="1362">
        <v>1.034</v>
      </c>
      <c r="L201" s="1281">
        <v>559792</v>
      </c>
      <c r="M201" s="678"/>
      <c r="N201" s="669"/>
      <c r="O201" s="669"/>
      <c r="P201" s="669"/>
      <c r="Q201" s="669"/>
      <c r="R201" s="704">
        <v>125.8</v>
      </c>
      <c r="S201" s="1626">
        <v>107</v>
      </c>
      <c r="T201" s="1626">
        <v>91.2</v>
      </c>
      <c r="U201" s="1463">
        <v>142.80000000000001</v>
      </c>
      <c r="V201" s="1799">
        <f t="shared" si="2"/>
        <v>1.034</v>
      </c>
      <c r="W201" s="671">
        <v>94.4</v>
      </c>
      <c r="X201" s="672">
        <v>97.688278514524598</v>
      </c>
      <c r="Y201" s="673">
        <v>100</v>
      </c>
      <c r="AF201" s="637">
        <v>69.099999999999994</v>
      </c>
      <c r="AI201" s="1357"/>
    </row>
    <row r="202" spans="1:35" ht="13.5" customHeight="1">
      <c r="A202" s="643">
        <v>1992</v>
      </c>
      <c r="B202" s="588" t="s">
        <v>124</v>
      </c>
      <c r="C202" s="546" t="s">
        <v>369</v>
      </c>
      <c r="D202" s="713">
        <v>120.1</v>
      </c>
      <c r="E202" s="573">
        <v>1208262</v>
      </c>
      <c r="F202" s="682">
        <v>837177</v>
      </c>
      <c r="G202" s="683">
        <v>86.2</v>
      </c>
      <c r="H202" s="602">
        <v>905253.61800000002</v>
      </c>
      <c r="I202" s="1344">
        <v>0.95</v>
      </c>
      <c r="J202" s="684">
        <v>-0.7</v>
      </c>
      <c r="K202" s="1363">
        <v>0.96099999999999997</v>
      </c>
      <c r="L202" s="1282">
        <v>379123</v>
      </c>
      <c r="M202" s="678"/>
      <c r="N202" s="669"/>
      <c r="O202" s="669"/>
      <c r="P202" s="669"/>
      <c r="Q202" s="669"/>
      <c r="R202" s="699">
        <v>113.7</v>
      </c>
      <c r="S202" s="1624">
        <v>106.8</v>
      </c>
      <c r="T202" s="1624">
        <v>89.1</v>
      </c>
      <c r="U202" s="1462">
        <v>141.80000000000001</v>
      </c>
      <c r="V202" s="1798">
        <f t="shared" si="2"/>
        <v>0.96099999999999997</v>
      </c>
      <c r="W202" s="671">
        <v>94.1</v>
      </c>
      <c r="X202" s="672">
        <v>97.407026273120039</v>
      </c>
      <c r="Y202" s="673">
        <v>90.4</v>
      </c>
      <c r="AF202" s="637">
        <v>68.2</v>
      </c>
      <c r="AI202" s="1357"/>
    </row>
    <row r="203" spans="1:35" ht="13.5" customHeight="1">
      <c r="A203" s="646"/>
      <c r="B203" s="589"/>
      <c r="C203" s="547" t="s">
        <v>370</v>
      </c>
      <c r="D203" s="715">
        <v>119.1</v>
      </c>
      <c r="E203" s="576">
        <v>1216932</v>
      </c>
      <c r="F203" s="679">
        <v>945276</v>
      </c>
      <c r="G203" s="680">
        <v>84</v>
      </c>
      <c r="H203" s="594">
        <v>1000685.28</v>
      </c>
      <c r="I203" s="1343">
        <v>0.91</v>
      </c>
      <c r="J203" s="681">
        <v>1.8</v>
      </c>
      <c r="K203" s="1362">
        <v>0.97499999999999998</v>
      </c>
      <c r="L203" s="1281">
        <v>470216</v>
      </c>
      <c r="M203" s="678"/>
      <c r="N203" s="669"/>
      <c r="O203" s="669"/>
      <c r="P203" s="669"/>
      <c r="Q203" s="669"/>
      <c r="R203" s="699">
        <v>117</v>
      </c>
      <c r="S203" s="1624">
        <v>106.7</v>
      </c>
      <c r="T203" s="1624">
        <v>90.7</v>
      </c>
      <c r="U203" s="1462">
        <v>141.1</v>
      </c>
      <c r="V203" s="1798">
        <f t="shared" si="2"/>
        <v>0.97499999999999998</v>
      </c>
      <c r="W203" s="671">
        <v>94.2</v>
      </c>
      <c r="X203" s="672">
        <v>97.500777020254887</v>
      </c>
      <c r="Y203" s="673">
        <v>93</v>
      </c>
      <c r="AF203" s="637">
        <v>66.400000000000006</v>
      </c>
      <c r="AI203" s="1357"/>
    </row>
    <row r="204" spans="1:35" ht="13.5" customHeight="1">
      <c r="A204" s="646"/>
      <c r="B204" s="589"/>
      <c r="C204" s="547" t="s">
        <v>371</v>
      </c>
      <c r="D204" s="715">
        <v>119.6</v>
      </c>
      <c r="E204" s="576">
        <v>1263608</v>
      </c>
      <c r="F204" s="679">
        <v>901025</v>
      </c>
      <c r="G204" s="680">
        <v>91.3</v>
      </c>
      <c r="H204" s="594">
        <v>986810.03100000008</v>
      </c>
      <c r="I204" s="1343">
        <v>0.86</v>
      </c>
      <c r="J204" s="681">
        <v>-2.4</v>
      </c>
      <c r="K204" s="1362">
        <v>1.147</v>
      </c>
      <c r="L204" s="1281">
        <v>559212</v>
      </c>
      <c r="M204" s="678"/>
      <c r="N204" s="669"/>
      <c r="O204" s="669"/>
      <c r="P204" s="669"/>
      <c r="Q204" s="669"/>
      <c r="R204" s="699">
        <v>137.69999999999999</v>
      </c>
      <c r="S204" s="1624">
        <v>106.7</v>
      </c>
      <c r="T204" s="1624">
        <v>91.2</v>
      </c>
      <c r="U204" s="1462">
        <v>140.4</v>
      </c>
      <c r="V204" s="1798">
        <f t="shared" si="2"/>
        <v>1.147</v>
      </c>
      <c r="W204" s="671">
        <v>94.5</v>
      </c>
      <c r="X204" s="672">
        <v>97.875780008794322</v>
      </c>
      <c r="Y204" s="673">
        <v>109.5</v>
      </c>
      <c r="AF204" s="637">
        <v>72.2</v>
      </c>
      <c r="AI204" s="1357"/>
    </row>
    <row r="205" spans="1:35" ht="13.5" customHeight="1">
      <c r="A205" s="646"/>
      <c r="B205" s="589"/>
      <c r="C205" s="547" t="s">
        <v>372</v>
      </c>
      <c r="D205" s="715">
        <v>117.3</v>
      </c>
      <c r="E205" s="576">
        <v>1248569</v>
      </c>
      <c r="F205" s="679">
        <v>1002642</v>
      </c>
      <c r="G205" s="680">
        <v>80.400000000000006</v>
      </c>
      <c r="H205" s="594">
        <v>1056574.608</v>
      </c>
      <c r="I205" s="1343">
        <v>0.84</v>
      </c>
      <c r="J205" s="681">
        <v>-1.1000000000000001</v>
      </c>
      <c r="K205" s="1362">
        <v>0.91200000000000003</v>
      </c>
      <c r="L205" s="1281">
        <v>529348</v>
      </c>
      <c r="M205" s="678"/>
      <c r="N205" s="669"/>
      <c r="O205" s="669"/>
      <c r="P205" s="669"/>
      <c r="Q205" s="669"/>
      <c r="R205" s="699">
        <v>114.7</v>
      </c>
      <c r="S205" s="1624">
        <v>106.5</v>
      </c>
      <c r="T205" s="1624">
        <v>92.6</v>
      </c>
      <c r="U205" s="1462">
        <v>144.6</v>
      </c>
      <c r="V205" s="1798">
        <f t="shared" si="2"/>
        <v>0.91200000000000003</v>
      </c>
      <c r="W205" s="671">
        <v>95.9</v>
      </c>
      <c r="X205" s="672">
        <v>99.188290468682382</v>
      </c>
      <c r="Y205" s="673">
        <v>91.2</v>
      </c>
      <c r="AF205" s="637">
        <v>63.6</v>
      </c>
      <c r="AI205" s="1357"/>
    </row>
    <row r="206" spans="1:35" ht="13.5" customHeight="1">
      <c r="A206" s="646"/>
      <c r="B206" s="589"/>
      <c r="C206" s="547" t="s">
        <v>373</v>
      </c>
      <c r="D206" s="715">
        <v>115.5</v>
      </c>
      <c r="E206" s="576">
        <v>1246670</v>
      </c>
      <c r="F206" s="679">
        <v>828217</v>
      </c>
      <c r="G206" s="680">
        <v>80.900000000000006</v>
      </c>
      <c r="H206" s="594">
        <v>977905.15199999989</v>
      </c>
      <c r="I206" s="1343">
        <v>0.8</v>
      </c>
      <c r="J206" s="681">
        <v>1</v>
      </c>
      <c r="K206" s="1362">
        <v>0.86199999999999999</v>
      </c>
      <c r="L206" s="1281">
        <v>459888</v>
      </c>
      <c r="M206" s="678"/>
      <c r="N206" s="669"/>
      <c r="O206" s="669"/>
      <c r="P206" s="669"/>
      <c r="Q206" s="669"/>
      <c r="R206" s="699">
        <v>107.2</v>
      </c>
      <c r="S206" s="1624">
        <v>106.5</v>
      </c>
      <c r="T206" s="1624">
        <v>91.5</v>
      </c>
      <c r="U206" s="1462">
        <v>144.69999999999999</v>
      </c>
      <c r="V206" s="1798">
        <f t="shared" si="2"/>
        <v>0.86199999999999999</v>
      </c>
      <c r="W206" s="671">
        <v>95.6</v>
      </c>
      <c r="X206" s="672">
        <v>99.000788974412657</v>
      </c>
      <c r="Y206" s="673">
        <v>85.2</v>
      </c>
      <c r="AF206" s="637">
        <v>64</v>
      </c>
      <c r="AI206" s="1357"/>
    </row>
    <row r="207" spans="1:35" ht="13.5" customHeight="1">
      <c r="A207" s="646"/>
      <c r="B207" s="589"/>
      <c r="C207" s="547" t="s">
        <v>374</v>
      </c>
      <c r="D207" s="715">
        <v>117.2</v>
      </c>
      <c r="E207" s="576">
        <v>1292054</v>
      </c>
      <c r="F207" s="679">
        <v>874922</v>
      </c>
      <c r="G207" s="680">
        <v>83.8</v>
      </c>
      <c r="H207" s="594">
        <v>1053654.696</v>
      </c>
      <c r="I207" s="1343">
        <v>0.79</v>
      </c>
      <c r="J207" s="681">
        <v>-5.7</v>
      </c>
      <c r="K207" s="1362">
        <v>0.91700000000000004</v>
      </c>
      <c r="L207" s="1281">
        <v>498266</v>
      </c>
      <c r="M207" s="678"/>
      <c r="N207" s="669"/>
      <c r="O207" s="669"/>
      <c r="P207" s="669"/>
      <c r="Q207" s="669"/>
      <c r="R207" s="699">
        <v>115.6</v>
      </c>
      <c r="S207" s="1624">
        <v>106.4</v>
      </c>
      <c r="T207" s="1624">
        <v>93</v>
      </c>
      <c r="U207" s="1462">
        <v>144.30000000000001</v>
      </c>
      <c r="V207" s="1798">
        <f t="shared" si="2"/>
        <v>0.91700000000000004</v>
      </c>
      <c r="W207" s="671">
        <v>95.5</v>
      </c>
      <c r="X207" s="672">
        <v>98.907038227277809</v>
      </c>
      <c r="Y207" s="673">
        <v>91.9</v>
      </c>
      <c r="AF207" s="637">
        <v>66.3</v>
      </c>
      <c r="AI207" s="1357"/>
    </row>
    <row r="208" spans="1:35" ht="13.5" customHeight="1">
      <c r="A208" s="646"/>
      <c r="B208" s="589"/>
      <c r="C208" s="547" t="s">
        <v>375</v>
      </c>
      <c r="D208" s="715">
        <v>115.6</v>
      </c>
      <c r="E208" s="576">
        <v>1361199</v>
      </c>
      <c r="F208" s="679">
        <v>930878</v>
      </c>
      <c r="G208" s="680">
        <v>80.2</v>
      </c>
      <c r="H208" s="594">
        <v>1045259.5870000001</v>
      </c>
      <c r="I208" s="1343">
        <v>0.75</v>
      </c>
      <c r="J208" s="681">
        <v>1.1000000000000001</v>
      </c>
      <c r="K208" s="1362">
        <v>0.91200000000000003</v>
      </c>
      <c r="L208" s="1281">
        <v>515178</v>
      </c>
      <c r="M208" s="678"/>
      <c r="N208" s="669"/>
      <c r="O208" s="669"/>
      <c r="P208" s="669"/>
      <c r="Q208" s="669"/>
      <c r="R208" s="699">
        <v>114.3</v>
      </c>
      <c r="S208" s="1624">
        <v>106.4</v>
      </c>
      <c r="T208" s="1624">
        <v>92.7</v>
      </c>
      <c r="U208" s="1462">
        <v>143.80000000000001</v>
      </c>
      <c r="V208" s="1798">
        <f t="shared" si="2"/>
        <v>0.91200000000000003</v>
      </c>
      <c r="W208" s="671">
        <v>94.8</v>
      </c>
      <c r="X208" s="672">
        <v>98.157032250198895</v>
      </c>
      <c r="Y208" s="673">
        <v>90.9</v>
      </c>
      <c r="AF208" s="637">
        <v>63.4</v>
      </c>
      <c r="AI208" s="1357"/>
    </row>
    <row r="209" spans="1:35" ht="13.5" customHeight="1">
      <c r="A209" s="646"/>
      <c r="B209" s="589"/>
      <c r="C209" s="547" t="s">
        <v>376</v>
      </c>
      <c r="D209" s="715">
        <v>112.4</v>
      </c>
      <c r="E209" s="576">
        <v>1273631</v>
      </c>
      <c r="F209" s="679">
        <v>826230</v>
      </c>
      <c r="G209" s="680">
        <v>78.900000000000006</v>
      </c>
      <c r="H209" s="594">
        <v>930582.74400000006</v>
      </c>
      <c r="I209" s="1343">
        <v>0.74</v>
      </c>
      <c r="J209" s="681">
        <v>1.2</v>
      </c>
      <c r="K209" s="1362">
        <v>0.84399999999999997</v>
      </c>
      <c r="L209" s="1281">
        <v>452420</v>
      </c>
      <c r="M209" s="678"/>
      <c r="N209" s="669"/>
      <c r="O209" s="669"/>
      <c r="P209" s="669"/>
      <c r="Q209" s="669"/>
      <c r="R209" s="699">
        <v>103.3</v>
      </c>
      <c r="S209" s="1624">
        <v>106.3</v>
      </c>
      <c r="T209" s="1624">
        <v>91.4</v>
      </c>
      <c r="U209" s="1462">
        <v>142.4</v>
      </c>
      <c r="V209" s="1798">
        <f t="shared" si="2"/>
        <v>0.84399999999999997</v>
      </c>
      <c r="W209" s="671">
        <v>95.3</v>
      </c>
      <c r="X209" s="672">
        <v>98.625785985873193</v>
      </c>
      <c r="Y209" s="673">
        <v>82.1</v>
      </c>
      <c r="AF209" s="637">
        <v>62.4</v>
      </c>
      <c r="AI209" s="1357"/>
    </row>
    <row r="210" spans="1:35" ht="13.5" customHeight="1">
      <c r="A210" s="646"/>
      <c r="B210" s="589"/>
      <c r="C210" s="547" t="s">
        <v>377</v>
      </c>
      <c r="D210" s="715">
        <v>118.4</v>
      </c>
      <c r="E210" s="576">
        <v>1311213</v>
      </c>
      <c r="F210" s="679">
        <v>995207</v>
      </c>
      <c r="G210" s="680">
        <v>86</v>
      </c>
      <c r="H210" s="594">
        <v>978208.4</v>
      </c>
      <c r="I210" s="1343">
        <v>0.72</v>
      </c>
      <c r="J210" s="681">
        <v>-1.4</v>
      </c>
      <c r="K210" s="1362">
        <v>1.0029999999999999</v>
      </c>
      <c r="L210" s="1281">
        <v>570757</v>
      </c>
      <c r="M210" s="678"/>
      <c r="N210" s="669"/>
      <c r="O210" s="669"/>
      <c r="P210" s="669"/>
      <c r="Q210" s="669"/>
      <c r="R210" s="699">
        <v>123.6</v>
      </c>
      <c r="S210" s="1624">
        <v>106.2</v>
      </c>
      <c r="T210" s="1624">
        <v>92.2</v>
      </c>
      <c r="U210" s="1462">
        <v>141.9</v>
      </c>
      <c r="V210" s="1798">
        <f t="shared" si="2"/>
        <v>1.0029999999999999</v>
      </c>
      <c r="W210" s="671">
        <v>95.6</v>
      </c>
      <c r="X210" s="672">
        <v>99.000788974412657</v>
      </c>
      <c r="Y210" s="673">
        <v>98.3</v>
      </c>
      <c r="AF210" s="637">
        <v>68</v>
      </c>
      <c r="AI210" s="1357"/>
    </row>
    <row r="211" spans="1:35" ht="13.5" customHeight="1">
      <c r="A211" s="646"/>
      <c r="B211" s="589"/>
      <c r="C211" s="547" t="s">
        <v>119</v>
      </c>
      <c r="D211" s="715">
        <v>115.8</v>
      </c>
      <c r="E211" s="576">
        <v>1317647</v>
      </c>
      <c r="F211" s="679">
        <v>755607</v>
      </c>
      <c r="G211" s="680">
        <v>81.599999999999994</v>
      </c>
      <c r="H211" s="594">
        <v>1014210.84</v>
      </c>
      <c r="I211" s="1343">
        <v>0.7</v>
      </c>
      <c r="J211" s="681">
        <v>1.8</v>
      </c>
      <c r="K211" s="1362">
        <v>0.93500000000000005</v>
      </c>
      <c r="L211" s="1281">
        <v>504541</v>
      </c>
      <c r="M211" s="678"/>
      <c r="N211" s="669"/>
      <c r="O211" s="669"/>
      <c r="P211" s="669"/>
      <c r="Q211" s="669"/>
      <c r="R211" s="699">
        <v>116</v>
      </c>
      <c r="S211" s="1624">
        <v>106</v>
      </c>
      <c r="T211" s="1624">
        <v>92.7</v>
      </c>
      <c r="U211" s="1462">
        <v>141.80000000000001</v>
      </c>
      <c r="V211" s="1798">
        <f t="shared" si="2"/>
        <v>0.93500000000000005</v>
      </c>
      <c r="W211" s="671">
        <v>95.6</v>
      </c>
      <c r="X211" s="672">
        <v>98.907038227277809</v>
      </c>
      <c r="Y211" s="673">
        <v>92.2</v>
      </c>
      <c r="AF211" s="637">
        <v>64.5</v>
      </c>
      <c r="AI211" s="1357"/>
    </row>
    <row r="212" spans="1:35" ht="13.5" customHeight="1">
      <c r="A212" s="646"/>
      <c r="B212" s="589"/>
      <c r="C212" s="547" t="s">
        <v>120</v>
      </c>
      <c r="D212" s="715">
        <v>113.3</v>
      </c>
      <c r="E212" s="576">
        <v>1258484</v>
      </c>
      <c r="F212" s="679">
        <v>716377</v>
      </c>
      <c r="G212" s="680">
        <v>77</v>
      </c>
      <c r="H212" s="594">
        <v>988415.86800000002</v>
      </c>
      <c r="I212" s="1343">
        <v>0.67</v>
      </c>
      <c r="J212" s="681">
        <v>2.7</v>
      </c>
      <c r="K212" s="1362">
        <v>0.91600000000000004</v>
      </c>
      <c r="L212" s="1281">
        <v>441815</v>
      </c>
      <c r="M212" s="678"/>
      <c r="N212" s="669"/>
      <c r="O212" s="669"/>
      <c r="P212" s="669"/>
      <c r="Q212" s="669"/>
      <c r="R212" s="699">
        <v>113.1</v>
      </c>
      <c r="S212" s="1624">
        <v>105.8</v>
      </c>
      <c r="T212" s="1624">
        <v>92.3</v>
      </c>
      <c r="U212" s="1462">
        <v>141.6</v>
      </c>
      <c r="V212" s="1798">
        <f t="shared" si="2"/>
        <v>0.91600000000000004</v>
      </c>
      <c r="W212" s="671">
        <v>95.4</v>
      </c>
      <c r="X212" s="672">
        <v>98.813287480142918</v>
      </c>
      <c r="Y212" s="673">
        <v>89.9</v>
      </c>
      <c r="AF212" s="637">
        <v>60.9</v>
      </c>
      <c r="AI212" s="1357"/>
    </row>
    <row r="213" spans="1:35" ht="13.5" customHeight="1">
      <c r="A213" s="658"/>
      <c r="B213" s="676"/>
      <c r="C213" s="550" t="s">
        <v>121</v>
      </c>
      <c r="D213" s="717">
        <v>114.1</v>
      </c>
      <c r="E213" s="582">
        <v>1283671</v>
      </c>
      <c r="F213" s="686">
        <v>793269</v>
      </c>
      <c r="G213" s="687">
        <v>79.3</v>
      </c>
      <c r="H213" s="598">
        <v>962782.03799999994</v>
      </c>
      <c r="I213" s="1345">
        <v>0.64</v>
      </c>
      <c r="J213" s="688">
        <v>-0.6</v>
      </c>
      <c r="K213" s="1364">
        <v>0.95699999999999996</v>
      </c>
      <c r="L213" s="1283">
        <v>531284</v>
      </c>
      <c r="M213" s="678"/>
      <c r="N213" s="669"/>
      <c r="O213" s="669"/>
      <c r="P213" s="669"/>
      <c r="Q213" s="669"/>
      <c r="R213" s="704">
        <v>118.5</v>
      </c>
      <c r="S213" s="1626">
        <v>105.7</v>
      </c>
      <c r="T213" s="1626">
        <v>92.8</v>
      </c>
      <c r="U213" s="1463">
        <v>141.1</v>
      </c>
      <c r="V213" s="1799">
        <f t="shared" si="2"/>
        <v>0.95699999999999996</v>
      </c>
      <c r="W213" s="671">
        <v>95.4</v>
      </c>
      <c r="X213" s="672">
        <v>98.719536733008042</v>
      </c>
      <c r="Y213" s="673">
        <v>94.2</v>
      </c>
      <c r="AF213" s="637">
        <v>62.7</v>
      </c>
      <c r="AI213" s="1357"/>
    </row>
    <row r="214" spans="1:35" ht="13.5" customHeight="1">
      <c r="A214" s="646">
        <v>1993</v>
      </c>
      <c r="B214" s="589" t="s">
        <v>125</v>
      </c>
      <c r="C214" s="546" t="s">
        <v>369</v>
      </c>
      <c r="D214" s="715">
        <v>113.4</v>
      </c>
      <c r="E214" s="576">
        <v>1221589</v>
      </c>
      <c r="F214" s="679">
        <v>779296</v>
      </c>
      <c r="G214" s="680">
        <v>79.7</v>
      </c>
      <c r="H214" s="594">
        <v>871710.08399999992</v>
      </c>
      <c r="I214" s="1343">
        <v>0.62</v>
      </c>
      <c r="J214" s="681">
        <v>2.7</v>
      </c>
      <c r="K214" s="1362">
        <v>0.86599999999999999</v>
      </c>
      <c r="L214" s="1281">
        <v>351971</v>
      </c>
      <c r="M214" s="678"/>
      <c r="N214" s="669"/>
      <c r="O214" s="669"/>
      <c r="P214" s="669"/>
      <c r="Q214" s="669"/>
      <c r="R214" s="699">
        <v>103.6</v>
      </c>
      <c r="S214" s="1624">
        <v>105.6</v>
      </c>
      <c r="T214" s="1624">
        <v>90.7</v>
      </c>
      <c r="U214" s="1462">
        <v>139.30000000000001</v>
      </c>
      <c r="V214" s="1798">
        <f t="shared" si="2"/>
        <v>0.86599999999999999</v>
      </c>
      <c r="W214" s="671">
        <v>95.3</v>
      </c>
      <c r="X214" s="672">
        <v>98.625785985873193</v>
      </c>
      <c r="Y214" s="673">
        <v>82.4</v>
      </c>
      <c r="AF214" s="637">
        <v>63</v>
      </c>
      <c r="AI214" s="1357"/>
    </row>
    <row r="215" spans="1:35" ht="13.5" customHeight="1">
      <c r="A215" s="646"/>
      <c r="B215" s="589"/>
      <c r="C215" s="547" t="s">
        <v>370</v>
      </c>
      <c r="D215" s="715">
        <v>113.9</v>
      </c>
      <c r="E215" s="576">
        <v>1212893</v>
      </c>
      <c r="F215" s="679">
        <v>705581</v>
      </c>
      <c r="G215" s="680">
        <v>77.599999999999994</v>
      </c>
      <c r="H215" s="594">
        <v>1001527.875</v>
      </c>
      <c r="I215" s="1343">
        <v>0.61</v>
      </c>
      <c r="J215" s="681">
        <v>-1.1000000000000001</v>
      </c>
      <c r="K215" s="1362">
        <v>0.91100000000000003</v>
      </c>
      <c r="L215" s="1281">
        <v>438273</v>
      </c>
      <c r="M215" s="678"/>
      <c r="N215" s="669"/>
      <c r="O215" s="669"/>
      <c r="P215" s="669"/>
      <c r="Q215" s="669"/>
      <c r="R215" s="699">
        <v>109.9</v>
      </c>
      <c r="S215" s="1624">
        <v>105.6</v>
      </c>
      <c r="T215" s="1624">
        <v>91.9</v>
      </c>
      <c r="U215" s="1462">
        <v>138.6</v>
      </c>
      <c r="V215" s="1798">
        <f t="shared" si="2"/>
        <v>0.91100000000000003</v>
      </c>
      <c r="W215" s="671">
        <v>95.6</v>
      </c>
      <c r="X215" s="672">
        <v>98.907038227277809</v>
      </c>
      <c r="Y215" s="673">
        <v>87.4</v>
      </c>
      <c r="AF215" s="637">
        <v>61.4</v>
      </c>
      <c r="AI215" s="1357"/>
    </row>
    <row r="216" spans="1:35" ht="13.5" customHeight="1">
      <c r="A216" s="646"/>
      <c r="B216" s="589"/>
      <c r="C216" s="547" t="s">
        <v>371</v>
      </c>
      <c r="D216" s="715">
        <v>112.1</v>
      </c>
      <c r="E216" s="576">
        <v>1324263</v>
      </c>
      <c r="F216" s="679">
        <v>704166</v>
      </c>
      <c r="G216" s="680">
        <v>66.3</v>
      </c>
      <c r="H216" s="594">
        <v>1023981.9060000001</v>
      </c>
      <c r="I216" s="1343">
        <v>0.6</v>
      </c>
      <c r="J216" s="681">
        <v>-3.5</v>
      </c>
      <c r="K216" s="1362">
        <v>1.109</v>
      </c>
      <c r="L216" s="1281">
        <v>550069</v>
      </c>
      <c r="M216" s="678"/>
      <c r="N216" s="669"/>
      <c r="O216" s="669"/>
      <c r="P216" s="669"/>
      <c r="Q216" s="669"/>
      <c r="R216" s="699">
        <v>134.1</v>
      </c>
      <c r="S216" s="1624">
        <v>105.3</v>
      </c>
      <c r="T216" s="1624">
        <v>92.3</v>
      </c>
      <c r="U216" s="1462">
        <v>137.9</v>
      </c>
      <c r="V216" s="1798">
        <f t="shared" si="2"/>
        <v>1.109</v>
      </c>
      <c r="W216" s="671">
        <v>95.8</v>
      </c>
      <c r="X216" s="672">
        <v>99.188290468682382</v>
      </c>
      <c r="Y216" s="673">
        <v>106.6</v>
      </c>
      <c r="AF216" s="637">
        <v>52.4</v>
      </c>
      <c r="AI216" s="1357"/>
    </row>
    <row r="217" spans="1:35" ht="13.5" customHeight="1">
      <c r="A217" s="646"/>
      <c r="B217" s="589"/>
      <c r="C217" s="547" t="s">
        <v>372</v>
      </c>
      <c r="D217" s="715">
        <v>113.3</v>
      </c>
      <c r="E217" s="576">
        <v>1237009</v>
      </c>
      <c r="F217" s="679">
        <v>963508</v>
      </c>
      <c r="G217" s="680">
        <v>81.7</v>
      </c>
      <c r="H217" s="594">
        <v>1093057.5959999999</v>
      </c>
      <c r="I217" s="1343">
        <v>0.59</v>
      </c>
      <c r="J217" s="681">
        <v>2.7</v>
      </c>
      <c r="K217" s="1362">
        <v>0.88800000000000001</v>
      </c>
      <c r="L217" s="1281">
        <v>484066</v>
      </c>
      <c r="M217" s="678"/>
      <c r="N217" s="669"/>
      <c r="O217" s="669"/>
      <c r="P217" s="669"/>
      <c r="Q217" s="669"/>
      <c r="R217" s="699">
        <v>111.9</v>
      </c>
      <c r="S217" s="1624">
        <v>105.1</v>
      </c>
      <c r="T217" s="1624">
        <v>93.9</v>
      </c>
      <c r="U217" s="1462">
        <v>141.1</v>
      </c>
      <c r="V217" s="1798">
        <f t="shared" si="2"/>
        <v>0.88800000000000001</v>
      </c>
      <c r="W217" s="671">
        <v>96.5</v>
      </c>
      <c r="X217" s="672">
        <v>99.844545698626405</v>
      </c>
      <c r="Y217" s="673">
        <v>89</v>
      </c>
      <c r="AF217" s="637">
        <v>64.599999999999994</v>
      </c>
      <c r="AI217" s="1357"/>
    </row>
    <row r="218" spans="1:35" ht="13.5" customHeight="1">
      <c r="A218" s="646"/>
      <c r="B218" s="589"/>
      <c r="C218" s="547" t="s">
        <v>373</v>
      </c>
      <c r="D218" s="715">
        <v>110.6</v>
      </c>
      <c r="E218" s="576">
        <v>1246563</v>
      </c>
      <c r="F218" s="679">
        <v>713970</v>
      </c>
      <c r="G218" s="680">
        <v>74</v>
      </c>
      <c r="H218" s="594">
        <v>986252.73800000001</v>
      </c>
      <c r="I218" s="1343">
        <v>0.56999999999999995</v>
      </c>
      <c r="J218" s="681">
        <v>2.2000000000000002</v>
      </c>
      <c r="K218" s="1362">
        <v>0.81499999999999995</v>
      </c>
      <c r="L218" s="1281">
        <v>383475</v>
      </c>
      <c r="M218" s="678"/>
      <c r="N218" s="669"/>
      <c r="O218" s="669"/>
      <c r="P218" s="669"/>
      <c r="Q218" s="669"/>
      <c r="R218" s="699">
        <v>102.4</v>
      </c>
      <c r="S218" s="1624">
        <v>104.8</v>
      </c>
      <c r="T218" s="1624">
        <v>93.5</v>
      </c>
      <c r="U218" s="1462">
        <v>140.80000000000001</v>
      </c>
      <c r="V218" s="1798">
        <f t="shared" si="2"/>
        <v>0.81499999999999995</v>
      </c>
      <c r="W218" s="671">
        <v>96.5</v>
      </c>
      <c r="X218" s="672">
        <v>99.844545698626405</v>
      </c>
      <c r="Y218" s="673">
        <v>81.400000000000006</v>
      </c>
      <c r="AF218" s="637">
        <v>58.5</v>
      </c>
      <c r="AI218" s="1357"/>
    </row>
    <row r="219" spans="1:35" ht="13.5" customHeight="1">
      <c r="A219" s="646"/>
      <c r="B219" s="589"/>
      <c r="C219" s="547" t="s">
        <v>374</v>
      </c>
      <c r="D219" s="715">
        <v>110.7</v>
      </c>
      <c r="E219" s="576">
        <v>1292082</v>
      </c>
      <c r="F219" s="679">
        <v>880241</v>
      </c>
      <c r="G219" s="680">
        <v>84.3</v>
      </c>
      <c r="H219" s="594">
        <v>1064844.166</v>
      </c>
      <c r="I219" s="1343">
        <v>0.54</v>
      </c>
      <c r="J219" s="681">
        <v>0.4</v>
      </c>
      <c r="K219" s="1362">
        <v>0.88900000000000001</v>
      </c>
      <c r="L219" s="1281">
        <v>437958</v>
      </c>
      <c r="M219" s="678"/>
      <c r="N219" s="669"/>
      <c r="O219" s="669"/>
      <c r="P219" s="669"/>
      <c r="Q219" s="669"/>
      <c r="R219" s="699">
        <v>111.3</v>
      </c>
      <c r="S219" s="1624">
        <v>104.7</v>
      </c>
      <c r="T219" s="1624">
        <v>93.1</v>
      </c>
      <c r="U219" s="1462">
        <v>140.80000000000001</v>
      </c>
      <c r="V219" s="1798">
        <f t="shared" si="2"/>
        <v>0.88900000000000001</v>
      </c>
      <c r="W219" s="671">
        <v>96.5</v>
      </c>
      <c r="X219" s="672">
        <v>99.844545698626405</v>
      </c>
      <c r="Y219" s="673">
        <v>88.5</v>
      </c>
      <c r="AF219" s="637">
        <v>66.7</v>
      </c>
      <c r="AI219" s="1357"/>
    </row>
    <row r="220" spans="1:35" ht="13.5" customHeight="1">
      <c r="A220" s="646"/>
      <c r="B220" s="589"/>
      <c r="C220" s="547" t="s">
        <v>375</v>
      </c>
      <c r="D220" s="715">
        <v>112.5</v>
      </c>
      <c r="E220" s="576">
        <v>1336069</v>
      </c>
      <c r="F220" s="679">
        <v>867119</v>
      </c>
      <c r="G220" s="680">
        <v>83.1</v>
      </c>
      <c r="H220" s="594">
        <v>1065532.92</v>
      </c>
      <c r="I220" s="1343">
        <v>0.53</v>
      </c>
      <c r="J220" s="681">
        <v>0.1</v>
      </c>
      <c r="K220" s="1362">
        <v>0.91700000000000004</v>
      </c>
      <c r="L220" s="1281">
        <v>459822</v>
      </c>
      <c r="M220" s="678"/>
      <c r="N220" s="669"/>
      <c r="O220" s="669"/>
      <c r="P220" s="669"/>
      <c r="Q220" s="669"/>
      <c r="R220" s="699">
        <v>113.1</v>
      </c>
      <c r="S220" s="1624">
        <v>104.5</v>
      </c>
      <c r="T220" s="1624">
        <v>92.1</v>
      </c>
      <c r="U220" s="1462">
        <v>140</v>
      </c>
      <c r="V220" s="1798">
        <f t="shared" si="2"/>
        <v>0.91700000000000004</v>
      </c>
      <c r="W220" s="671">
        <v>96.8</v>
      </c>
      <c r="X220" s="672">
        <v>100.21954868716583</v>
      </c>
      <c r="Y220" s="673">
        <v>89.9</v>
      </c>
      <c r="AF220" s="637">
        <v>65.7</v>
      </c>
      <c r="AI220" s="1357"/>
    </row>
    <row r="221" spans="1:35" ht="13.5" customHeight="1">
      <c r="A221" s="646"/>
      <c r="B221" s="589"/>
      <c r="C221" s="547" t="s">
        <v>376</v>
      </c>
      <c r="D221" s="715">
        <v>107.2</v>
      </c>
      <c r="E221" s="576">
        <v>1269967</v>
      </c>
      <c r="F221" s="679">
        <v>760007</v>
      </c>
      <c r="G221" s="680">
        <v>76.099999999999994</v>
      </c>
      <c r="H221" s="594">
        <v>958258.01400000008</v>
      </c>
      <c r="I221" s="1343">
        <v>0.51</v>
      </c>
      <c r="J221" s="681">
        <v>1.5</v>
      </c>
      <c r="K221" s="1362">
        <v>0.80800000000000005</v>
      </c>
      <c r="L221" s="1281">
        <v>392884</v>
      </c>
      <c r="M221" s="678"/>
      <c r="N221" s="669"/>
      <c r="O221" s="669"/>
      <c r="P221" s="669"/>
      <c r="Q221" s="669"/>
      <c r="R221" s="699">
        <v>98.1</v>
      </c>
      <c r="S221" s="1624">
        <v>104.3</v>
      </c>
      <c r="T221" s="1624">
        <v>91.1</v>
      </c>
      <c r="U221" s="1462">
        <v>139</v>
      </c>
      <c r="V221" s="1798">
        <f t="shared" si="2"/>
        <v>0.80800000000000005</v>
      </c>
      <c r="W221" s="671">
        <v>97.4</v>
      </c>
      <c r="X221" s="672">
        <v>100.782053169975</v>
      </c>
      <c r="Y221" s="673">
        <v>78</v>
      </c>
      <c r="AF221" s="637">
        <v>60.2</v>
      </c>
      <c r="AI221" s="1357"/>
    </row>
    <row r="222" spans="1:35" ht="13.5" customHeight="1">
      <c r="A222" s="646"/>
      <c r="B222" s="589"/>
      <c r="C222" s="547" t="s">
        <v>377</v>
      </c>
      <c r="D222" s="715">
        <v>106.3</v>
      </c>
      <c r="E222" s="576">
        <v>1269645</v>
      </c>
      <c r="F222" s="679">
        <v>786400</v>
      </c>
      <c r="G222" s="680">
        <v>74.599999999999994</v>
      </c>
      <c r="H222" s="594">
        <v>1024502.49</v>
      </c>
      <c r="I222" s="1343">
        <v>0.5</v>
      </c>
      <c r="J222" s="681">
        <v>2.4</v>
      </c>
      <c r="K222" s="1362">
        <v>0.91700000000000004</v>
      </c>
      <c r="L222" s="1281">
        <v>448409</v>
      </c>
      <c r="M222" s="678"/>
      <c r="N222" s="669"/>
      <c r="O222" s="669"/>
      <c r="P222" s="669"/>
      <c r="Q222" s="669"/>
      <c r="R222" s="699">
        <v>112.4</v>
      </c>
      <c r="S222" s="1624">
        <v>104.1</v>
      </c>
      <c r="T222" s="1624">
        <v>92.2</v>
      </c>
      <c r="U222" s="1462">
        <v>138.4</v>
      </c>
      <c r="V222" s="1798">
        <f t="shared" si="2"/>
        <v>0.91700000000000004</v>
      </c>
      <c r="W222" s="671">
        <v>97.4</v>
      </c>
      <c r="X222" s="672">
        <v>100.782053169975</v>
      </c>
      <c r="Y222" s="673">
        <v>89.4</v>
      </c>
      <c r="AF222" s="637">
        <v>59</v>
      </c>
      <c r="AI222" s="1357"/>
    </row>
    <row r="223" spans="1:35" ht="13.5" customHeight="1">
      <c r="A223" s="646"/>
      <c r="B223" s="589"/>
      <c r="C223" s="547" t="s">
        <v>119</v>
      </c>
      <c r="D223" s="715">
        <v>106.8</v>
      </c>
      <c r="E223" s="576">
        <v>1287262</v>
      </c>
      <c r="F223" s="679">
        <v>847742</v>
      </c>
      <c r="G223" s="680">
        <v>78</v>
      </c>
      <c r="H223" s="594">
        <v>1025342.3</v>
      </c>
      <c r="I223" s="1343">
        <v>0.49</v>
      </c>
      <c r="J223" s="681">
        <v>-0.2</v>
      </c>
      <c r="K223" s="1362">
        <v>0.85299999999999998</v>
      </c>
      <c r="L223" s="1281">
        <v>405351</v>
      </c>
      <c r="M223" s="678"/>
      <c r="N223" s="669"/>
      <c r="O223" s="669"/>
      <c r="P223" s="669"/>
      <c r="Q223" s="669"/>
      <c r="R223" s="699">
        <v>104.4</v>
      </c>
      <c r="S223" s="1624">
        <v>103.8</v>
      </c>
      <c r="T223" s="1624">
        <v>92.2</v>
      </c>
      <c r="U223" s="1462">
        <v>137.80000000000001</v>
      </c>
      <c r="V223" s="1798">
        <f t="shared" si="2"/>
        <v>0.85299999999999998</v>
      </c>
      <c r="W223" s="671">
        <v>97.1</v>
      </c>
      <c r="X223" s="672">
        <v>100.50080092857041</v>
      </c>
      <c r="Y223" s="673">
        <v>83</v>
      </c>
      <c r="AF223" s="637">
        <v>61.7</v>
      </c>
      <c r="AI223" s="1357"/>
    </row>
    <row r="224" spans="1:35" ht="13.5" customHeight="1">
      <c r="A224" s="646"/>
      <c r="B224" s="589"/>
      <c r="C224" s="547" t="s">
        <v>120</v>
      </c>
      <c r="D224" s="715">
        <v>108</v>
      </c>
      <c r="E224" s="576">
        <v>1236177</v>
      </c>
      <c r="F224" s="679">
        <v>765124</v>
      </c>
      <c r="G224" s="680">
        <v>78.099999999999994</v>
      </c>
      <c r="H224" s="594">
        <v>1027714.275</v>
      </c>
      <c r="I224" s="1343">
        <v>0.48</v>
      </c>
      <c r="J224" s="681">
        <v>-6</v>
      </c>
      <c r="K224" s="1362">
        <v>0.871</v>
      </c>
      <c r="L224" s="1281">
        <v>377600</v>
      </c>
      <c r="M224" s="678"/>
      <c r="N224" s="669"/>
      <c r="O224" s="669"/>
      <c r="P224" s="669"/>
      <c r="Q224" s="669"/>
      <c r="R224" s="699">
        <v>106.8</v>
      </c>
      <c r="S224" s="1624">
        <v>103.7</v>
      </c>
      <c r="T224" s="1624">
        <v>92.6</v>
      </c>
      <c r="U224" s="1462">
        <v>137.30000000000001</v>
      </c>
      <c r="V224" s="1798">
        <f t="shared" si="2"/>
        <v>0.871</v>
      </c>
      <c r="W224" s="671">
        <v>96.5</v>
      </c>
      <c r="X224" s="672">
        <v>99.938296445761253</v>
      </c>
      <c r="Y224" s="673">
        <v>84.9</v>
      </c>
      <c r="AF224" s="637">
        <v>61.8</v>
      </c>
      <c r="AI224" s="1357"/>
    </row>
    <row r="225" spans="1:35" ht="13.5" customHeight="1">
      <c r="A225" s="646"/>
      <c r="B225" s="589"/>
      <c r="C225" s="550" t="s">
        <v>121</v>
      </c>
      <c r="D225" s="715">
        <v>106.8</v>
      </c>
      <c r="E225" s="576">
        <v>1233943</v>
      </c>
      <c r="F225" s="679">
        <v>811185</v>
      </c>
      <c r="G225" s="680">
        <v>80.2</v>
      </c>
      <c r="H225" s="594">
        <v>1003470.72</v>
      </c>
      <c r="I225" s="1343">
        <v>0.47</v>
      </c>
      <c r="J225" s="681">
        <v>-2.6</v>
      </c>
      <c r="K225" s="1362">
        <v>0.89900000000000002</v>
      </c>
      <c r="L225" s="1281">
        <v>471042</v>
      </c>
      <c r="M225" s="678"/>
      <c r="N225" s="669"/>
      <c r="O225" s="669"/>
      <c r="P225" s="669"/>
      <c r="Q225" s="669"/>
      <c r="R225" s="704">
        <v>109.8</v>
      </c>
      <c r="S225" s="1626">
        <v>103.5</v>
      </c>
      <c r="T225" s="1626">
        <v>92.3</v>
      </c>
      <c r="U225" s="1463">
        <v>137</v>
      </c>
      <c r="V225" s="1799">
        <f t="shared" si="2"/>
        <v>0.89900000000000002</v>
      </c>
      <c r="W225" s="671">
        <v>96.6</v>
      </c>
      <c r="X225" s="672">
        <v>99.938296445761253</v>
      </c>
      <c r="Y225" s="673">
        <v>87.3</v>
      </c>
      <c r="AF225" s="637">
        <v>63.4</v>
      </c>
      <c r="AI225" s="1357"/>
    </row>
    <row r="226" spans="1:35" ht="13.5" customHeight="1">
      <c r="A226" s="643">
        <v>1994</v>
      </c>
      <c r="B226" s="588" t="s">
        <v>128</v>
      </c>
      <c r="C226" s="546" t="s">
        <v>369</v>
      </c>
      <c r="D226" s="713">
        <v>109.7</v>
      </c>
      <c r="E226" s="573">
        <v>1165966</v>
      </c>
      <c r="F226" s="682">
        <v>704383</v>
      </c>
      <c r="G226" s="683">
        <v>76.8</v>
      </c>
      <c r="H226" s="602">
        <v>919841.85</v>
      </c>
      <c r="I226" s="1344">
        <v>0.46</v>
      </c>
      <c r="J226" s="684">
        <v>-0.7</v>
      </c>
      <c r="K226" s="1363">
        <v>0.83799999999999997</v>
      </c>
      <c r="L226" s="1282">
        <v>334187</v>
      </c>
      <c r="M226" s="678"/>
      <c r="N226" s="669"/>
      <c r="O226" s="669"/>
      <c r="P226" s="669"/>
      <c r="Q226" s="669"/>
      <c r="R226" s="699">
        <v>100.2</v>
      </c>
      <c r="S226" s="1624">
        <v>103.5</v>
      </c>
      <c r="T226" s="1624">
        <v>91.3</v>
      </c>
      <c r="U226" s="1462">
        <v>135.6</v>
      </c>
      <c r="V226" s="1798">
        <f t="shared" si="2"/>
        <v>0.83799999999999997</v>
      </c>
      <c r="W226" s="671">
        <v>96.4</v>
      </c>
      <c r="X226" s="672">
        <v>99.750794951491528</v>
      </c>
      <c r="Y226" s="673">
        <v>79.7</v>
      </c>
      <c r="AF226" s="637">
        <v>60.7</v>
      </c>
      <c r="AI226" s="1357"/>
    </row>
    <row r="227" spans="1:35" ht="13.5" customHeight="1">
      <c r="A227" s="646"/>
      <c r="B227" s="589"/>
      <c r="C227" s="547" t="s">
        <v>370</v>
      </c>
      <c r="D227" s="715">
        <v>108.1</v>
      </c>
      <c r="E227" s="576">
        <v>1164714</v>
      </c>
      <c r="F227" s="679">
        <v>671335</v>
      </c>
      <c r="G227" s="680">
        <v>73.8</v>
      </c>
      <c r="H227" s="594">
        <v>977946.58200000005</v>
      </c>
      <c r="I227" s="1343">
        <v>0.45</v>
      </c>
      <c r="J227" s="681">
        <v>0.1</v>
      </c>
      <c r="K227" s="1362">
        <v>0.86199999999999999</v>
      </c>
      <c r="L227" s="1281">
        <v>384403</v>
      </c>
      <c r="M227" s="678"/>
      <c r="N227" s="669"/>
      <c r="O227" s="669"/>
      <c r="P227" s="669"/>
      <c r="Q227" s="669"/>
      <c r="R227" s="699">
        <v>104.5</v>
      </c>
      <c r="S227" s="1624">
        <v>103.3</v>
      </c>
      <c r="T227" s="1624">
        <v>92.8</v>
      </c>
      <c r="U227" s="1462">
        <v>135</v>
      </c>
      <c r="V227" s="1798">
        <f t="shared" si="2"/>
        <v>0.86199999999999999</v>
      </c>
      <c r="W227" s="671">
        <v>96.5</v>
      </c>
      <c r="X227" s="672">
        <v>99.938296445761253</v>
      </c>
      <c r="Y227" s="673">
        <v>83.1</v>
      </c>
      <c r="AF227" s="637">
        <v>58.4</v>
      </c>
      <c r="AI227" s="1357"/>
    </row>
    <row r="228" spans="1:35" ht="13.5" customHeight="1">
      <c r="A228" s="646"/>
      <c r="B228" s="589"/>
      <c r="C228" s="547" t="s">
        <v>371</v>
      </c>
      <c r="D228" s="715">
        <v>125.4</v>
      </c>
      <c r="E228" s="576">
        <v>1254859</v>
      </c>
      <c r="F228" s="679">
        <v>661341</v>
      </c>
      <c r="G228" s="680">
        <v>118.7</v>
      </c>
      <c r="H228" s="594">
        <v>982157.00699999987</v>
      </c>
      <c r="I228" s="1343">
        <v>0.44</v>
      </c>
      <c r="J228" s="681">
        <v>-0.8</v>
      </c>
      <c r="K228" s="1362">
        <v>1.2330000000000001</v>
      </c>
      <c r="L228" s="1281">
        <v>498808</v>
      </c>
      <c r="M228" s="678"/>
      <c r="N228" s="669"/>
      <c r="O228" s="669"/>
      <c r="P228" s="669"/>
      <c r="Q228" s="669"/>
      <c r="R228" s="699">
        <v>150.4</v>
      </c>
      <c r="S228" s="1624">
        <v>103.1</v>
      </c>
      <c r="T228" s="1624">
        <v>93.4</v>
      </c>
      <c r="U228" s="1462">
        <v>134.6</v>
      </c>
      <c r="V228" s="1798">
        <f t="shared" si="2"/>
        <v>1.2330000000000001</v>
      </c>
      <c r="W228" s="671">
        <v>96.9</v>
      </c>
      <c r="X228" s="672">
        <v>100.21954868716583</v>
      </c>
      <c r="Y228" s="673">
        <v>119.6</v>
      </c>
      <c r="AF228" s="637">
        <v>93.9</v>
      </c>
      <c r="AI228" s="1357"/>
    </row>
    <row r="229" spans="1:35" ht="13.5" customHeight="1">
      <c r="A229" s="646"/>
      <c r="B229" s="589"/>
      <c r="C229" s="547" t="s">
        <v>372</v>
      </c>
      <c r="D229" s="715">
        <v>108</v>
      </c>
      <c r="E229" s="576">
        <v>1199119</v>
      </c>
      <c r="F229" s="679">
        <v>803640</v>
      </c>
      <c r="G229" s="680">
        <v>76.400000000000006</v>
      </c>
      <c r="H229" s="594">
        <v>1037739.1960000001</v>
      </c>
      <c r="I229" s="1343">
        <v>0.44</v>
      </c>
      <c r="J229" s="681">
        <v>-3.7</v>
      </c>
      <c r="K229" s="1362">
        <v>0.84399999999999997</v>
      </c>
      <c r="L229" s="1281">
        <v>424294</v>
      </c>
      <c r="M229" s="678"/>
      <c r="N229" s="669"/>
      <c r="O229" s="669"/>
      <c r="P229" s="669"/>
      <c r="Q229" s="669"/>
      <c r="R229" s="699">
        <v>106.5</v>
      </c>
      <c r="S229" s="1624">
        <v>102.9</v>
      </c>
      <c r="T229" s="1624">
        <v>94.8</v>
      </c>
      <c r="U229" s="1462">
        <v>137</v>
      </c>
      <c r="V229" s="1798">
        <f t="shared" si="2"/>
        <v>0.84399999999999997</v>
      </c>
      <c r="W229" s="671">
        <v>97</v>
      </c>
      <c r="X229" s="672">
        <v>100.40705018143555</v>
      </c>
      <c r="Y229" s="673">
        <v>84.7</v>
      </c>
      <c r="AF229" s="637">
        <v>60.4</v>
      </c>
      <c r="AI229" s="1357"/>
    </row>
    <row r="230" spans="1:35" ht="13.5" customHeight="1">
      <c r="A230" s="646"/>
      <c r="B230" s="589"/>
      <c r="C230" s="547" t="s">
        <v>373</v>
      </c>
      <c r="D230" s="715">
        <v>107.6</v>
      </c>
      <c r="E230" s="576">
        <v>1237314</v>
      </c>
      <c r="F230" s="679">
        <v>839920</v>
      </c>
      <c r="G230" s="680">
        <v>71.400000000000006</v>
      </c>
      <c r="H230" s="594">
        <v>945127.79</v>
      </c>
      <c r="I230" s="1343">
        <v>0.44</v>
      </c>
      <c r="J230" s="681">
        <v>-2.4</v>
      </c>
      <c r="K230" s="1362">
        <v>0.80700000000000005</v>
      </c>
      <c r="L230" s="1281">
        <v>360668</v>
      </c>
      <c r="M230" s="678"/>
      <c r="N230" s="669"/>
      <c r="O230" s="669"/>
      <c r="P230" s="669"/>
      <c r="Q230" s="669"/>
      <c r="R230" s="699">
        <v>100.1</v>
      </c>
      <c r="S230" s="1624">
        <v>102.9</v>
      </c>
      <c r="T230" s="1624">
        <v>93.6</v>
      </c>
      <c r="U230" s="1462">
        <v>136.30000000000001</v>
      </c>
      <c r="V230" s="1798">
        <f t="shared" si="2"/>
        <v>0.80700000000000005</v>
      </c>
      <c r="W230" s="671">
        <v>97.2</v>
      </c>
      <c r="X230" s="672">
        <v>100.68830242284012</v>
      </c>
      <c r="Y230" s="673">
        <v>79.599999999999994</v>
      </c>
      <c r="AF230" s="637">
        <v>56.5</v>
      </c>
      <c r="AI230" s="1357"/>
    </row>
    <row r="231" spans="1:35" ht="13.5" customHeight="1">
      <c r="A231" s="646"/>
      <c r="B231" s="589"/>
      <c r="C231" s="547" t="s">
        <v>374</v>
      </c>
      <c r="D231" s="715">
        <v>109.8</v>
      </c>
      <c r="E231" s="576">
        <v>1293922</v>
      </c>
      <c r="F231" s="679">
        <v>860050</v>
      </c>
      <c r="G231" s="680">
        <v>77.099999999999994</v>
      </c>
      <c r="H231" s="594">
        <v>1046459.9839999999</v>
      </c>
      <c r="I231" s="1343">
        <v>0.45</v>
      </c>
      <c r="J231" s="681">
        <v>0.9</v>
      </c>
      <c r="K231" s="1362">
        <v>0.88300000000000001</v>
      </c>
      <c r="L231" s="1281">
        <v>447160</v>
      </c>
      <c r="M231" s="678"/>
      <c r="N231" s="669"/>
      <c r="O231" s="669"/>
      <c r="P231" s="669"/>
      <c r="Q231" s="669"/>
      <c r="R231" s="699">
        <v>109.9</v>
      </c>
      <c r="S231" s="1624">
        <v>102.9</v>
      </c>
      <c r="T231" s="1624">
        <v>94.4</v>
      </c>
      <c r="U231" s="1462">
        <v>135.6</v>
      </c>
      <c r="V231" s="1798">
        <f t="shared" si="2"/>
        <v>0.88300000000000001</v>
      </c>
      <c r="W231" s="671">
        <v>97</v>
      </c>
      <c r="X231" s="672">
        <v>100.40705018143555</v>
      </c>
      <c r="Y231" s="673">
        <v>87.4</v>
      </c>
      <c r="AF231" s="637">
        <v>61</v>
      </c>
      <c r="AI231" s="1357"/>
    </row>
    <row r="232" spans="1:35" ht="13.5" customHeight="1">
      <c r="A232" s="646"/>
      <c r="B232" s="589"/>
      <c r="C232" s="547" t="s">
        <v>375</v>
      </c>
      <c r="D232" s="715">
        <v>107.3</v>
      </c>
      <c r="E232" s="576">
        <v>1385932</v>
      </c>
      <c r="F232" s="679">
        <v>921041</v>
      </c>
      <c r="G232" s="680">
        <v>67.900000000000006</v>
      </c>
      <c r="H232" s="594">
        <v>1024811.553</v>
      </c>
      <c r="I232" s="1343">
        <v>0.45</v>
      </c>
      <c r="J232" s="681">
        <v>6.6</v>
      </c>
      <c r="K232" s="1362">
        <v>0.86299999999999999</v>
      </c>
      <c r="L232" s="1281">
        <v>414852</v>
      </c>
      <c r="M232" s="678"/>
      <c r="N232" s="669"/>
      <c r="O232" s="669"/>
      <c r="P232" s="669"/>
      <c r="Q232" s="669"/>
      <c r="R232" s="699">
        <v>107.7</v>
      </c>
      <c r="S232" s="1624">
        <v>102.8</v>
      </c>
      <c r="T232" s="1624">
        <v>95.1</v>
      </c>
      <c r="U232" s="1462">
        <v>134.9</v>
      </c>
      <c r="V232" s="1798">
        <f t="shared" ref="V232:V295" si="3">ROUND(R232*S232/T232/U232,3)</f>
        <v>0.86299999999999999</v>
      </c>
      <c r="W232" s="671">
        <v>96.8</v>
      </c>
      <c r="X232" s="672">
        <v>100.21954868716583</v>
      </c>
      <c r="Y232" s="673">
        <v>85.6</v>
      </c>
      <c r="AF232" s="637">
        <v>53.7</v>
      </c>
      <c r="AI232" s="1357"/>
    </row>
    <row r="233" spans="1:35" ht="13.5" customHeight="1">
      <c r="A233" s="646"/>
      <c r="B233" s="589"/>
      <c r="C233" s="547" t="s">
        <v>376</v>
      </c>
      <c r="D233" s="715">
        <v>112.6</v>
      </c>
      <c r="E233" s="576">
        <v>1338115</v>
      </c>
      <c r="F233" s="679">
        <v>914185</v>
      </c>
      <c r="G233" s="680">
        <v>83.2</v>
      </c>
      <c r="H233" s="594">
        <v>933924.36700000009</v>
      </c>
      <c r="I233" s="1343">
        <v>0.46</v>
      </c>
      <c r="J233" s="681">
        <v>6</v>
      </c>
      <c r="K233" s="1362">
        <v>0.83299999999999996</v>
      </c>
      <c r="L233" s="1281">
        <v>409043</v>
      </c>
      <c r="M233" s="678"/>
      <c r="N233" s="669"/>
      <c r="O233" s="669"/>
      <c r="P233" s="669"/>
      <c r="Q233" s="669"/>
      <c r="R233" s="699">
        <v>102.6</v>
      </c>
      <c r="S233" s="1624">
        <v>102.6</v>
      </c>
      <c r="T233" s="1624">
        <v>94</v>
      </c>
      <c r="U233" s="1462">
        <v>134.5</v>
      </c>
      <c r="V233" s="1798">
        <f t="shared" si="3"/>
        <v>0.83299999999999996</v>
      </c>
      <c r="W233" s="671">
        <v>97.3</v>
      </c>
      <c r="X233" s="672">
        <v>100.68830242284012</v>
      </c>
      <c r="Y233" s="673">
        <v>81.599999999999994</v>
      </c>
      <c r="AF233" s="637">
        <v>65.8</v>
      </c>
      <c r="AI233" s="1357"/>
    </row>
    <row r="234" spans="1:35" ht="13.5" customHeight="1">
      <c r="A234" s="646"/>
      <c r="B234" s="589"/>
      <c r="C234" s="547" t="s">
        <v>377</v>
      </c>
      <c r="D234" s="715">
        <v>110.7</v>
      </c>
      <c r="E234" s="576">
        <v>1350914</v>
      </c>
      <c r="F234" s="679">
        <v>882040</v>
      </c>
      <c r="G234" s="680">
        <v>77.5</v>
      </c>
      <c r="H234" s="594">
        <v>990016.59900000005</v>
      </c>
      <c r="I234" s="1343">
        <v>0.47</v>
      </c>
      <c r="J234" s="681">
        <v>2.5</v>
      </c>
      <c r="K234" s="1362">
        <v>0.93500000000000005</v>
      </c>
      <c r="L234" s="1281">
        <v>442642</v>
      </c>
      <c r="M234" s="678"/>
      <c r="N234" s="669"/>
      <c r="O234" s="669"/>
      <c r="P234" s="669"/>
      <c r="Q234" s="669"/>
      <c r="R234" s="699">
        <v>116.7</v>
      </c>
      <c r="S234" s="1624">
        <v>102.5</v>
      </c>
      <c r="T234" s="1624">
        <v>95.3</v>
      </c>
      <c r="U234" s="1462">
        <v>134.30000000000001</v>
      </c>
      <c r="V234" s="1798">
        <f t="shared" si="3"/>
        <v>0.93500000000000005</v>
      </c>
      <c r="W234" s="671">
        <v>97.7</v>
      </c>
      <c r="X234" s="672">
        <v>101.15705615851445</v>
      </c>
      <c r="Y234" s="673">
        <v>92.8</v>
      </c>
      <c r="AF234" s="637">
        <v>61.3</v>
      </c>
      <c r="AI234" s="1357"/>
    </row>
    <row r="235" spans="1:35" ht="13.5" customHeight="1">
      <c r="A235" s="646"/>
      <c r="B235" s="589"/>
      <c r="C235" s="547" t="s">
        <v>119</v>
      </c>
      <c r="D235" s="715">
        <v>110.7</v>
      </c>
      <c r="E235" s="576">
        <v>1349481</v>
      </c>
      <c r="F235" s="679">
        <v>739302</v>
      </c>
      <c r="G235" s="680">
        <v>76.900000000000006</v>
      </c>
      <c r="H235" s="594">
        <v>990786.48600000003</v>
      </c>
      <c r="I235" s="1343">
        <v>0.46</v>
      </c>
      <c r="J235" s="681">
        <v>2.2000000000000002</v>
      </c>
      <c r="K235" s="1362">
        <v>0.86499999999999999</v>
      </c>
      <c r="L235" s="1281">
        <v>424647</v>
      </c>
      <c r="M235" s="678"/>
      <c r="N235" s="669"/>
      <c r="O235" s="669"/>
      <c r="P235" s="669"/>
      <c r="Q235" s="669"/>
      <c r="R235" s="699">
        <v>108.4</v>
      </c>
      <c r="S235" s="1624">
        <v>102.5</v>
      </c>
      <c r="T235" s="1624">
        <v>95.9</v>
      </c>
      <c r="U235" s="1462">
        <v>134</v>
      </c>
      <c r="V235" s="1798">
        <f t="shared" si="3"/>
        <v>0.86499999999999999</v>
      </c>
      <c r="W235" s="671">
        <v>98</v>
      </c>
      <c r="X235" s="672">
        <v>101.43830839991904</v>
      </c>
      <c r="Y235" s="673">
        <v>86.2</v>
      </c>
      <c r="AF235" s="637">
        <v>60.8</v>
      </c>
      <c r="AI235" s="1357"/>
    </row>
    <row r="236" spans="1:35" ht="13.5" customHeight="1">
      <c r="A236" s="646"/>
      <c r="B236" s="589"/>
      <c r="C236" s="547" t="s">
        <v>120</v>
      </c>
      <c r="D236" s="715">
        <v>115.9</v>
      </c>
      <c r="E236" s="576">
        <v>1311125</v>
      </c>
      <c r="F236" s="679">
        <v>976983</v>
      </c>
      <c r="G236" s="680">
        <v>82.2</v>
      </c>
      <c r="H236" s="594">
        <v>999504</v>
      </c>
      <c r="I236" s="1343">
        <v>0.46</v>
      </c>
      <c r="J236" s="681">
        <v>6</v>
      </c>
      <c r="K236" s="1362">
        <v>0.91800000000000004</v>
      </c>
      <c r="L236" s="1281">
        <v>421399</v>
      </c>
      <c r="M236" s="678"/>
      <c r="N236" s="669"/>
      <c r="O236" s="669"/>
      <c r="P236" s="669"/>
      <c r="Q236" s="669"/>
      <c r="R236" s="699">
        <v>115.1</v>
      </c>
      <c r="S236" s="1624">
        <v>102.4</v>
      </c>
      <c r="T236" s="1624">
        <v>96.2</v>
      </c>
      <c r="U236" s="1462">
        <v>133.5</v>
      </c>
      <c r="V236" s="1798">
        <f t="shared" si="3"/>
        <v>0.91800000000000004</v>
      </c>
      <c r="W236" s="671">
        <v>97.9</v>
      </c>
      <c r="X236" s="672">
        <v>101.34455765278416</v>
      </c>
      <c r="Y236" s="673">
        <v>91.5</v>
      </c>
      <c r="AF236" s="637">
        <v>65</v>
      </c>
      <c r="AI236" s="1357"/>
    </row>
    <row r="237" spans="1:35" ht="13.5" customHeight="1">
      <c r="A237" s="658"/>
      <c r="B237" s="676"/>
      <c r="C237" s="550" t="s">
        <v>121</v>
      </c>
      <c r="D237" s="717">
        <v>111.1</v>
      </c>
      <c r="E237" s="582">
        <v>1296647</v>
      </c>
      <c r="F237" s="686">
        <v>897566</v>
      </c>
      <c r="G237" s="687">
        <v>77</v>
      </c>
      <c r="H237" s="598">
        <v>984538.72499999998</v>
      </c>
      <c r="I237" s="1345">
        <v>0.45</v>
      </c>
      <c r="J237" s="688">
        <v>2.1</v>
      </c>
      <c r="K237" s="1364">
        <v>0.90700000000000003</v>
      </c>
      <c r="L237" s="1283">
        <v>482057</v>
      </c>
      <c r="M237" s="678"/>
      <c r="N237" s="669"/>
      <c r="O237" s="669"/>
      <c r="P237" s="669"/>
      <c r="Q237" s="669"/>
      <c r="R237" s="704">
        <v>114.1</v>
      </c>
      <c r="S237" s="1626">
        <v>102.5</v>
      </c>
      <c r="T237" s="1626">
        <v>96.6</v>
      </c>
      <c r="U237" s="1463">
        <v>133.5</v>
      </c>
      <c r="V237" s="1799">
        <f t="shared" si="3"/>
        <v>0.90700000000000003</v>
      </c>
      <c r="W237" s="671">
        <v>97.5</v>
      </c>
      <c r="X237" s="672">
        <v>100.96955466424473</v>
      </c>
      <c r="Y237" s="673">
        <v>90.7</v>
      </c>
      <c r="AF237" s="637">
        <v>60.9</v>
      </c>
      <c r="AI237" s="1357"/>
    </row>
    <row r="238" spans="1:35" ht="13.5" customHeight="1">
      <c r="A238" s="646">
        <v>1995</v>
      </c>
      <c r="B238" s="589" t="s">
        <v>429</v>
      </c>
      <c r="C238" s="546" t="s">
        <v>369</v>
      </c>
      <c r="D238" s="715">
        <v>101.5</v>
      </c>
      <c r="E238" s="576">
        <v>1091114</v>
      </c>
      <c r="F238" s="679">
        <v>537385</v>
      </c>
      <c r="G238" s="680">
        <v>84</v>
      </c>
      <c r="H238" s="594">
        <v>867111.245</v>
      </c>
      <c r="I238" s="1343">
        <v>0.45</v>
      </c>
      <c r="J238" s="681">
        <v>-14.3</v>
      </c>
      <c r="K238" s="1362">
        <v>0.77100000000000002</v>
      </c>
      <c r="L238" s="1281">
        <v>168713</v>
      </c>
      <c r="M238" s="678"/>
      <c r="N238" s="669"/>
      <c r="O238" s="669"/>
      <c r="P238" s="669"/>
      <c r="Q238" s="669"/>
      <c r="R238" s="699">
        <v>92.8</v>
      </c>
      <c r="S238" s="1624">
        <v>102.9</v>
      </c>
      <c r="T238" s="1624">
        <v>93.5</v>
      </c>
      <c r="U238" s="1462">
        <v>132.5</v>
      </c>
      <c r="V238" s="1798">
        <f t="shared" si="3"/>
        <v>0.77100000000000002</v>
      </c>
      <c r="W238" s="671">
        <v>97.4</v>
      </c>
      <c r="X238" s="672">
        <v>100.90908543234272</v>
      </c>
      <c r="Y238" s="673">
        <v>73.8</v>
      </c>
      <c r="AF238" s="637">
        <v>66.400000000000006</v>
      </c>
      <c r="AI238" s="1357"/>
    </row>
    <row r="239" spans="1:35" ht="13.5" customHeight="1">
      <c r="A239" s="646"/>
      <c r="B239" s="589"/>
      <c r="C239" s="547" t="s">
        <v>370</v>
      </c>
      <c r="D239" s="715">
        <v>104.3</v>
      </c>
      <c r="E239" s="576">
        <v>1135373</v>
      </c>
      <c r="F239" s="679">
        <v>597686</v>
      </c>
      <c r="G239" s="680">
        <v>85</v>
      </c>
      <c r="H239" s="594">
        <v>919414.35200000007</v>
      </c>
      <c r="I239" s="1343">
        <v>0.5</v>
      </c>
      <c r="J239" s="681">
        <v>-14</v>
      </c>
      <c r="K239" s="1362">
        <v>0.83699999999999997</v>
      </c>
      <c r="L239" s="1281">
        <v>113733</v>
      </c>
      <c r="M239" s="678"/>
      <c r="N239" s="669"/>
      <c r="O239" s="669"/>
      <c r="P239" s="669"/>
      <c r="Q239" s="669"/>
      <c r="R239" s="699">
        <v>101</v>
      </c>
      <c r="S239" s="1624">
        <v>102.9</v>
      </c>
      <c r="T239" s="1624">
        <v>94.4</v>
      </c>
      <c r="U239" s="1462">
        <v>131.5</v>
      </c>
      <c r="V239" s="1798">
        <f t="shared" si="3"/>
        <v>0.83699999999999997</v>
      </c>
      <c r="W239" s="671">
        <v>95.5</v>
      </c>
      <c r="X239" s="672">
        <v>98.900944428714027</v>
      </c>
      <c r="Y239" s="673">
        <v>80.3</v>
      </c>
      <c r="AF239" s="637">
        <v>67.2</v>
      </c>
      <c r="AI239" s="1357"/>
    </row>
    <row r="240" spans="1:35" ht="13.5" customHeight="1">
      <c r="A240" s="646"/>
      <c r="B240" s="589"/>
      <c r="C240" s="547" t="s">
        <v>371</v>
      </c>
      <c r="D240" s="715">
        <v>108.5</v>
      </c>
      <c r="E240" s="576">
        <v>1291086</v>
      </c>
      <c r="F240" s="679">
        <v>755490</v>
      </c>
      <c r="G240" s="680">
        <v>86.4</v>
      </c>
      <c r="H240" s="594">
        <v>953803.76699999999</v>
      </c>
      <c r="I240" s="1343">
        <v>0.48</v>
      </c>
      <c r="J240" s="681">
        <v>-14.9</v>
      </c>
      <c r="K240" s="1362">
        <v>1.0780000000000001</v>
      </c>
      <c r="L240" s="1281">
        <v>190769</v>
      </c>
      <c r="M240" s="678"/>
      <c r="N240" s="669"/>
      <c r="O240" s="669"/>
      <c r="P240" s="669"/>
      <c r="Q240" s="669"/>
      <c r="R240" s="699">
        <v>130.69999999999999</v>
      </c>
      <c r="S240" s="1624">
        <v>102.6</v>
      </c>
      <c r="T240" s="1624">
        <v>94.8</v>
      </c>
      <c r="U240" s="1462">
        <v>131.19999999999999</v>
      </c>
      <c r="V240" s="1798">
        <f t="shared" si="3"/>
        <v>1.0780000000000001</v>
      </c>
      <c r="W240" s="671">
        <v>95.5</v>
      </c>
      <c r="X240" s="672">
        <v>98.900944428714027</v>
      </c>
      <c r="Y240" s="673">
        <v>103.9</v>
      </c>
      <c r="AF240" s="637">
        <v>68.3</v>
      </c>
      <c r="AI240" s="1357"/>
    </row>
    <row r="241" spans="1:35" ht="13.5" customHeight="1">
      <c r="A241" s="646"/>
      <c r="B241" s="589"/>
      <c r="C241" s="547" t="s">
        <v>372</v>
      </c>
      <c r="D241" s="715">
        <v>110.7</v>
      </c>
      <c r="E241" s="576">
        <v>1270902</v>
      </c>
      <c r="F241" s="679">
        <v>919975</v>
      </c>
      <c r="G241" s="680">
        <v>88.6</v>
      </c>
      <c r="H241" s="594">
        <v>1004283.0639999999</v>
      </c>
      <c r="I241" s="1343">
        <v>0.49</v>
      </c>
      <c r="J241" s="681">
        <v>-4.5999999999999996</v>
      </c>
      <c r="K241" s="1362">
        <v>0.86099999999999999</v>
      </c>
      <c r="L241" s="1281">
        <v>186047</v>
      </c>
      <c r="M241" s="678"/>
      <c r="N241" s="669"/>
      <c r="O241" s="669"/>
      <c r="P241" s="669"/>
      <c r="Q241" s="669"/>
      <c r="R241" s="699">
        <v>109.2</v>
      </c>
      <c r="S241" s="1624">
        <v>102.5</v>
      </c>
      <c r="T241" s="1624">
        <v>96.9</v>
      </c>
      <c r="U241" s="1462">
        <v>134.1</v>
      </c>
      <c r="V241" s="1798">
        <f t="shared" si="3"/>
        <v>0.86099999999999999</v>
      </c>
      <c r="W241" s="671">
        <v>96.7</v>
      </c>
      <c r="X241" s="672">
        <v>100.10582903089124</v>
      </c>
      <c r="Y241" s="673">
        <v>86.8</v>
      </c>
      <c r="AF241" s="637">
        <v>70.099999999999994</v>
      </c>
      <c r="AI241" s="1357"/>
    </row>
    <row r="242" spans="1:35" ht="13.5" customHeight="1">
      <c r="A242" s="646"/>
      <c r="B242" s="589"/>
      <c r="C242" s="547" t="s">
        <v>373</v>
      </c>
      <c r="D242" s="715">
        <v>117.4</v>
      </c>
      <c r="E242" s="576">
        <v>1300066</v>
      </c>
      <c r="F242" s="679">
        <v>942332</v>
      </c>
      <c r="G242" s="680">
        <v>98</v>
      </c>
      <c r="H242" s="594">
        <v>925559.06</v>
      </c>
      <c r="I242" s="1343">
        <v>0.47</v>
      </c>
      <c r="J242" s="681">
        <v>-4.9000000000000004</v>
      </c>
      <c r="K242" s="1362">
        <v>0.88300000000000001</v>
      </c>
      <c r="L242" s="1281">
        <v>210247</v>
      </c>
      <c r="M242" s="678"/>
      <c r="N242" s="669"/>
      <c r="O242" s="669"/>
      <c r="P242" s="669"/>
      <c r="Q242" s="669"/>
      <c r="R242" s="699">
        <v>109.9</v>
      </c>
      <c r="S242" s="1624">
        <v>102.2</v>
      </c>
      <c r="T242" s="1624">
        <v>95.4</v>
      </c>
      <c r="U242" s="1462">
        <v>133.4</v>
      </c>
      <c r="V242" s="1798">
        <f t="shared" si="3"/>
        <v>0.88300000000000001</v>
      </c>
      <c r="W242" s="671">
        <v>97.4</v>
      </c>
      <c r="X242" s="672">
        <v>100.8086783821613</v>
      </c>
      <c r="Y242" s="673">
        <v>87.4</v>
      </c>
      <c r="AF242" s="637">
        <v>77.5</v>
      </c>
      <c r="AI242" s="1357"/>
    </row>
    <row r="243" spans="1:35" ht="13.5" customHeight="1">
      <c r="A243" s="646"/>
      <c r="B243" s="589"/>
      <c r="C243" s="547" t="s">
        <v>374</v>
      </c>
      <c r="D243" s="715">
        <v>113.4</v>
      </c>
      <c r="E243" s="576">
        <v>1331527</v>
      </c>
      <c r="F243" s="679">
        <v>1145975</v>
      </c>
      <c r="G243" s="680">
        <v>92.7</v>
      </c>
      <c r="H243" s="594">
        <v>1019792.6850000001</v>
      </c>
      <c r="I243" s="1343">
        <v>0.46</v>
      </c>
      <c r="J243" s="681">
        <v>-6</v>
      </c>
      <c r="K243" s="1362">
        <v>0.89100000000000001</v>
      </c>
      <c r="L243" s="1281">
        <v>300186</v>
      </c>
      <c r="M243" s="678"/>
      <c r="N243" s="669"/>
      <c r="O243" s="669"/>
      <c r="P243" s="669"/>
      <c r="Q243" s="669"/>
      <c r="R243" s="699">
        <v>112.9</v>
      </c>
      <c r="S243" s="1624">
        <v>102.1</v>
      </c>
      <c r="T243" s="1624">
        <v>97.5</v>
      </c>
      <c r="U243" s="1462">
        <v>132.69999999999999</v>
      </c>
      <c r="V243" s="1798">
        <f t="shared" si="3"/>
        <v>0.89100000000000001</v>
      </c>
      <c r="W243" s="671">
        <v>97.4</v>
      </c>
      <c r="X243" s="672">
        <v>100.90908543234272</v>
      </c>
      <c r="Y243" s="673">
        <v>89.8</v>
      </c>
      <c r="AF243" s="637">
        <v>73.3</v>
      </c>
      <c r="AI243" s="1357"/>
    </row>
    <row r="244" spans="1:35" ht="13.5" customHeight="1">
      <c r="A244" s="646"/>
      <c r="B244" s="589"/>
      <c r="C244" s="547" t="s">
        <v>375</v>
      </c>
      <c r="D244" s="715">
        <v>109.5</v>
      </c>
      <c r="E244" s="576">
        <v>1357312</v>
      </c>
      <c r="F244" s="679">
        <v>1412679</v>
      </c>
      <c r="G244" s="680">
        <v>87</v>
      </c>
      <c r="H244" s="594">
        <v>999940.5</v>
      </c>
      <c r="I244" s="1343">
        <v>0.46</v>
      </c>
      <c r="J244" s="681">
        <v>-10.199999999999999</v>
      </c>
      <c r="K244" s="1362">
        <v>0.873</v>
      </c>
      <c r="L244" s="1281">
        <v>292210</v>
      </c>
      <c r="M244" s="678"/>
      <c r="N244" s="669"/>
      <c r="O244" s="669"/>
      <c r="P244" s="669"/>
      <c r="Q244" s="669"/>
      <c r="R244" s="699">
        <v>109.4</v>
      </c>
      <c r="S244" s="1624">
        <v>101.9</v>
      </c>
      <c r="T244" s="1624">
        <v>96.8</v>
      </c>
      <c r="U244" s="1462">
        <v>131.9</v>
      </c>
      <c r="V244" s="1798">
        <f t="shared" si="3"/>
        <v>0.873</v>
      </c>
      <c r="W244" s="671">
        <v>96.8</v>
      </c>
      <c r="X244" s="672">
        <v>100.20623608107267</v>
      </c>
      <c r="Y244" s="673">
        <v>87</v>
      </c>
      <c r="AF244" s="637">
        <v>68.8</v>
      </c>
      <c r="AI244" s="1357"/>
    </row>
    <row r="245" spans="1:35" ht="13.5" customHeight="1">
      <c r="A245" s="646"/>
      <c r="B245" s="589"/>
      <c r="C245" s="547" t="s">
        <v>376</v>
      </c>
      <c r="D245" s="715">
        <v>110.5</v>
      </c>
      <c r="E245" s="576">
        <v>1369753</v>
      </c>
      <c r="F245" s="679">
        <v>1211637</v>
      </c>
      <c r="G245" s="680">
        <v>88.4</v>
      </c>
      <c r="H245" s="594">
        <v>904451.08600000013</v>
      </c>
      <c r="I245" s="1343">
        <v>0.48</v>
      </c>
      <c r="J245" s="681">
        <v>-6.9</v>
      </c>
      <c r="K245" s="1362">
        <v>0.81</v>
      </c>
      <c r="L245" s="1281">
        <v>317686</v>
      </c>
      <c r="M245" s="678"/>
      <c r="N245" s="669"/>
      <c r="O245" s="669"/>
      <c r="P245" s="669"/>
      <c r="Q245" s="669"/>
      <c r="R245" s="699">
        <v>100.1</v>
      </c>
      <c r="S245" s="1624">
        <v>101.7</v>
      </c>
      <c r="T245" s="1624">
        <v>95.6</v>
      </c>
      <c r="U245" s="1462">
        <v>131.5</v>
      </c>
      <c r="V245" s="1798">
        <f t="shared" si="3"/>
        <v>0.81</v>
      </c>
      <c r="W245" s="671">
        <v>96.9</v>
      </c>
      <c r="X245" s="672">
        <v>100.30664313125411</v>
      </c>
      <c r="Y245" s="673">
        <v>79.599999999999994</v>
      </c>
      <c r="AF245" s="637">
        <v>69.900000000000006</v>
      </c>
      <c r="AI245" s="1357"/>
    </row>
    <row r="246" spans="1:35" ht="13.5" customHeight="1">
      <c r="A246" s="646"/>
      <c r="B246" s="589"/>
      <c r="C246" s="547" t="s">
        <v>377</v>
      </c>
      <c r="D246" s="715">
        <v>104.2</v>
      </c>
      <c r="E246" s="576">
        <v>1326970</v>
      </c>
      <c r="F246" s="679">
        <v>1238332</v>
      </c>
      <c r="G246" s="680">
        <v>79.5</v>
      </c>
      <c r="H246" s="594">
        <v>972614.3</v>
      </c>
      <c r="I246" s="1343">
        <v>0.49</v>
      </c>
      <c r="J246" s="681">
        <v>-3.2</v>
      </c>
      <c r="K246" s="1362">
        <v>0.88</v>
      </c>
      <c r="L246" s="1281">
        <v>371146</v>
      </c>
      <c r="M246" s="678"/>
      <c r="N246" s="669"/>
      <c r="O246" s="669"/>
      <c r="P246" s="669"/>
      <c r="Q246" s="669"/>
      <c r="R246" s="699">
        <v>109.6</v>
      </c>
      <c r="S246" s="1624">
        <v>101.6</v>
      </c>
      <c r="T246" s="1624">
        <v>96.7</v>
      </c>
      <c r="U246" s="1462">
        <v>130.9</v>
      </c>
      <c r="V246" s="1798">
        <f t="shared" si="3"/>
        <v>0.88</v>
      </c>
      <c r="W246" s="671">
        <v>97.6</v>
      </c>
      <c r="X246" s="672">
        <v>101.10989953270561</v>
      </c>
      <c r="Y246" s="673">
        <v>87.1</v>
      </c>
      <c r="AF246" s="637">
        <v>62.9</v>
      </c>
      <c r="AI246" s="1357"/>
    </row>
    <row r="247" spans="1:35" ht="13.5" customHeight="1">
      <c r="A247" s="646"/>
      <c r="B247" s="589"/>
      <c r="C247" s="547" t="s">
        <v>119</v>
      </c>
      <c r="D247" s="715">
        <v>108.8</v>
      </c>
      <c r="E247" s="576">
        <v>1327731</v>
      </c>
      <c r="F247" s="679">
        <v>1243915</v>
      </c>
      <c r="G247" s="680">
        <v>85</v>
      </c>
      <c r="H247" s="594">
        <v>972802.24200000009</v>
      </c>
      <c r="I247" s="1343">
        <v>0.51</v>
      </c>
      <c r="J247" s="681">
        <v>-10</v>
      </c>
      <c r="K247" s="1362">
        <v>0.85199999999999998</v>
      </c>
      <c r="L247" s="1281">
        <v>362781</v>
      </c>
      <c r="M247" s="678"/>
      <c r="N247" s="669"/>
      <c r="O247" s="669"/>
      <c r="P247" s="669"/>
      <c r="Q247" s="669"/>
      <c r="R247" s="699">
        <v>106.9</v>
      </c>
      <c r="S247" s="1624">
        <v>101.5</v>
      </c>
      <c r="T247" s="1624">
        <v>97.7</v>
      </c>
      <c r="U247" s="1462">
        <v>130.30000000000001</v>
      </c>
      <c r="V247" s="1798">
        <f t="shared" si="3"/>
        <v>0.85199999999999998</v>
      </c>
      <c r="W247" s="671">
        <v>97.6</v>
      </c>
      <c r="X247" s="672">
        <v>101.00949248252415</v>
      </c>
      <c r="Y247" s="673">
        <v>85</v>
      </c>
      <c r="AF247" s="637">
        <v>67.2</v>
      </c>
      <c r="AI247" s="1357"/>
    </row>
    <row r="248" spans="1:35" ht="13.5" customHeight="1">
      <c r="A248" s="646"/>
      <c r="B248" s="589"/>
      <c r="C248" s="547" t="s">
        <v>120</v>
      </c>
      <c r="D248" s="715">
        <v>110.9</v>
      </c>
      <c r="E248" s="576">
        <v>1254962</v>
      </c>
      <c r="F248" s="679">
        <v>1472019</v>
      </c>
      <c r="G248" s="680">
        <v>87.5</v>
      </c>
      <c r="H248" s="594">
        <v>978855.35399999993</v>
      </c>
      <c r="I248" s="1343">
        <v>0.5</v>
      </c>
      <c r="J248" s="681">
        <v>-4.7</v>
      </c>
      <c r="K248" s="1362">
        <v>0.89</v>
      </c>
      <c r="L248" s="1281">
        <v>372311</v>
      </c>
      <c r="M248" s="678"/>
      <c r="N248" s="669"/>
      <c r="O248" s="669"/>
      <c r="P248" s="669"/>
      <c r="Q248" s="669"/>
      <c r="R248" s="699">
        <v>110.4</v>
      </c>
      <c r="S248" s="1624">
        <v>101.4</v>
      </c>
      <c r="T248" s="1624">
        <v>96.5</v>
      </c>
      <c r="U248" s="1462">
        <v>130.4</v>
      </c>
      <c r="V248" s="1798">
        <f t="shared" si="3"/>
        <v>0.89</v>
      </c>
      <c r="W248" s="671">
        <v>97.3</v>
      </c>
      <c r="X248" s="672">
        <v>100.8086783821613</v>
      </c>
      <c r="Y248" s="673">
        <v>87.8</v>
      </c>
      <c r="AF248" s="637">
        <v>69.2</v>
      </c>
      <c r="AI248" s="1357"/>
    </row>
    <row r="249" spans="1:35" ht="13.5" customHeight="1">
      <c r="A249" s="646"/>
      <c r="B249" s="589"/>
      <c r="C249" s="550" t="s">
        <v>121</v>
      </c>
      <c r="D249" s="715">
        <v>112.1</v>
      </c>
      <c r="E249" s="576">
        <v>1277390</v>
      </c>
      <c r="F249" s="679">
        <v>1347408</v>
      </c>
      <c r="G249" s="680">
        <v>90.2</v>
      </c>
      <c r="H249" s="594">
        <v>972506.88</v>
      </c>
      <c r="I249" s="1343">
        <v>0.49</v>
      </c>
      <c r="J249" s="681">
        <v>-6.6</v>
      </c>
      <c r="K249" s="1362">
        <v>0.91400000000000003</v>
      </c>
      <c r="L249" s="1281">
        <v>425547</v>
      </c>
      <c r="M249" s="678"/>
      <c r="N249" s="669"/>
      <c r="O249" s="669"/>
      <c r="P249" s="669"/>
      <c r="Q249" s="669"/>
      <c r="R249" s="704">
        <v>114.8</v>
      </c>
      <c r="S249" s="1626">
        <v>101.3</v>
      </c>
      <c r="T249" s="1626">
        <v>97.7</v>
      </c>
      <c r="U249" s="1463">
        <v>130.30000000000001</v>
      </c>
      <c r="V249" s="1799">
        <f t="shared" si="3"/>
        <v>0.91400000000000003</v>
      </c>
      <c r="W249" s="671">
        <v>97.2</v>
      </c>
      <c r="X249" s="672">
        <v>100.60786428179841</v>
      </c>
      <c r="Y249" s="673">
        <v>91.3</v>
      </c>
      <c r="AF249" s="637">
        <v>71.3</v>
      </c>
      <c r="AI249" s="1357"/>
    </row>
    <row r="250" spans="1:35" ht="13.5" customHeight="1">
      <c r="A250" s="643">
        <v>1996</v>
      </c>
      <c r="B250" s="588" t="s">
        <v>430</v>
      </c>
      <c r="C250" s="546" t="s">
        <v>369</v>
      </c>
      <c r="D250" s="713">
        <v>111.5</v>
      </c>
      <c r="E250" s="573">
        <v>1203289</v>
      </c>
      <c r="F250" s="682">
        <v>1074325</v>
      </c>
      <c r="G250" s="683">
        <v>86.5</v>
      </c>
      <c r="H250" s="602">
        <v>869641.96100000013</v>
      </c>
      <c r="I250" s="1344">
        <v>0.52</v>
      </c>
      <c r="J250" s="684">
        <v>16.399999999999999</v>
      </c>
      <c r="K250" s="1363">
        <v>0.83699999999999997</v>
      </c>
      <c r="L250" s="1282">
        <v>288941</v>
      </c>
      <c r="M250" s="678"/>
      <c r="N250" s="669"/>
      <c r="O250" s="669"/>
      <c r="P250" s="669"/>
      <c r="Q250" s="669"/>
      <c r="R250" s="699">
        <v>102.1</v>
      </c>
      <c r="S250" s="1624">
        <v>101.2</v>
      </c>
      <c r="T250" s="1624">
        <v>95.9</v>
      </c>
      <c r="U250" s="1462">
        <v>128.80000000000001</v>
      </c>
      <c r="V250" s="1798">
        <f t="shared" si="3"/>
        <v>0.83699999999999997</v>
      </c>
      <c r="W250" s="671">
        <v>97.7</v>
      </c>
      <c r="X250" s="672">
        <v>101.21030658288704</v>
      </c>
      <c r="Y250" s="673">
        <v>81.2</v>
      </c>
      <c r="AF250" s="637">
        <v>68.400000000000006</v>
      </c>
      <c r="AI250" s="1357"/>
    </row>
    <row r="251" spans="1:35" ht="13.5" customHeight="1">
      <c r="A251" s="646"/>
      <c r="B251" s="589"/>
      <c r="C251" s="547" t="s">
        <v>370</v>
      </c>
      <c r="D251" s="715">
        <v>116.4</v>
      </c>
      <c r="E251" s="576">
        <v>1229219</v>
      </c>
      <c r="F251" s="679">
        <v>1276661</v>
      </c>
      <c r="G251" s="680">
        <v>91.2</v>
      </c>
      <c r="H251" s="594">
        <v>960170.13199999987</v>
      </c>
      <c r="I251" s="1343">
        <v>0.54</v>
      </c>
      <c r="J251" s="681">
        <v>16.3</v>
      </c>
      <c r="K251" s="1362">
        <v>0.89800000000000002</v>
      </c>
      <c r="L251" s="1281">
        <v>359768</v>
      </c>
      <c r="M251" s="678"/>
      <c r="N251" s="669"/>
      <c r="O251" s="669"/>
      <c r="P251" s="669"/>
      <c r="Q251" s="669"/>
      <c r="R251" s="699">
        <v>112.9</v>
      </c>
      <c r="S251" s="1624">
        <v>101</v>
      </c>
      <c r="T251" s="1624">
        <v>99.2</v>
      </c>
      <c r="U251" s="1462">
        <v>128</v>
      </c>
      <c r="V251" s="1798">
        <f t="shared" si="3"/>
        <v>0.89800000000000002</v>
      </c>
      <c r="W251" s="671">
        <v>97.6</v>
      </c>
      <c r="X251" s="672">
        <v>101.10989953270561</v>
      </c>
      <c r="Y251" s="673">
        <v>89.8</v>
      </c>
      <c r="AF251" s="637">
        <v>72.099999999999994</v>
      </c>
      <c r="AI251" s="1357"/>
    </row>
    <row r="252" spans="1:35" ht="13.5" customHeight="1">
      <c r="A252" s="646"/>
      <c r="B252" s="589"/>
      <c r="C252" s="547" t="s">
        <v>371</v>
      </c>
      <c r="D252" s="715">
        <v>115.4</v>
      </c>
      <c r="E252" s="576">
        <v>1264234</v>
      </c>
      <c r="F252" s="679">
        <v>1318335</v>
      </c>
      <c r="G252" s="680">
        <v>90.4</v>
      </c>
      <c r="H252" s="594">
        <v>949661.53200000001</v>
      </c>
      <c r="I252" s="1343">
        <v>0.57999999999999996</v>
      </c>
      <c r="J252" s="681">
        <v>17.8</v>
      </c>
      <c r="K252" s="1362">
        <v>1.1160000000000001</v>
      </c>
      <c r="L252" s="1281">
        <v>399392</v>
      </c>
      <c r="M252" s="678"/>
      <c r="N252" s="669"/>
      <c r="O252" s="669"/>
      <c r="P252" s="669"/>
      <c r="Q252" s="669"/>
      <c r="R252" s="699">
        <v>139.1</v>
      </c>
      <c r="S252" s="1624">
        <v>100.9</v>
      </c>
      <c r="T252" s="1624">
        <v>99.3</v>
      </c>
      <c r="U252" s="1462">
        <v>126.6</v>
      </c>
      <c r="V252" s="1798">
        <f t="shared" si="3"/>
        <v>1.1160000000000001</v>
      </c>
      <c r="W252" s="671">
        <v>97.6</v>
      </c>
      <c r="X252" s="672">
        <v>101.00949248252415</v>
      </c>
      <c r="Y252" s="673">
        <v>110.6</v>
      </c>
      <c r="AF252" s="637">
        <v>71.5</v>
      </c>
      <c r="AI252" s="1357"/>
    </row>
    <row r="253" spans="1:35" ht="13.5" customHeight="1">
      <c r="A253" s="646"/>
      <c r="B253" s="589"/>
      <c r="C253" s="547" t="s">
        <v>372</v>
      </c>
      <c r="D253" s="715">
        <v>113.9</v>
      </c>
      <c r="E253" s="576">
        <v>1227826</v>
      </c>
      <c r="F253" s="679">
        <v>1407398</v>
      </c>
      <c r="G253" s="680">
        <v>90.5</v>
      </c>
      <c r="H253" s="594">
        <v>983762.46</v>
      </c>
      <c r="I253" s="1343">
        <v>0.61</v>
      </c>
      <c r="J253" s="681">
        <v>3</v>
      </c>
      <c r="K253" s="1362">
        <v>0.876</v>
      </c>
      <c r="L253" s="1281">
        <v>367099</v>
      </c>
      <c r="M253" s="678"/>
      <c r="N253" s="669"/>
      <c r="O253" s="669"/>
      <c r="P253" s="669"/>
      <c r="Q253" s="669"/>
      <c r="R253" s="699">
        <v>111.9</v>
      </c>
      <c r="S253" s="1624">
        <v>100.7</v>
      </c>
      <c r="T253" s="1624">
        <v>100.5</v>
      </c>
      <c r="U253" s="1462">
        <v>128</v>
      </c>
      <c r="V253" s="1798">
        <f t="shared" si="3"/>
        <v>0.876</v>
      </c>
      <c r="W253" s="671">
        <v>98.5</v>
      </c>
      <c r="X253" s="672">
        <v>102.01356298433852</v>
      </c>
      <c r="Y253" s="673">
        <v>89</v>
      </c>
      <c r="AF253" s="637">
        <v>71.599999999999994</v>
      </c>
      <c r="AI253" s="1357"/>
    </row>
    <row r="254" spans="1:35" ht="13.5" customHeight="1">
      <c r="A254" s="646"/>
      <c r="B254" s="589"/>
      <c r="C254" s="547" t="s">
        <v>373</v>
      </c>
      <c r="D254" s="715">
        <v>113</v>
      </c>
      <c r="E254" s="576">
        <v>1266964</v>
      </c>
      <c r="F254" s="679">
        <v>1171942</v>
      </c>
      <c r="G254" s="680">
        <v>91.6</v>
      </c>
      <c r="H254" s="594">
        <v>926194.80799999996</v>
      </c>
      <c r="I254" s="1343">
        <v>0.62</v>
      </c>
      <c r="J254" s="681">
        <v>5.9</v>
      </c>
      <c r="K254" s="1362">
        <v>0.85</v>
      </c>
      <c r="L254" s="1281">
        <v>348108</v>
      </c>
      <c r="M254" s="678"/>
      <c r="N254" s="669"/>
      <c r="O254" s="669"/>
      <c r="P254" s="669"/>
      <c r="Q254" s="669"/>
      <c r="R254" s="699">
        <v>106.4</v>
      </c>
      <c r="S254" s="1624">
        <v>100.6</v>
      </c>
      <c r="T254" s="1624">
        <v>99.1</v>
      </c>
      <c r="U254" s="1462">
        <v>127</v>
      </c>
      <c r="V254" s="1798">
        <f t="shared" si="3"/>
        <v>0.85</v>
      </c>
      <c r="W254" s="671">
        <v>98.8</v>
      </c>
      <c r="X254" s="672">
        <v>102.41519118506426</v>
      </c>
      <c r="Y254" s="673">
        <v>84.6</v>
      </c>
      <c r="AF254" s="637">
        <v>72.400000000000006</v>
      </c>
      <c r="AI254" s="1357"/>
    </row>
    <row r="255" spans="1:35" ht="13.5" customHeight="1">
      <c r="A255" s="646"/>
      <c r="B255" s="589"/>
      <c r="C255" s="547" t="s">
        <v>374</v>
      </c>
      <c r="D255" s="715">
        <v>110.2</v>
      </c>
      <c r="E255" s="576">
        <v>1293697</v>
      </c>
      <c r="F255" s="679">
        <v>1474555</v>
      </c>
      <c r="G255" s="680">
        <v>84.9</v>
      </c>
      <c r="H255" s="594">
        <v>995932.68799999997</v>
      </c>
      <c r="I255" s="1343">
        <v>0.63</v>
      </c>
      <c r="J255" s="681">
        <v>9.3000000000000007</v>
      </c>
      <c r="K255" s="1362">
        <v>0.86199999999999999</v>
      </c>
      <c r="L255" s="1281">
        <v>363735</v>
      </c>
      <c r="M255" s="678"/>
      <c r="N255" s="669"/>
      <c r="O255" s="669"/>
      <c r="P255" s="669"/>
      <c r="Q255" s="669"/>
      <c r="R255" s="699">
        <v>109.6</v>
      </c>
      <c r="S255" s="1624">
        <v>100.3</v>
      </c>
      <c r="T255" s="1624">
        <v>100.6</v>
      </c>
      <c r="U255" s="1462">
        <v>126.7</v>
      </c>
      <c r="V255" s="1798">
        <f t="shared" si="3"/>
        <v>0.86199999999999999</v>
      </c>
      <c r="W255" s="671">
        <v>98.6</v>
      </c>
      <c r="X255" s="672">
        <v>102.11397003451997</v>
      </c>
      <c r="Y255" s="673">
        <v>87.1</v>
      </c>
      <c r="AF255" s="637">
        <v>67.099999999999994</v>
      </c>
      <c r="AI255" s="1357"/>
    </row>
    <row r="256" spans="1:35" ht="13.5" customHeight="1">
      <c r="A256" s="646"/>
      <c r="B256" s="589"/>
      <c r="C256" s="547" t="s">
        <v>375</v>
      </c>
      <c r="D256" s="715">
        <v>116.9</v>
      </c>
      <c r="E256" s="576">
        <v>1331917</v>
      </c>
      <c r="F256" s="679">
        <v>1724696</v>
      </c>
      <c r="G256" s="680">
        <v>91.8</v>
      </c>
      <c r="H256" s="594">
        <v>990914.77500000002</v>
      </c>
      <c r="I256" s="1343">
        <v>0.64</v>
      </c>
      <c r="J256" s="681">
        <v>1.1000000000000001</v>
      </c>
      <c r="K256" s="1362">
        <v>0.92100000000000004</v>
      </c>
      <c r="L256" s="1281">
        <v>386812</v>
      </c>
      <c r="M256" s="678"/>
      <c r="N256" s="669"/>
      <c r="O256" s="669"/>
      <c r="P256" s="669"/>
      <c r="Q256" s="669"/>
      <c r="R256" s="699">
        <v>116.6</v>
      </c>
      <c r="S256" s="1624">
        <v>100.2</v>
      </c>
      <c r="T256" s="1624">
        <v>100.1</v>
      </c>
      <c r="U256" s="1462">
        <v>126.7</v>
      </c>
      <c r="V256" s="1798">
        <f t="shared" si="3"/>
        <v>0.92100000000000004</v>
      </c>
      <c r="W256" s="671">
        <v>98.6</v>
      </c>
      <c r="X256" s="672">
        <v>102.11397003451997</v>
      </c>
      <c r="Y256" s="673">
        <v>92.7</v>
      </c>
      <c r="AF256" s="637">
        <v>72.599999999999994</v>
      </c>
      <c r="AI256" s="1357"/>
    </row>
    <row r="257" spans="1:35" ht="13.5" customHeight="1">
      <c r="A257" s="646"/>
      <c r="B257" s="589"/>
      <c r="C257" s="547" t="s">
        <v>376</v>
      </c>
      <c r="D257" s="715">
        <v>113.8</v>
      </c>
      <c r="E257" s="576">
        <v>1273367</v>
      </c>
      <c r="F257" s="679">
        <v>1301907</v>
      </c>
      <c r="G257" s="680">
        <v>92.3</v>
      </c>
      <c r="H257" s="594">
        <v>895968.473</v>
      </c>
      <c r="I257" s="1343">
        <v>0.62</v>
      </c>
      <c r="J257" s="681">
        <v>2.9</v>
      </c>
      <c r="K257" s="1362">
        <v>0.83599999999999997</v>
      </c>
      <c r="L257" s="1281">
        <v>357334</v>
      </c>
      <c r="M257" s="678"/>
      <c r="N257" s="669"/>
      <c r="O257" s="669"/>
      <c r="P257" s="669"/>
      <c r="Q257" s="669"/>
      <c r="R257" s="699">
        <v>102.6</v>
      </c>
      <c r="S257" s="1624">
        <v>100.1</v>
      </c>
      <c r="T257" s="1624">
        <v>98.7</v>
      </c>
      <c r="U257" s="1462">
        <v>124.4</v>
      </c>
      <c r="V257" s="1798">
        <f t="shared" si="3"/>
        <v>0.83599999999999997</v>
      </c>
      <c r="W257" s="671">
        <v>99.1</v>
      </c>
      <c r="X257" s="672">
        <v>102.2143770847014</v>
      </c>
      <c r="Y257" s="673">
        <v>81.599999999999994</v>
      </c>
      <c r="AF257" s="637">
        <v>73</v>
      </c>
      <c r="AI257" s="1357"/>
    </row>
    <row r="258" spans="1:35" ht="13.5" customHeight="1">
      <c r="A258" s="646"/>
      <c r="B258" s="589"/>
      <c r="C258" s="547" t="s">
        <v>377</v>
      </c>
      <c r="D258" s="715">
        <v>116.9</v>
      </c>
      <c r="E258" s="576">
        <v>1279646</v>
      </c>
      <c r="F258" s="679">
        <v>1462746</v>
      </c>
      <c r="G258" s="680">
        <v>96.1</v>
      </c>
      <c r="H258" s="594">
        <v>934564.24</v>
      </c>
      <c r="I258" s="1343">
        <v>0.62</v>
      </c>
      <c r="J258" s="681">
        <v>3.3</v>
      </c>
      <c r="K258" s="1362">
        <v>0.98299999999999998</v>
      </c>
      <c r="L258" s="1281">
        <v>391318</v>
      </c>
      <c r="M258" s="678"/>
      <c r="N258" s="669"/>
      <c r="O258" s="669"/>
      <c r="P258" s="669"/>
      <c r="Q258" s="669"/>
      <c r="R258" s="699">
        <v>122.6</v>
      </c>
      <c r="S258" s="1624">
        <v>99.9</v>
      </c>
      <c r="T258" s="1624">
        <v>100.4</v>
      </c>
      <c r="U258" s="1462">
        <v>124.1</v>
      </c>
      <c r="V258" s="1798">
        <f t="shared" si="3"/>
        <v>0.98299999999999998</v>
      </c>
      <c r="W258" s="671">
        <v>98.9</v>
      </c>
      <c r="X258" s="672">
        <v>102.41519118506426</v>
      </c>
      <c r="Y258" s="673">
        <v>97.5</v>
      </c>
      <c r="AF258" s="637">
        <v>76</v>
      </c>
      <c r="AI258" s="1357"/>
    </row>
    <row r="259" spans="1:35" ht="13.5" customHeight="1">
      <c r="A259" s="646"/>
      <c r="B259" s="589"/>
      <c r="C259" s="547" t="s">
        <v>119</v>
      </c>
      <c r="D259" s="715">
        <v>120.4</v>
      </c>
      <c r="E259" s="576">
        <v>1328100</v>
      </c>
      <c r="F259" s="679">
        <v>1468109</v>
      </c>
      <c r="G259" s="680">
        <v>100.5</v>
      </c>
      <c r="H259" s="594">
        <v>958048.45399999991</v>
      </c>
      <c r="I259" s="1343">
        <v>0.62</v>
      </c>
      <c r="J259" s="681">
        <v>11.3</v>
      </c>
      <c r="K259" s="1362">
        <v>0.95599999999999996</v>
      </c>
      <c r="L259" s="1281">
        <v>400206</v>
      </c>
      <c r="M259" s="678"/>
      <c r="N259" s="669"/>
      <c r="O259" s="669"/>
      <c r="P259" s="669"/>
      <c r="Q259" s="669"/>
      <c r="R259" s="699">
        <v>118.6</v>
      </c>
      <c r="S259" s="1624">
        <v>99.8</v>
      </c>
      <c r="T259" s="1624">
        <v>99.8</v>
      </c>
      <c r="U259" s="1462">
        <v>124.1</v>
      </c>
      <c r="V259" s="1798">
        <f t="shared" si="3"/>
        <v>0.95599999999999996</v>
      </c>
      <c r="W259" s="671">
        <v>98.9</v>
      </c>
      <c r="X259" s="672">
        <v>102.31478413488283</v>
      </c>
      <c r="Y259" s="673">
        <v>94.3</v>
      </c>
      <c r="AF259" s="637">
        <v>79.5</v>
      </c>
      <c r="AI259" s="1357"/>
    </row>
    <row r="260" spans="1:35" ht="13.5" customHeight="1">
      <c r="A260" s="646"/>
      <c r="B260" s="589"/>
      <c r="C260" s="547" t="s">
        <v>120</v>
      </c>
      <c r="D260" s="715">
        <v>120.7</v>
      </c>
      <c r="E260" s="576">
        <v>1289562</v>
      </c>
      <c r="F260" s="679">
        <v>1341221</v>
      </c>
      <c r="G260" s="680">
        <v>100</v>
      </c>
      <c r="H260" s="594">
        <v>983930.04800000007</v>
      </c>
      <c r="I260" s="1343">
        <v>0.63</v>
      </c>
      <c r="J260" s="681">
        <v>5.7</v>
      </c>
      <c r="K260" s="1362">
        <v>0.96399999999999997</v>
      </c>
      <c r="L260" s="1281">
        <v>404297</v>
      </c>
      <c r="M260" s="678"/>
      <c r="N260" s="669"/>
      <c r="O260" s="669"/>
      <c r="P260" s="669"/>
      <c r="Q260" s="669"/>
      <c r="R260" s="699">
        <v>120.5</v>
      </c>
      <c r="S260" s="1624">
        <v>99.9</v>
      </c>
      <c r="T260" s="1624">
        <v>100.6</v>
      </c>
      <c r="U260" s="1462">
        <v>124.1</v>
      </c>
      <c r="V260" s="1798">
        <f t="shared" si="3"/>
        <v>0.96399999999999997</v>
      </c>
      <c r="W260" s="671">
        <v>98.6</v>
      </c>
      <c r="X260" s="672">
        <v>102.11397003451997</v>
      </c>
      <c r="Y260" s="673">
        <v>95.8</v>
      </c>
      <c r="AF260" s="637">
        <v>79.099999999999994</v>
      </c>
      <c r="AI260" s="1357"/>
    </row>
    <row r="261" spans="1:35" ht="13.5" customHeight="1">
      <c r="A261" s="658"/>
      <c r="B261" s="676"/>
      <c r="C261" s="550" t="s">
        <v>121</v>
      </c>
      <c r="D261" s="717">
        <v>120.8</v>
      </c>
      <c r="E261" s="582">
        <v>1288150</v>
      </c>
      <c r="F261" s="686">
        <v>1288476</v>
      </c>
      <c r="G261" s="687">
        <v>103.2</v>
      </c>
      <c r="H261" s="598">
        <v>938038.95899999992</v>
      </c>
      <c r="I261" s="1345">
        <v>0.63</v>
      </c>
      <c r="J261" s="688">
        <v>5.9</v>
      </c>
      <c r="K261" s="1364">
        <v>0.99099999999999999</v>
      </c>
      <c r="L261" s="1283">
        <v>466822</v>
      </c>
      <c r="M261" s="678"/>
      <c r="N261" s="669"/>
      <c r="O261" s="669"/>
      <c r="P261" s="669"/>
      <c r="Q261" s="669"/>
      <c r="R261" s="704">
        <v>123.8</v>
      </c>
      <c r="S261" s="1626">
        <v>100</v>
      </c>
      <c r="T261" s="1626">
        <v>100.7</v>
      </c>
      <c r="U261" s="1463">
        <v>124</v>
      </c>
      <c r="V261" s="1799">
        <f t="shared" si="3"/>
        <v>0.99099999999999999</v>
      </c>
      <c r="W261" s="671">
        <v>98.8</v>
      </c>
      <c r="X261" s="672">
        <v>102.31478413488283</v>
      </c>
      <c r="Y261" s="673">
        <v>98.4</v>
      </c>
      <c r="AF261" s="637">
        <v>81.599999999999994</v>
      </c>
      <c r="AI261" s="1357"/>
    </row>
    <row r="262" spans="1:35" ht="13.5" customHeight="1">
      <c r="A262" s="646">
        <v>1997</v>
      </c>
      <c r="B262" s="589" t="s">
        <v>431</v>
      </c>
      <c r="C262" s="546" t="s">
        <v>369</v>
      </c>
      <c r="D262" s="713">
        <v>126.9</v>
      </c>
      <c r="E262" s="573">
        <v>1229791</v>
      </c>
      <c r="F262" s="682">
        <v>1037116</v>
      </c>
      <c r="G262" s="680">
        <v>114.2</v>
      </c>
      <c r="H262" s="594">
        <v>858089.44</v>
      </c>
      <c r="I262" s="1343">
        <v>0.63</v>
      </c>
      <c r="J262" s="684">
        <v>6.4</v>
      </c>
      <c r="K262" s="1363">
        <v>0.96399999999999997</v>
      </c>
      <c r="L262" s="1282">
        <v>322402</v>
      </c>
      <c r="M262" s="678"/>
      <c r="N262" s="669"/>
      <c r="O262" s="669"/>
      <c r="P262" s="669"/>
      <c r="Q262" s="669"/>
      <c r="R262" s="699">
        <v>116.5</v>
      </c>
      <c r="S262" s="1624">
        <v>100</v>
      </c>
      <c r="T262" s="1624">
        <v>98.2</v>
      </c>
      <c r="U262" s="1462">
        <v>123.1</v>
      </c>
      <c r="V262" s="1798">
        <f t="shared" si="3"/>
        <v>0.96399999999999997</v>
      </c>
      <c r="W262" s="671">
        <v>99</v>
      </c>
      <c r="X262" s="672">
        <v>102.5155982352457</v>
      </c>
      <c r="Y262" s="673">
        <v>92.6</v>
      </c>
      <c r="AF262" s="637">
        <v>90.3</v>
      </c>
      <c r="AI262" s="1357"/>
    </row>
    <row r="263" spans="1:35" ht="13.5" customHeight="1">
      <c r="A263" s="646"/>
      <c r="B263" s="589"/>
      <c r="C263" s="547" t="s">
        <v>370</v>
      </c>
      <c r="D263" s="715">
        <v>123.6</v>
      </c>
      <c r="E263" s="576">
        <v>1197637</v>
      </c>
      <c r="F263" s="679">
        <v>1060491</v>
      </c>
      <c r="G263" s="680">
        <v>104.6</v>
      </c>
      <c r="H263" s="594">
        <v>937365.10800000012</v>
      </c>
      <c r="I263" s="1343">
        <v>0.61</v>
      </c>
      <c r="J263" s="681">
        <v>4.8</v>
      </c>
      <c r="K263" s="1362">
        <v>0.98</v>
      </c>
      <c r="L263" s="1281">
        <v>405165</v>
      </c>
      <c r="M263" s="678"/>
      <c r="N263" s="669"/>
      <c r="O263" s="669"/>
      <c r="P263" s="669"/>
      <c r="Q263" s="669"/>
      <c r="R263" s="699">
        <v>120.1</v>
      </c>
      <c r="S263" s="1624">
        <v>100.1</v>
      </c>
      <c r="T263" s="1624">
        <v>100.1</v>
      </c>
      <c r="U263" s="1462">
        <v>122.6</v>
      </c>
      <c r="V263" s="1798">
        <f t="shared" si="3"/>
        <v>0.98</v>
      </c>
      <c r="W263" s="671">
        <v>98.8</v>
      </c>
      <c r="X263" s="672">
        <v>102.31478413488283</v>
      </c>
      <c r="Y263" s="673">
        <v>95.5</v>
      </c>
      <c r="AF263" s="637">
        <v>82.7</v>
      </c>
      <c r="AI263" s="1357"/>
    </row>
    <row r="264" spans="1:35" ht="13.5" customHeight="1">
      <c r="A264" s="646"/>
      <c r="B264" s="589"/>
      <c r="C264" s="547" t="s">
        <v>371</v>
      </c>
      <c r="D264" s="715">
        <v>120.8</v>
      </c>
      <c r="E264" s="576">
        <v>1285149</v>
      </c>
      <c r="F264" s="679">
        <v>1259770</v>
      </c>
      <c r="G264" s="680">
        <v>98.9</v>
      </c>
      <c r="H264" s="594">
        <v>903638.26500000001</v>
      </c>
      <c r="I264" s="1343">
        <v>0.6</v>
      </c>
      <c r="J264" s="681">
        <v>28.5</v>
      </c>
      <c r="K264" s="1362">
        <v>1.1950000000000001</v>
      </c>
      <c r="L264" s="1281">
        <v>454769</v>
      </c>
      <c r="M264" s="678"/>
      <c r="N264" s="669"/>
      <c r="O264" s="669"/>
      <c r="P264" s="669"/>
      <c r="Q264" s="669"/>
      <c r="R264" s="699">
        <v>145.80000000000001</v>
      </c>
      <c r="S264" s="1624">
        <v>100.1</v>
      </c>
      <c r="T264" s="1624">
        <v>99.8</v>
      </c>
      <c r="U264" s="1462">
        <v>122.4</v>
      </c>
      <c r="V264" s="1798">
        <f t="shared" si="3"/>
        <v>1.1950000000000001</v>
      </c>
      <c r="W264" s="671">
        <v>98.7</v>
      </c>
      <c r="X264" s="672">
        <v>102.2143770847014</v>
      </c>
      <c r="Y264" s="673">
        <v>115.9</v>
      </c>
      <c r="AF264" s="637">
        <v>78.2</v>
      </c>
      <c r="AI264" s="1357"/>
    </row>
    <row r="265" spans="1:35" ht="13.5" customHeight="1">
      <c r="A265" s="646"/>
      <c r="B265" s="589"/>
      <c r="C265" s="547" t="s">
        <v>372</v>
      </c>
      <c r="D265" s="715">
        <v>120.4</v>
      </c>
      <c r="E265" s="576">
        <v>1277507</v>
      </c>
      <c r="F265" s="679">
        <v>1216452</v>
      </c>
      <c r="G265" s="680">
        <v>99.9</v>
      </c>
      <c r="H265" s="594">
        <v>976111.95</v>
      </c>
      <c r="I265" s="1343">
        <v>0.6</v>
      </c>
      <c r="J265" s="681">
        <v>1.1000000000000001</v>
      </c>
      <c r="K265" s="1362">
        <v>0.94699999999999995</v>
      </c>
      <c r="L265" s="1281">
        <v>463793</v>
      </c>
      <c r="M265" s="678"/>
      <c r="N265" s="669"/>
      <c r="O265" s="669"/>
      <c r="P265" s="669"/>
      <c r="Q265" s="669"/>
      <c r="R265" s="699">
        <v>118.2</v>
      </c>
      <c r="S265" s="1624">
        <v>101.8</v>
      </c>
      <c r="T265" s="1624">
        <v>102.4</v>
      </c>
      <c r="U265" s="1462">
        <v>124.1</v>
      </c>
      <c r="V265" s="1798">
        <f t="shared" si="3"/>
        <v>0.94699999999999995</v>
      </c>
      <c r="W265" s="671">
        <v>100.6</v>
      </c>
      <c r="X265" s="672">
        <v>104.12211103814867</v>
      </c>
      <c r="Y265" s="673">
        <v>94</v>
      </c>
      <c r="AF265" s="637">
        <v>79</v>
      </c>
      <c r="AI265" s="1357"/>
    </row>
    <row r="266" spans="1:35" ht="13.5" customHeight="1">
      <c r="A266" s="646"/>
      <c r="B266" s="589"/>
      <c r="C266" s="547" t="s">
        <v>373</v>
      </c>
      <c r="D266" s="715">
        <v>125.9</v>
      </c>
      <c r="E266" s="576">
        <v>1297236</v>
      </c>
      <c r="F266" s="679">
        <v>992564</v>
      </c>
      <c r="G266" s="680">
        <v>113</v>
      </c>
      <c r="H266" s="594">
        <v>930863.07399999991</v>
      </c>
      <c r="I266" s="1343">
        <v>0.6</v>
      </c>
      <c r="J266" s="681">
        <v>1.9</v>
      </c>
      <c r="K266" s="1362">
        <v>0.97299999999999998</v>
      </c>
      <c r="L266" s="1281">
        <v>420625</v>
      </c>
      <c r="M266" s="678"/>
      <c r="N266" s="669"/>
      <c r="O266" s="669"/>
      <c r="P266" s="669"/>
      <c r="Q266" s="669"/>
      <c r="R266" s="699">
        <v>118.9</v>
      </c>
      <c r="S266" s="1624">
        <v>101.6</v>
      </c>
      <c r="T266" s="1624">
        <v>100.6</v>
      </c>
      <c r="U266" s="1462">
        <v>123.4</v>
      </c>
      <c r="V266" s="1798">
        <f t="shared" si="3"/>
        <v>0.97299999999999998</v>
      </c>
      <c r="W266" s="671">
        <v>100.7</v>
      </c>
      <c r="X266" s="672">
        <v>104.32292513851152</v>
      </c>
      <c r="Y266" s="673">
        <v>94.5</v>
      </c>
      <c r="AF266" s="637">
        <v>89.4</v>
      </c>
      <c r="AI266" s="1357"/>
    </row>
    <row r="267" spans="1:35" ht="13.5" customHeight="1">
      <c r="A267" s="646"/>
      <c r="B267" s="589"/>
      <c r="C267" s="547" t="s">
        <v>374</v>
      </c>
      <c r="D267" s="715">
        <v>122.7</v>
      </c>
      <c r="E267" s="576">
        <v>1320815</v>
      </c>
      <c r="F267" s="679">
        <v>1298110</v>
      </c>
      <c r="G267" s="680">
        <v>106.9</v>
      </c>
      <c r="H267" s="594">
        <v>983040.68099999998</v>
      </c>
      <c r="I267" s="1343">
        <v>0.6</v>
      </c>
      <c r="J267" s="681">
        <v>1.9</v>
      </c>
      <c r="K267" s="1362">
        <v>0.98099999999999998</v>
      </c>
      <c r="L267" s="1281">
        <v>418561</v>
      </c>
      <c r="M267" s="678"/>
      <c r="N267" s="669"/>
      <c r="O267" s="669"/>
      <c r="P267" s="669"/>
      <c r="Q267" s="669"/>
      <c r="R267" s="699">
        <v>121.6</v>
      </c>
      <c r="S267" s="1624">
        <v>101.5</v>
      </c>
      <c r="T267" s="1624">
        <v>102.3</v>
      </c>
      <c r="U267" s="1462">
        <v>123</v>
      </c>
      <c r="V267" s="1798">
        <f t="shared" si="3"/>
        <v>0.98099999999999998</v>
      </c>
      <c r="W267" s="671">
        <v>100.7</v>
      </c>
      <c r="X267" s="672">
        <v>104.22251808833011</v>
      </c>
      <c r="Y267" s="673">
        <v>96.7</v>
      </c>
      <c r="AF267" s="637">
        <v>84.5</v>
      </c>
      <c r="AI267" s="1357"/>
    </row>
    <row r="268" spans="1:35" ht="13.5" customHeight="1">
      <c r="A268" s="646"/>
      <c r="B268" s="589"/>
      <c r="C268" s="547" t="s">
        <v>375</v>
      </c>
      <c r="D268" s="715">
        <v>123.5</v>
      </c>
      <c r="E268" s="576">
        <v>1356396</v>
      </c>
      <c r="F268" s="679">
        <v>1148439</v>
      </c>
      <c r="G268" s="680">
        <v>104.8</v>
      </c>
      <c r="H268" s="594">
        <v>986852.11900000006</v>
      </c>
      <c r="I268" s="1343">
        <v>0.59</v>
      </c>
      <c r="J268" s="681">
        <v>5.4</v>
      </c>
      <c r="K268" s="1362">
        <v>0.99</v>
      </c>
      <c r="L268" s="1281">
        <v>434222</v>
      </c>
      <c r="M268" s="678"/>
      <c r="N268" s="669"/>
      <c r="O268" s="669"/>
      <c r="P268" s="669"/>
      <c r="Q268" s="669"/>
      <c r="R268" s="699">
        <v>122.9</v>
      </c>
      <c r="S268" s="1624">
        <v>101.4</v>
      </c>
      <c r="T268" s="1624">
        <v>101.5</v>
      </c>
      <c r="U268" s="1462">
        <v>124</v>
      </c>
      <c r="V268" s="1798">
        <f t="shared" si="3"/>
        <v>0.99</v>
      </c>
      <c r="W268" s="671">
        <v>100.4</v>
      </c>
      <c r="X268" s="672">
        <v>104.02170398796723</v>
      </c>
      <c r="Y268" s="673">
        <v>97.7</v>
      </c>
      <c r="AF268" s="637">
        <v>82.9</v>
      </c>
      <c r="AI268" s="1357"/>
    </row>
    <row r="269" spans="1:35" ht="13.5" customHeight="1">
      <c r="A269" s="646"/>
      <c r="B269" s="589"/>
      <c r="C269" s="547" t="s">
        <v>376</v>
      </c>
      <c r="D269" s="715">
        <v>123.8</v>
      </c>
      <c r="E269" s="576">
        <v>1309139</v>
      </c>
      <c r="F269" s="679">
        <v>1063638</v>
      </c>
      <c r="G269" s="680">
        <v>112.5</v>
      </c>
      <c r="H269" s="594">
        <v>886049.96400000004</v>
      </c>
      <c r="I269" s="1343">
        <v>0.56999999999999995</v>
      </c>
      <c r="J269" s="681">
        <v>9.9</v>
      </c>
      <c r="K269" s="1362">
        <v>0.90500000000000003</v>
      </c>
      <c r="L269" s="1281">
        <v>398362</v>
      </c>
      <c r="M269" s="678"/>
      <c r="N269" s="669"/>
      <c r="O269" s="669"/>
      <c r="P269" s="669"/>
      <c r="Q269" s="669"/>
      <c r="R269" s="699">
        <v>111.6</v>
      </c>
      <c r="S269" s="1624">
        <v>101.2</v>
      </c>
      <c r="T269" s="1624">
        <v>100.6</v>
      </c>
      <c r="U269" s="1462">
        <v>124</v>
      </c>
      <c r="V269" s="1798">
        <f t="shared" si="3"/>
        <v>0.90500000000000003</v>
      </c>
      <c r="W269" s="671">
        <v>100.5</v>
      </c>
      <c r="X269" s="672">
        <v>104.12211103814867</v>
      </c>
      <c r="Y269" s="673">
        <v>88.7</v>
      </c>
      <c r="AF269" s="637">
        <v>89</v>
      </c>
      <c r="AI269" s="1357"/>
    </row>
    <row r="270" spans="1:35" ht="13.5" customHeight="1">
      <c r="A270" s="646"/>
      <c r="B270" s="589"/>
      <c r="C270" s="547" t="s">
        <v>377</v>
      </c>
      <c r="D270" s="715">
        <v>138.6</v>
      </c>
      <c r="E270" s="576">
        <v>1340218</v>
      </c>
      <c r="F270" s="679">
        <v>1085926</v>
      </c>
      <c r="G270" s="680">
        <v>131.80000000000001</v>
      </c>
      <c r="H270" s="594">
        <v>926071.05500000005</v>
      </c>
      <c r="I270" s="1343">
        <v>0.56000000000000005</v>
      </c>
      <c r="J270" s="681">
        <v>3.7</v>
      </c>
      <c r="K270" s="1362">
        <v>1.1599999999999999</v>
      </c>
      <c r="L270" s="1281">
        <v>443271</v>
      </c>
      <c r="M270" s="678"/>
      <c r="N270" s="669"/>
      <c r="O270" s="669"/>
      <c r="P270" s="669"/>
      <c r="Q270" s="669"/>
      <c r="R270" s="699">
        <v>145.4</v>
      </c>
      <c r="S270" s="1624">
        <v>101.1</v>
      </c>
      <c r="T270" s="1624">
        <v>102.3</v>
      </c>
      <c r="U270" s="1462">
        <v>123.9</v>
      </c>
      <c r="V270" s="1798">
        <f t="shared" si="3"/>
        <v>1.1599999999999999</v>
      </c>
      <c r="W270" s="671">
        <v>101.1</v>
      </c>
      <c r="X270" s="672">
        <v>104.62414628905583</v>
      </c>
      <c r="Y270" s="673">
        <v>115.6</v>
      </c>
      <c r="AF270" s="637">
        <v>104.2</v>
      </c>
      <c r="AI270" s="1357"/>
    </row>
    <row r="271" spans="1:35" ht="13.5" customHeight="1">
      <c r="A271" s="646"/>
      <c r="B271" s="589"/>
      <c r="C271" s="547" t="s">
        <v>119</v>
      </c>
      <c r="D271" s="715">
        <v>125.9</v>
      </c>
      <c r="E271" s="576">
        <v>1309471</v>
      </c>
      <c r="F271" s="679">
        <v>943196</v>
      </c>
      <c r="G271" s="680">
        <v>116</v>
      </c>
      <c r="H271" s="594">
        <v>955732.90799999994</v>
      </c>
      <c r="I271" s="1343">
        <v>0.54</v>
      </c>
      <c r="J271" s="681">
        <v>2.1</v>
      </c>
      <c r="K271" s="1362">
        <v>0.99399999999999999</v>
      </c>
      <c r="L271" s="1281">
        <v>465598</v>
      </c>
      <c r="M271" s="678"/>
      <c r="N271" s="669"/>
      <c r="O271" s="669"/>
      <c r="P271" s="669"/>
      <c r="Q271" s="669"/>
      <c r="R271" s="699">
        <v>124.1</v>
      </c>
      <c r="S271" s="1624">
        <v>100.9</v>
      </c>
      <c r="T271" s="1624">
        <v>101.8</v>
      </c>
      <c r="U271" s="1462">
        <v>123.8</v>
      </c>
      <c r="V271" s="1798">
        <f t="shared" si="3"/>
        <v>0.99399999999999999</v>
      </c>
      <c r="W271" s="671">
        <v>101.4</v>
      </c>
      <c r="X271" s="672">
        <v>105.02577448978158</v>
      </c>
      <c r="Y271" s="673">
        <v>98.7</v>
      </c>
      <c r="AF271" s="637">
        <v>91.7</v>
      </c>
      <c r="AI271" s="1357"/>
    </row>
    <row r="272" spans="1:35" ht="13.5" customHeight="1">
      <c r="A272" s="646"/>
      <c r="B272" s="589"/>
      <c r="C272" s="547" t="s">
        <v>120</v>
      </c>
      <c r="D272" s="715">
        <v>124.1</v>
      </c>
      <c r="E272" s="576">
        <v>1242313</v>
      </c>
      <c r="F272" s="679">
        <v>1046099</v>
      </c>
      <c r="G272" s="680">
        <v>115.5</v>
      </c>
      <c r="H272" s="594">
        <v>954280.31199999992</v>
      </c>
      <c r="I272" s="1343">
        <v>0.53</v>
      </c>
      <c r="J272" s="681">
        <v>3.5</v>
      </c>
      <c r="K272" s="1362">
        <v>0.98199999999999998</v>
      </c>
      <c r="L272" s="1281">
        <v>430510</v>
      </c>
      <c r="M272" s="678"/>
      <c r="N272" s="669"/>
      <c r="O272" s="669"/>
      <c r="P272" s="669"/>
      <c r="Q272" s="669"/>
      <c r="R272" s="699">
        <v>123.9</v>
      </c>
      <c r="S272" s="1624">
        <v>100.8</v>
      </c>
      <c r="T272" s="1624">
        <v>102.4</v>
      </c>
      <c r="U272" s="1462">
        <v>124.2</v>
      </c>
      <c r="V272" s="1798">
        <f t="shared" si="3"/>
        <v>0.98199999999999998</v>
      </c>
      <c r="W272" s="671">
        <v>100.8</v>
      </c>
      <c r="X272" s="672">
        <v>104.42333218869298</v>
      </c>
      <c r="Y272" s="673">
        <v>98.5</v>
      </c>
      <c r="AF272" s="637">
        <v>91.3</v>
      </c>
      <c r="AI272" s="1357"/>
    </row>
    <row r="273" spans="1:35" ht="13.5" customHeight="1">
      <c r="A273" s="646"/>
      <c r="B273" s="589"/>
      <c r="C273" s="550" t="s">
        <v>121</v>
      </c>
      <c r="D273" s="717">
        <v>123</v>
      </c>
      <c r="E273" s="582">
        <v>1262209</v>
      </c>
      <c r="F273" s="686">
        <v>966451</v>
      </c>
      <c r="G273" s="680">
        <v>110.6</v>
      </c>
      <c r="H273" s="598">
        <v>919676.06800000009</v>
      </c>
      <c r="I273" s="1345">
        <v>0.51</v>
      </c>
      <c r="J273" s="688">
        <v>1</v>
      </c>
      <c r="K273" s="1364">
        <v>1.0029999999999999</v>
      </c>
      <c r="L273" s="1283">
        <v>515696</v>
      </c>
      <c r="M273" s="689"/>
      <c r="N273" s="690"/>
      <c r="O273" s="690"/>
      <c r="P273" s="690"/>
      <c r="Q273" s="690"/>
      <c r="R273" s="704">
        <v>125.9</v>
      </c>
      <c r="S273" s="1626">
        <v>100.7</v>
      </c>
      <c r="T273" s="1626">
        <v>101.9</v>
      </c>
      <c r="U273" s="1463">
        <v>124</v>
      </c>
      <c r="V273" s="1798">
        <f t="shared" si="3"/>
        <v>1.0029999999999999</v>
      </c>
      <c r="W273" s="671">
        <v>100.6</v>
      </c>
      <c r="X273" s="672">
        <v>104.12211103814867</v>
      </c>
      <c r="Y273" s="673">
        <v>100.1</v>
      </c>
      <c r="AF273" s="637">
        <v>87.5</v>
      </c>
      <c r="AI273" s="1357"/>
    </row>
    <row r="274" spans="1:35" ht="13.5" customHeight="1">
      <c r="A274" s="643">
        <v>1998</v>
      </c>
      <c r="B274" s="588" t="s">
        <v>132</v>
      </c>
      <c r="C274" s="546" t="s">
        <v>369</v>
      </c>
      <c r="D274" s="713">
        <v>124.1</v>
      </c>
      <c r="E274" s="573">
        <v>1215177</v>
      </c>
      <c r="F274" s="682">
        <v>758377</v>
      </c>
      <c r="G274" s="683">
        <v>118.2</v>
      </c>
      <c r="H274" s="602">
        <v>846362.33399999992</v>
      </c>
      <c r="I274" s="1343">
        <v>0.48</v>
      </c>
      <c r="J274" s="684">
        <v>4</v>
      </c>
      <c r="K274" s="1363">
        <v>0.94</v>
      </c>
      <c r="L274" s="1282">
        <v>334319</v>
      </c>
      <c r="M274" s="678"/>
      <c r="N274" s="669"/>
      <c r="O274" s="669"/>
      <c r="P274" s="669"/>
      <c r="Q274" s="669"/>
      <c r="R274" s="699">
        <v>114.3</v>
      </c>
      <c r="S274" s="1624">
        <v>100.7</v>
      </c>
      <c r="T274" s="1624">
        <v>99.5</v>
      </c>
      <c r="U274" s="1462">
        <v>123</v>
      </c>
      <c r="V274" s="1798">
        <f t="shared" si="3"/>
        <v>0.94</v>
      </c>
      <c r="W274" s="671">
        <v>100.6</v>
      </c>
      <c r="X274" s="672">
        <v>104.22251808833011</v>
      </c>
      <c r="Y274" s="673">
        <v>90.9</v>
      </c>
      <c r="Z274" s="637">
        <v>122.5</v>
      </c>
      <c r="AA274" s="637">
        <v>72.2</v>
      </c>
      <c r="AB274" s="637">
        <v>100.9</v>
      </c>
      <c r="AC274" s="637">
        <v>25.5</v>
      </c>
      <c r="AD274" s="637">
        <v>68.3</v>
      </c>
      <c r="AE274" s="637">
        <v>100.8</v>
      </c>
      <c r="AI274" s="1357"/>
    </row>
    <row r="275" spans="1:35" ht="13.5" customHeight="1">
      <c r="A275" s="646"/>
      <c r="B275" s="589"/>
      <c r="C275" s="547" t="s">
        <v>370</v>
      </c>
      <c r="D275" s="715">
        <v>120.8</v>
      </c>
      <c r="E275" s="576">
        <v>1159884</v>
      </c>
      <c r="F275" s="679">
        <v>801342</v>
      </c>
      <c r="G275" s="680">
        <v>113.7</v>
      </c>
      <c r="H275" s="594">
        <v>912038.946</v>
      </c>
      <c r="I275" s="1343">
        <v>0.45</v>
      </c>
      <c r="J275" s="681">
        <v>2.4</v>
      </c>
      <c r="K275" s="1362">
        <v>0.95599999999999996</v>
      </c>
      <c r="L275" s="1281">
        <v>384863</v>
      </c>
      <c r="M275" s="678"/>
      <c r="N275" s="669"/>
      <c r="O275" s="669"/>
      <c r="P275" s="669"/>
      <c r="Q275" s="669"/>
      <c r="R275" s="699">
        <v>118</v>
      </c>
      <c r="S275" s="1624">
        <v>100.5</v>
      </c>
      <c r="T275" s="1624">
        <v>101.2</v>
      </c>
      <c r="U275" s="1462">
        <v>122.6</v>
      </c>
      <c r="V275" s="1798">
        <f t="shared" si="3"/>
        <v>0.95599999999999996</v>
      </c>
      <c r="W275" s="671">
        <v>100.6</v>
      </c>
      <c r="X275" s="672">
        <v>104.12211103814867</v>
      </c>
      <c r="Y275" s="673">
        <v>93.8</v>
      </c>
      <c r="Z275" s="637">
        <v>114.3</v>
      </c>
      <c r="AA275" s="637">
        <v>65.900000000000006</v>
      </c>
      <c r="AB275" s="637">
        <v>94.5</v>
      </c>
      <c r="AC275" s="637">
        <v>25</v>
      </c>
      <c r="AD275" s="637">
        <v>76.400000000000006</v>
      </c>
      <c r="AE275" s="637">
        <v>100.6</v>
      </c>
      <c r="AI275" s="1357"/>
    </row>
    <row r="276" spans="1:35" ht="13.5" customHeight="1">
      <c r="A276" s="646"/>
      <c r="B276" s="589"/>
      <c r="C276" s="547" t="s">
        <v>371</v>
      </c>
      <c r="D276" s="715">
        <v>120.2</v>
      </c>
      <c r="E276" s="576">
        <v>1220867</v>
      </c>
      <c r="F276" s="679">
        <v>738091</v>
      </c>
      <c r="G276" s="680">
        <v>113.1</v>
      </c>
      <c r="H276" s="594">
        <v>918188.85600000015</v>
      </c>
      <c r="I276" s="1343">
        <v>0.43</v>
      </c>
      <c r="J276" s="681">
        <v>-12.4</v>
      </c>
      <c r="K276" s="1362">
        <v>1.2070000000000001</v>
      </c>
      <c r="L276" s="1281">
        <v>469185</v>
      </c>
      <c r="M276" s="678"/>
      <c r="N276" s="669"/>
      <c r="O276" s="669"/>
      <c r="P276" s="669"/>
      <c r="Q276" s="669"/>
      <c r="R276" s="699">
        <v>149.6</v>
      </c>
      <c r="S276" s="1624">
        <v>100.2</v>
      </c>
      <c r="T276" s="1624">
        <v>101.6</v>
      </c>
      <c r="U276" s="1462">
        <v>122.2</v>
      </c>
      <c r="V276" s="1798">
        <f t="shared" si="3"/>
        <v>1.2070000000000001</v>
      </c>
      <c r="W276" s="671">
        <v>100.6</v>
      </c>
      <c r="X276" s="672">
        <v>104.1522331532031</v>
      </c>
      <c r="Y276" s="673">
        <v>118.9</v>
      </c>
      <c r="Z276" s="637">
        <v>112.6</v>
      </c>
      <c r="AA276" s="637">
        <v>64.900000000000006</v>
      </c>
      <c r="AB276" s="637">
        <v>108.2</v>
      </c>
      <c r="AC276" s="637">
        <v>26.2</v>
      </c>
      <c r="AD276" s="637">
        <v>71.5</v>
      </c>
      <c r="AE276" s="637">
        <v>109.9</v>
      </c>
      <c r="AI276" s="1357"/>
    </row>
    <row r="277" spans="1:35" ht="13.5" customHeight="1">
      <c r="A277" s="646"/>
      <c r="B277" s="589"/>
      <c r="C277" s="547" t="s">
        <v>372</v>
      </c>
      <c r="D277" s="715">
        <v>121.6</v>
      </c>
      <c r="E277" s="576">
        <v>1195598</v>
      </c>
      <c r="F277" s="679">
        <v>798141</v>
      </c>
      <c r="G277" s="680">
        <v>125.9</v>
      </c>
      <c r="H277" s="594">
        <v>972534.23599999992</v>
      </c>
      <c r="I277" s="1343">
        <v>0.42</v>
      </c>
      <c r="J277" s="681">
        <v>9.1999999999999993</v>
      </c>
      <c r="K277" s="1362">
        <v>0.91700000000000004</v>
      </c>
      <c r="L277" s="1281">
        <v>432187</v>
      </c>
      <c r="M277" s="678"/>
      <c r="N277" s="669"/>
      <c r="O277" s="669"/>
      <c r="P277" s="669"/>
      <c r="Q277" s="669"/>
      <c r="R277" s="699">
        <v>116.6</v>
      </c>
      <c r="S277" s="1624">
        <v>99.9</v>
      </c>
      <c r="T277" s="1624">
        <v>102.7</v>
      </c>
      <c r="U277" s="1462">
        <v>123.7</v>
      </c>
      <c r="V277" s="1798">
        <f t="shared" si="3"/>
        <v>0.91700000000000004</v>
      </c>
      <c r="W277" s="671">
        <v>100.8</v>
      </c>
      <c r="X277" s="672">
        <v>104.32292513851152</v>
      </c>
      <c r="Y277" s="673">
        <v>92.7</v>
      </c>
      <c r="Z277" s="637">
        <v>137.80000000000001</v>
      </c>
      <c r="AA277" s="637">
        <v>63.2</v>
      </c>
      <c r="AB277" s="637">
        <v>99.2</v>
      </c>
      <c r="AC277" s="637">
        <v>25</v>
      </c>
      <c r="AD277" s="637">
        <v>74.7</v>
      </c>
      <c r="AE277" s="637">
        <v>98.8</v>
      </c>
      <c r="AI277" s="1357"/>
    </row>
    <row r="278" spans="1:35" ht="13.5" customHeight="1">
      <c r="A278" s="646"/>
      <c r="B278" s="589"/>
      <c r="C278" s="547" t="s">
        <v>373</v>
      </c>
      <c r="D278" s="715">
        <v>114.6</v>
      </c>
      <c r="E278" s="576">
        <v>1269014</v>
      </c>
      <c r="F278" s="679">
        <v>636605</v>
      </c>
      <c r="G278" s="680">
        <v>110.1</v>
      </c>
      <c r="H278" s="594">
        <v>894737.88</v>
      </c>
      <c r="I278" s="1343">
        <v>0.41</v>
      </c>
      <c r="J278" s="681">
        <v>5.8</v>
      </c>
      <c r="K278" s="1362">
        <v>0.85199999999999998</v>
      </c>
      <c r="L278" s="1281">
        <v>413263</v>
      </c>
      <c r="M278" s="678"/>
      <c r="N278" s="669"/>
      <c r="O278" s="669"/>
      <c r="P278" s="669"/>
      <c r="Q278" s="669"/>
      <c r="R278" s="699">
        <v>105.3</v>
      </c>
      <c r="S278" s="1624">
        <v>99.8</v>
      </c>
      <c r="T278" s="1624">
        <v>100</v>
      </c>
      <c r="U278" s="1462">
        <v>123.4</v>
      </c>
      <c r="V278" s="1798">
        <f t="shared" si="3"/>
        <v>0.85199999999999998</v>
      </c>
      <c r="W278" s="671">
        <v>101.2</v>
      </c>
      <c r="X278" s="672">
        <v>104.72455333923729</v>
      </c>
      <c r="Y278" s="673">
        <v>83.7</v>
      </c>
      <c r="Z278" s="637">
        <v>110.4</v>
      </c>
      <c r="AA278" s="637">
        <v>61.1</v>
      </c>
      <c r="AB278" s="637">
        <v>98.6</v>
      </c>
      <c r="AC278" s="637">
        <v>25.4</v>
      </c>
      <c r="AD278" s="637">
        <v>73.5</v>
      </c>
      <c r="AE278" s="637">
        <v>91.5</v>
      </c>
      <c r="AI278" s="1357"/>
    </row>
    <row r="279" spans="1:35" ht="13.5" customHeight="1">
      <c r="A279" s="646"/>
      <c r="B279" s="589"/>
      <c r="C279" s="547" t="s">
        <v>374</v>
      </c>
      <c r="D279" s="715">
        <v>123.6</v>
      </c>
      <c r="E279" s="576">
        <v>1281458</v>
      </c>
      <c r="F279" s="679">
        <v>828615</v>
      </c>
      <c r="G279" s="680">
        <v>132.19999999999999</v>
      </c>
      <c r="H279" s="594">
        <v>962608.93400000001</v>
      </c>
      <c r="I279" s="1343">
        <v>0.39</v>
      </c>
      <c r="J279" s="681">
        <v>-0.3</v>
      </c>
      <c r="K279" s="1362">
        <v>0.97799999999999998</v>
      </c>
      <c r="L279" s="1281">
        <v>412921</v>
      </c>
      <c r="M279" s="678"/>
      <c r="N279" s="669"/>
      <c r="O279" s="669"/>
      <c r="P279" s="669"/>
      <c r="Q279" s="669"/>
      <c r="R279" s="699">
        <v>121.6</v>
      </c>
      <c r="S279" s="1624">
        <v>99.6</v>
      </c>
      <c r="T279" s="1624">
        <v>101</v>
      </c>
      <c r="U279" s="1462">
        <v>122.6</v>
      </c>
      <c r="V279" s="1798">
        <f t="shared" si="3"/>
        <v>0.97799999999999998</v>
      </c>
      <c r="W279" s="671">
        <v>101.1</v>
      </c>
      <c r="X279" s="672">
        <v>104.62414628905583</v>
      </c>
      <c r="Y279" s="673">
        <v>96.7</v>
      </c>
      <c r="Z279" s="637">
        <v>147.6</v>
      </c>
      <c r="AA279" s="637">
        <v>72.599999999999994</v>
      </c>
      <c r="AB279" s="637">
        <v>109.9</v>
      </c>
      <c r="AC279" s="637">
        <v>27.9</v>
      </c>
      <c r="AD279" s="637">
        <v>64.8</v>
      </c>
      <c r="AE279" s="637">
        <v>100.2</v>
      </c>
      <c r="AI279" s="1357"/>
    </row>
    <row r="280" spans="1:35" ht="13.5" customHeight="1">
      <c r="A280" s="646"/>
      <c r="B280" s="589"/>
      <c r="C280" s="547" t="s">
        <v>375</v>
      </c>
      <c r="D280" s="715">
        <v>116.7</v>
      </c>
      <c r="E280" s="576">
        <v>1301836</v>
      </c>
      <c r="F280" s="679">
        <v>827637</v>
      </c>
      <c r="G280" s="680">
        <v>115.4</v>
      </c>
      <c r="H280" s="594">
        <v>953295.78799999994</v>
      </c>
      <c r="I280" s="1343">
        <v>0.37</v>
      </c>
      <c r="J280" s="681">
        <v>0.5</v>
      </c>
      <c r="K280" s="1362">
        <v>0.91500000000000004</v>
      </c>
      <c r="L280" s="1281">
        <v>444814</v>
      </c>
      <c r="M280" s="678"/>
      <c r="N280" s="669"/>
      <c r="O280" s="669"/>
      <c r="P280" s="669"/>
      <c r="Q280" s="669"/>
      <c r="R280" s="699">
        <v>112.8</v>
      </c>
      <c r="S280" s="1624">
        <v>99.5</v>
      </c>
      <c r="T280" s="1624">
        <v>100.1</v>
      </c>
      <c r="U280" s="1462">
        <v>122.5</v>
      </c>
      <c r="V280" s="1798">
        <f t="shared" si="3"/>
        <v>0.91500000000000004</v>
      </c>
      <c r="W280" s="671">
        <v>100.5</v>
      </c>
      <c r="X280" s="672">
        <v>104.12211103814867</v>
      </c>
      <c r="Y280" s="673">
        <v>89.7</v>
      </c>
      <c r="Z280" s="637">
        <v>119.4</v>
      </c>
      <c r="AA280" s="637">
        <v>64.099999999999994</v>
      </c>
      <c r="AB280" s="637">
        <v>107.8</v>
      </c>
      <c r="AC280" s="637">
        <v>25.3</v>
      </c>
      <c r="AD280" s="637">
        <v>67.900000000000006</v>
      </c>
      <c r="AE280" s="637">
        <v>101.4</v>
      </c>
      <c r="AI280" s="1357"/>
    </row>
    <row r="281" spans="1:35" ht="13.5" customHeight="1">
      <c r="A281" s="646"/>
      <c r="B281" s="589"/>
      <c r="C281" s="547" t="s">
        <v>376</v>
      </c>
      <c r="D281" s="715">
        <v>117.3</v>
      </c>
      <c r="E281" s="576">
        <v>1231147</v>
      </c>
      <c r="F281" s="679">
        <v>659504</v>
      </c>
      <c r="G281" s="680">
        <v>116.1</v>
      </c>
      <c r="H281" s="594">
        <v>857488.35600000015</v>
      </c>
      <c r="I281" s="1343">
        <v>0.37</v>
      </c>
      <c r="J281" s="681">
        <v>-0.7</v>
      </c>
      <c r="K281" s="1362">
        <v>0.89300000000000002</v>
      </c>
      <c r="L281" s="1281">
        <v>394571</v>
      </c>
      <c r="M281" s="678"/>
      <c r="N281" s="669"/>
      <c r="O281" s="669"/>
      <c r="P281" s="669"/>
      <c r="Q281" s="669"/>
      <c r="R281" s="699">
        <v>107.7</v>
      </c>
      <c r="S281" s="1624">
        <v>99.4</v>
      </c>
      <c r="T281" s="1624">
        <v>98.7</v>
      </c>
      <c r="U281" s="1462">
        <v>121.5</v>
      </c>
      <c r="V281" s="1798">
        <f t="shared" si="3"/>
        <v>0.89300000000000002</v>
      </c>
      <c r="W281" s="671">
        <v>100.8</v>
      </c>
      <c r="X281" s="672">
        <v>104.32292513851152</v>
      </c>
      <c r="Y281" s="673">
        <v>85.6</v>
      </c>
      <c r="Z281" s="637">
        <v>115.9</v>
      </c>
      <c r="AA281" s="637">
        <v>68.400000000000006</v>
      </c>
      <c r="AB281" s="637">
        <v>98.1</v>
      </c>
      <c r="AC281" s="637">
        <v>24</v>
      </c>
      <c r="AD281" s="637">
        <v>77.7</v>
      </c>
      <c r="AE281" s="637">
        <v>105.6</v>
      </c>
      <c r="AI281" s="1357"/>
    </row>
    <row r="282" spans="1:35" ht="13.5" customHeight="1">
      <c r="A282" s="646"/>
      <c r="B282" s="589"/>
      <c r="C282" s="547" t="s">
        <v>377</v>
      </c>
      <c r="D282" s="715">
        <v>112</v>
      </c>
      <c r="E282" s="576">
        <v>1284970</v>
      </c>
      <c r="F282" s="679">
        <v>740445</v>
      </c>
      <c r="G282" s="680">
        <v>97.2</v>
      </c>
      <c r="H282" s="594">
        <v>898776.79400000011</v>
      </c>
      <c r="I282" s="1343">
        <v>0.36</v>
      </c>
      <c r="J282" s="681">
        <v>-1.1000000000000001</v>
      </c>
      <c r="K282" s="1362">
        <v>0.97099999999999997</v>
      </c>
      <c r="L282" s="1281">
        <v>474398</v>
      </c>
      <c r="M282" s="678"/>
      <c r="N282" s="669"/>
      <c r="O282" s="669"/>
      <c r="P282" s="669"/>
      <c r="Q282" s="669"/>
      <c r="R282" s="699">
        <v>119.7</v>
      </c>
      <c r="S282" s="1624">
        <v>99.2</v>
      </c>
      <c r="T282" s="1624">
        <v>100.9</v>
      </c>
      <c r="U282" s="1462">
        <v>121.2</v>
      </c>
      <c r="V282" s="1798">
        <f t="shared" si="3"/>
        <v>0.97099999999999997</v>
      </c>
      <c r="W282" s="671">
        <v>101.2</v>
      </c>
      <c r="X282" s="672">
        <v>104.82496038941872</v>
      </c>
      <c r="Y282" s="673">
        <v>95.2</v>
      </c>
      <c r="Z282" s="637">
        <v>82.9</v>
      </c>
      <c r="AA282" s="637">
        <v>69.3</v>
      </c>
      <c r="AB282" s="637">
        <v>104.4</v>
      </c>
      <c r="AC282" s="637">
        <v>24.4</v>
      </c>
      <c r="AD282" s="637">
        <v>71.099999999999994</v>
      </c>
      <c r="AE282" s="637">
        <v>100.2</v>
      </c>
      <c r="AI282" s="1357"/>
    </row>
    <row r="283" spans="1:35" ht="13.5" customHeight="1">
      <c r="A283" s="646"/>
      <c r="B283" s="589"/>
      <c r="C283" s="547" t="s">
        <v>119</v>
      </c>
      <c r="D283" s="715">
        <v>115.4</v>
      </c>
      <c r="E283" s="576">
        <v>1259273</v>
      </c>
      <c r="F283" s="679">
        <v>692987</v>
      </c>
      <c r="G283" s="680">
        <v>115</v>
      </c>
      <c r="H283" s="594">
        <v>931545.23700000008</v>
      </c>
      <c r="I283" s="1343">
        <v>0.35</v>
      </c>
      <c r="J283" s="681">
        <v>-1.4</v>
      </c>
      <c r="K283" s="1362">
        <v>0.94099999999999995</v>
      </c>
      <c r="L283" s="1281">
        <v>437712</v>
      </c>
      <c r="M283" s="678"/>
      <c r="N283" s="669"/>
      <c r="O283" s="669"/>
      <c r="P283" s="669"/>
      <c r="Q283" s="669"/>
      <c r="R283" s="699">
        <v>114.3</v>
      </c>
      <c r="S283" s="1624">
        <v>99</v>
      </c>
      <c r="T283" s="1624">
        <v>99.8</v>
      </c>
      <c r="U283" s="1462">
        <v>120.5</v>
      </c>
      <c r="V283" s="1798">
        <f t="shared" si="3"/>
        <v>0.94099999999999995</v>
      </c>
      <c r="W283" s="671">
        <v>102.2</v>
      </c>
      <c r="X283" s="672">
        <v>105.82903089123307</v>
      </c>
      <c r="Y283" s="673">
        <v>90.9</v>
      </c>
      <c r="Z283" s="637">
        <v>126</v>
      </c>
      <c r="AA283" s="637">
        <v>57</v>
      </c>
      <c r="AB283" s="637">
        <v>90.1</v>
      </c>
      <c r="AC283" s="637">
        <v>26.5</v>
      </c>
      <c r="AD283" s="637">
        <v>67.3</v>
      </c>
      <c r="AE283" s="637">
        <v>100.9</v>
      </c>
      <c r="AI283" s="1357"/>
    </row>
    <row r="284" spans="1:35" ht="13.5" customHeight="1">
      <c r="A284" s="646"/>
      <c r="B284" s="589" t="s">
        <v>126</v>
      </c>
      <c r="C284" s="547" t="s">
        <v>120</v>
      </c>
      <c r="D284" s="715">
        <v>115.4</v>
      </c>
      <c r="E284" s="576">
        <v>1169378</v>
      </c>
      <c r="F284" s="679">
        <v>665815</v>
      </c>
      <c r="G284" s="680">
        <v>111.5</v>
      </c>
      <c r="H284" s="594">
        <v>922739.13900000008</v>
      </c>
      <c r="I284" s="1343">
        <v>0.35</v>
      </c>
      <c r="J284" s="681">
        <v>1.4</v>
      </c>
      <c r="K284" s="1362">
        <v>0.94299999999999995</v>
      </c>
      <c r="L284" s="1281">
        <v>351077</v>
      </c>
      <c r="M284" s="678"/>
      <c r="N284" s="669"/>
      <c r="O284" s="669"/>
      <c r="P284" s="669"/>
      <c r="Q284" s="669"/>
      <c r="R284" s="699">
        <v>115.8</v>
      </c>
      <c r="S284" s="1624">
        <v>98.7</v>
      </c>
      <c r="T284" s="1624">
        <v>100</v>
      </c>
      <c r="U284" s="1462">
        <v>121.2</v>
      </c>
      <c r="V284" s="1798">
        <f t="shared" si="3"/>
        <v>0.94299999999999995</v>
      </c>
      <c r="W284" s="671">
        <v>102.4</v>
      </c>
      <c r="X284" s="672">
        <v>106.02984499159595</v>
      </c>
      <c r="Y284" s="673">
        <v>92.1</v>
      </c>
      <c r="Z284" s="637">
        <v>108.1</v>
      </c>
      <c r="AA284" s="637">
        <v>78.2</v>
      </c>
      <c r="AB284" s="637">
        <v>91.3</v>
      </c>
      <c r="AC284" s="637">
        <v>26.2</v>
      </c>
      <c r="AD284" s="637">
        <v>71.2</v>
      </c>
      <c r="AE284" s="637">
        <v>101</v>
      </c>
      <c r="AI284" s="1357"/>
    </row>
    <row r="285" spans="1:35" ht="13.5" customHeight="1">
      <c r="A285" s="658"/>
      <c r="B285" s="676" t="s">
        <v>100</v>
      </c>
      <c r="C285" s="550" t="s">
        <v>121</v>
      </c>
      <c r="D285" s="717">
        <v>114.6</v>
      </c>
      <c r="E285" s="582">
        <v>1155843</v>
      </c>
      <c r="F285" s="686">
        <v>729795</v>
      </c>
      <c r="G285" s="687">
        <v>112.8</v>
      </c>
      <c r="H285" s="598">
        <v>896270.1</v>
      </c>
      <c r="I285" s="1345">
        <v>0.35</v>
      </c>
      <c r="J285" s="688">
        <v>-1.8</v>
      </c>
      <c r="K285" s="1364">
        <v>0.95099999999999996</v>
      </c>
      <c r="L285" s="1283">
        <v>435229</v>
      </c>
      <c r="M285" s="678"/>
      <c r="N285" s="669"/>
      <c r="O285" s="669"/>
      <c r="P285" s="669"/>
      <c r="Q285" s="669"/>
      <c r="R285" s="704">
        <v>116.8</v>
      </c>
      <c r="S285" s="1626">
        <v>98.7</v>
      </c>
      <c r="T285" s="1626">
        <v>100</v>
      </c>
      <c r="U285" s="1463">
        <v>121.2</v>
      </c>
      <c r="V285" s="1798">
        <f t="shared" si="3"/>
        <v>0.95099999999999996</v>
      </c>
      <c r="W285" s="671">
        <v>101.6</v>
      </c>
      <c r="X285" s="672">
        <v>105.12618153996303</v>
      </c>
      <c r="Y285" s="673">
        <v>92.9</v>
      </c>
      <c r="Z285" s="637">
        <v>116.5</v>
      </c>
      <c r="AA285" s="637">
        <v>60.1</v>
      </c>
      <c r="AB285" s="637">
        <v>111.4</v>
      </c>
      <c r="AC285" s="637">
        <v>27.9</v>
      </c>
      <c r="AD285" s="637">
        <v>65.5</v>
      </c>
      <c r="AE285" s="637">
        <v>107.8</v>
      </c>
      <c r="AI285" s="1357"/>
    </row>
    <row r="286" spans="1:35" ht="13.5" customHeight="1">
      <c r="A286" s="646">
        <v>1999</v>
      </c>
      <c r="B286" s="589" t="s">
        <v>133</v>
      </c>
      <c r="C286" s="546" t="s">
        <v>369</v>
      </c>
      <c r="D286" s="715">
        <v>117.3</v>
      </c>
      <c r="E286" s="576">
        <v>3467177</v>
      </c>
      <c r="F286" s="679">
        <v>543921</v>
      </c>
      <c r="G286" s="680">
        <v>117.2</v>
      </c>
      <c r="H286" s="594">
        <v>1010896.1460000001</v>
      </c>
      <c r="I286" s="1343">
        <v>0.36</v>
      </c>
      <c r="J286" s="681">
        <v>-3.7</v>
      </c>
      <c r="K286" s="1362">
        <v>0.89100000000000001</v>
      </c>
      <c r="L286" s="1281">
        <v>304572</v>
      </c>
      <c r="M286" s="678"/>
      <c r="N286" s="692"/>
      <c r="O286" s="692"/>
      <c r="P286" s="692"/>
      <c r="Q286" s="692"/>
      <c r="R286" s="699">
        <v>106.8</v>
      </c>
      <c r="S286" s="1624">
        <v>98.4</v>
      </c>
      <c r="T286" s="1624">
        <v>98.5</v>
      </c>
      <c r="U286" s="1462">
        <v>119.8</v>
      </c>
      <c r="V286" s="1798">
        <f t="shared" si="3"/>
        <v>0.89100000000000001</v>
      </c>
      <c r="W286" s="671">
        <v>101.3</v>
      </c>
      <c r="X286" s="672">
        <v>104.82496038941872</v>
      </c>
      <c r="Y286" s="673">
        <v>84.9</v>
      </c>
      <c r="Z286" s="637">
        <v>124.2</v>
      </c>
      <c r="AA286" s="637">
        <v>62</v>
      </c>
      <c r="AB286" s="637">
        <v>101.3</v>
      </c>
      <c r="AC286" s="637">
        <v>31.4</v>
      </c>
      <c r="AD286" s="637">
        <v>67.400000000000006</v>
      </c>
      <c r="AE286" s="637">
        <v>122.9</v>
      </c>
      <c r="AI286" s="1357"/>
    </row>
    <row r="287" spans="1:35" ht="13.5" customHeight="1">
      <c r="A287" s="646"/>
      <c r="B287" s="589"/>
      <c r="C287" s="547" t="s">
        <v>370</v>
      </c>
      <c r="D287" s="715">
        <v>113.1</v>
      </c>
      <c r="E287" s="576">
        <v>3433636</v>
      </c>
      <c r="F287" s="679">
        <v>668233</v>
      </c>
      <c r="G287" s="680">
        <v>107.3</v>
      </c>
      <c r="H287" s="594">
        <v>1057864.227</v>
      </c>
      <c r="I287" s="1343">
        <v>0.35</v>
      </c>
      <c r="J287" s="681">
        <v>-2.6</v>
      </c>
      <c r="K287" s="1362">
        <v>0.91900000000000004</v>
      </c>
      <c r="L287" s="1281">
        <v>332218</v>
      </c>
      <c r="M287" s="678"/>
      <c r="N287" s="692"/>
      <c r="O287" s="692"/>
      <c r="P287" s="692"/>
      <c r="Q287" s="692"/>
      <c r="R287" s="699">
        <v>110.4</v>
      </c>
      <c r="S287" s="1624">
        <v>98.1</v>
      </c>
      <c r="T287" s="1624">
        <v>99</v>
      </c>
      <c r="U287" s="1462">
        <v>119</v>
      </c>
      <c r="V287" s="1798">
        <f t="shared" si="3"/>
        <v>0.91900000000000004</v>
      </c>
      <c r="W287" s="671">
        <v>100.6</v>
      </c>
      <c r="X287" s="672">
        <v>104.12211103814867</v>
      </c>
      <c r="Y287" s="673">
        <v>87.8</v>
      </c>
      <c r="Z287" s="637">
        <v>107.3</v>
      </c>
      <c r="AA287" s="637">
        <v>59.5</v>
      </c>
      <c r="AB287" s="637">
        <v>101.5</v>
      </c>
      <c r="AC287" s="637">
        <v>32.4</v>
      </c>
      <c r="AD287" s="637">
        <v>66.099999999999994</v>
      </c>
      <c r="AE287" s="637">
        <v>130.19999999999999</v>
      </c>
      <c r="AI287" s="1357"/>
    </row>
    <row r="288" spans="1:35" ht="13.5" customHeight="1">
      <c r="A288" s="646"/>
      <c r="B288" s="589"/>
      <c r="C288" s="547" t="s">
        <v>371</v>
      </c>
      <c r="D288" s="715">
        <v>117.8</v>
      </c>
      <c r="E288" s="576">
        <v>3681301</v>
      </c>
      <c r="F288" s="679">
        <v>726441</v>
      </c>
      <c r="G288" s="680">
        <v>119.2</v>
      </c>
      <c r="H288" s="594">
        <v>1081206.0929999999</v>
      </c>
      <c r="I288" s="1343">
        <v>0.35</v>
      </c>
      <c r="J288" s="681">
        <v>-8.1999999999999993</v>
      </c>
      <c r="K288" s="1362">
        <v>1.2150000000000001</v>
      </c>
      <c r="L288" s="1281">
        <v>432295</v>
      </c>
      <c r="M288" s="678"/>
      <c r="N288" s="692"/>
      <c r="O288" s="692"/>
      <c r="P288" s="692"/>
      <c r="Q288" s="692"/>
      <c r="R288" s="699">
        <v>146.4</v>
      </c>
      <c r="S288" s="1624">
        <v>97.9</v>
      </c>
      <c r="T288" s="1624">
        <v>99.2</v>
      </c>
      <c r="U288" s="1462">
        <v>118.9</v>
      </c>
      <c r="V288" s="1798">
        <f t="shared" si="3"/>
        <v>1.2150000000000001</v>
      </c>
      <c r="W288" s="671">
        <v>100.6</v>
      </c>
      <c r="X288" s="672">
        <v>104.12211103814867</v>
      </c>
      <c r="Y288" s="673">
        <v>116.4</v>
      </c>
      <c r="Z288" s="637">
        <v>123.6</v>
      </c>
      <c r="AA288" s="637">
        <v>65.599999999999994</v>
      </c>
      <c r="AB288" s="637">
        <v>104.3</v>
      </c>
      <c r="AC288" s="637">
        <v>33.1</v>
      </c>
      <c r="AD288" s="637">
        <v>71.099999999999994</v>
      </c>
      <c r="AE288" s="637">
        <v>116.8</v>
      </c>
      <c r="AI288" s="1357"/>
    </row>
    <row r="289" spans="1:35" ht="13.5" customHeight="1">
      <c r="A289" s="646"/>
      <c r="B289" s="589"/>
      <c r="C289" s="547" t="s">
        <v>372</v>
      </c>
      <c r="D289" s="715">
        <v>113.9</v>
      </c>
      <c r="E289" s="576">
        <v>3539930</v>
      </c>
      <c r="F289" s="679">
        <v>662138</v>
      </c>
      <c r="G289" s="680">
        <v>110.1</v>
      </c>
      <c r="H289" s="594">
        <v>1145894.7510000002</v>
      </c>
      <c r="I289" s="1343">
        <v>0.32</v>
      </c>
      <c r="J289" s="681">
        <v>-5.3</v>
      </c>
      <c r="K289" s="1362">
        <v>0.88800000000000001</v>
      </c>
      <c r="L289" s="1281">
        <v>375019</v>
      </c>
      <c r="M289" s="678"/>
      <c r="N289" s="692"/>
      <c r="O289" s="692"/>
      <c r="P289" s="692"/>
      <c r="Q289" s="692"/>
      <c r="R289" s="699">
        <v>109.1</v>
      </c>
      <c r="S289" s="1624">
        <v>97.8</v>
      </c>
      <c r="T289" s="1624">
        <v>99.6</v>
      </c>
      <c r="U289" s="1462">
        <v>120.7</v>
      </c>
      <c r="V289" s="1798">
        <f t="shared" si="3"/>
        <v>0.88800000000000001</v>
      </c>
      <c r="W289" s="671">
        <v>100.7</v>
      </c>
      <c r="X289" s="672">
        <v>104.32292513851152</v>
      </c>
      <c r="Y289" s="673">
        <v>86.7</v>
      </c>
      <c r="Z289" s="637">
        <v>107.9</v>
      </c>
      <c r="AA289" s="637">
        <v>63.8</v>
      </c>
      <c r="AB289" s="637">
        <v>106.5</v>
      </c>
      <c r="AC289" s="637">
        <v>31.7</v>
      </c>
      <c r="AD289" s="637">
        <v>69.7</v>
      </c>
      <c r="AE289" s="637">
        <v>115.3</v>
      </c>
      <c r="AI289" s="1357"/>
    </row>
    <row r="290" spans="1:35" ht="13.5" customHeight="1">
      <c r="A290" s="646"/>
      <c r="B290" s="589"/>
      <c r="C290" s="547" t="s">
        <v>373</v>
      </c>
      <c r="D290" s="715">
        <v>116.4</v>
      </c>
      <c r="E290" s="576">
        <v>3569767</v>
      </c>
      <c r="F290" s="679">
        <v>713220</v>
      </c>
      <c r="G290" s="680">
        <v>115.6</v>
      </c>
      <c r="H290" s="594">
        <v>1054860.915</v>
      </c>
      <c r="I290" s="1343">
        <v>0.33</v>
      </c>
      <c r="J290" s="681">
        <v>-3.5</v>
      </c>
      <c r="K290" s="1362">
        <v>0.86</v>
      </c>
      <c r="L290" s="1281">
        <v>314079</v>
      </c>
      <c r="M290" s="678"/>
      <c r="N290" s="692"/>
      <c r="O290" s="692"/>
      <c r="P290" s="692"/>
      <c r="Q290" s="692"/>
      <c r="R290" s="699">
        <v>104.8</v>
      </c>
      <c r="S290" s="1624">
        <v>97.9</v>
      </c>
      <c r="T290" s="1624">
        <v>98.8</v>
      </c>
      <c r="U290" s="1462">
        <v>120.7</v>
      </c>
      <c r="V290" s="1798">
        <f t="shared" si="3"/>
        <v>0.86</v>
      </c>
      <c r="W290" s="671">
        <v>100.7</v>
      </c>
      <c r="X290" s="672">
        <v>104.32292513851152</v>
      </c>
      <c r="Y290" s="673">
        <v>83.3</v>
      </c>
      <c r="Z290" s="637">
        <v>112.6</v>
      </c>
      <c r="AA290" s="637">
        <v>67.2</v>
      </c>
      <c r="AB290" s="637">
        <v>104.2</v>
      </c>
      <c r="AC290" s="637">
        <v>33.299999999999997</v>
      </c>
      <c r="AD290" s="637">
        <v>78.5</v>
      </c>
      <c r="AE290" s="637">
        <v>112</v>
      </c>
      <c r="AI290" s="1357"/>
    </row>
    <row r="291" spans="1:35" ht="13.5" customHeight="1">
      <c r="A291" s="646"/>
      <c r="B291" s="589"/>
      <c r="C291" s="547" t="s">
        <v>374</v>
      </c>
      <c r="D291" s="715">
        <v>113.1</v>
      </c>
      <c r="E291" s="576">
        <v>3869397</v>
      </c>
      <c r="F291" s="679">
        <v>769825</v>
      </c>
      <c r="G291" s="680">
        <v>106.5</v>
      </c>
      <c r="H291" s="594">
        <v>1142903.5119999999</v>
      </c>
      <c r="I291" s="1343">
        <v>0.34</v>
      </c>
      <c r="J291" s="681">
        <v>-3.6</v>
      </c>
      <c r="K291" s="1362">
        <v>0.9</v>
      </c>
      <c r="L291" s="1281">
        <v>388486</v>
      </c>
      <c r="M291" s="678"/>
      <c r="N291" s="692"/>
      <c r="O291" s="692"/>
      <c r="P291" s="692"/>
      <c r="Q291" s="692"/>
      <c r="R291" s="699">
        <v>111.7</v>
      </c>
      <c r="S291" s="1624">
        <v>97.9</v>
      </c>
      <c r="T291" s="1624">
        <v>100.6</v>
      </c>
      <c r="U291" s="1462">
        <v>120.8</v>
      </c>
      <c r="V291" s="1798">
        <f t="shared" si="3"/>
        <v>0.9</v>
      </c>
      <c r="W291" s="671">
        <v>100.5</v>
      </c>
      <c r="X291" s="672">
        <v>104.12211103814867</v>
      </c>
      <c r="Y291" s="673">
        <v>88.8</v>
      </c>
      <c r="Z291" s="637">
        <v>99.4</v>
      </c>
      <c r="AA291" s="637">
        <v>68.2</v>
      </c>
      <c r="AB291" s="637">
        <v>94.4</v>
      </c>
      <c r="AC291" s="637">
        <v>31.5</v>
      </c>
      <c r="AD291" s="637">
        <v>75.3</v>
      </c>
      <c r="AE291" s="637">
        <v>114.8</v>
      </c>
      <c r="AI291" s="1357"/>
    </row>
    <row r="292" spans="1:35" ht="13.5" customHeight="1">
      <c r="A292" s="646"/>
      <c r="B292" s="589"/>
      <c r="C292" s="547" t="s">
        <v>375</v>
      </c>
      <c r="D292" s="715">
        <v>117.4</v>
      </c>
      <c r="E292" s="576">
        <v>3987766</v>
      </c>
      <c r="F292" s="679">
        <v>655811</v>
      </c>
      <c r="G292" s="680">
        <v>115.5</v>
      </c>
      <c r="H292" s="594">
        <v>1131594.2220000001</v>
      </c>
      <c r="I292" s="1343">
        <v>0.35</v>
      </c>
      <c r="J292" s="681">
        <v>-4.7</v>
      </c>
      <c r="K292" s="1362">
        <v>0.92800000000000005</v>
      </c>
      <c r="L292" s="1281">
        <v>392776</v>
      </c>
      <c r="M292" s="678"/>
      <c r="N292" s="692"/>
      <c r="O292" s="692"/>
      <c r="P292" s="692"/>
      <c r="Q292" s="692"/>
      <c r="R292" s="699">
        <v>113.1</v>
      </c>
      <c r="S292" s="1624">
        <v>98</v>
      </c>
      <c r="T292" s="1624">
        <v>99.1</v>
      </c>
      <c r="U292" s="1462">
        <v>120.5</v>
      </c>
      <c r="V292" s="1798">
        <f t="shared" si="3"/>
        <v>0.92800000000000005</v>
      </c>
      <c r="W292" s="671">
        <v>100.4</v>
      </c>
      <c r="X292" s="672">
        <v>103.92129693778581</v>
      </c>
      <c r="Y292" s="673">
        <v>89.9</v>
      </c>
      <c r="Z292" s="637">
        <v>115.1</v>
      </c>
      <c r="AA292" s="637">
        <v>66.099999999999994</v>
      </c>
      <c r="AB292" s="637">
        <v>90.3</v>
      </c>
      <c r="AC292" s="637">
        <v>33.299999999999997</v>
      </c>
      <c r="AD292" s="637">
        <v>81</v>
      </c>
      <c r="AE292" s="637">
        <v>99.8</v>
      </c>
      <c r="AI292" s="1357"/>
    </row>
    <row r="293" spans="1:35" ht="13.5" customHeight="1">
      <c r="A293" s="646"/>
      <c r="B293" s="589"/>
      <c r="C293" s="547" t="s">
        <v>376</v>
      </c>
      <c r="D293" s="715">
        <v>116.8</v>
      </c>
      <c r="E293" s="576">
        <v>3842748</v>
      </c>
      <c r="F293" s="679">
        <v>687661</v>
      </c>
      <c r="G293" s="680">
        <v>114.2</v>
      </c>
      <c r="H293" s="594">
        <v>1048038.6539999999</v>
      </c>
      <c r="I293" s="1343">
        <v>0.34</v>
      </c>
      <c r="J293" s="681">
        <v>-4.7</v>
      </c>
      <c r="K293" s="1362">
        <v>0.89</v>
      </c>
      <c r="L293" s="1281">
        <v>344768</v>
      </c>
      <c r="M293" s="678"/>
      <c r="N293" s="692"/>
      <c r="O293" s="692"/>
      <c r="P293" s="692"/>
      <c r="Q293" s="692"/>
      <c r="R293" s="699">
        <v>107.8</v>
      </c>
      <c r="S293" s="1624">
        <v>98</v>
      </c>
      <c r="T293" s="1624">
        <v>98.1</v>
      </c>
      <c r="U293" s="1462">
        <v>121</v>
      </c>
      <c r="V293" s="1798">
        <f t="shared" si="3"/>
        <v>0.89</v>
      </c>
      <c r="W293" s="671">
        <v>100.9</v>
      </c>
      <c r="X293" s="672">
        <v>104.42333218869298</v>
      </c>
      <c r="Y293" s="673">
        <v>85.7</v>
      </c>
      <c r="Z293" s="637">
        <v>108.6</v>
      </c>
      <c r="AA293" s="637">
        <v>70</v>
      </c>
      <c r="AB293" s="637">
        <v>117.5</v>
      </c>
      <c r="AC293" s="637">
        <v>35.200000000000003</v>
      </c>
      <c r="AD293" s="637">
        <v>73.099999999999994</v>
      </c>
      <c r="AE293" s="637">
        <v>100</v>
      </c>
      <c r="AI293" s="1357"/>
    </row>
    <row r="294" spans="1:35" ht="13.5" customHeight="1">
      <c r="A294" s="646"/>
      <c r="B294" s="589"/>
      <c r="C294" s="547" t="s">
        <v>377</v>
      </c>
      <c r="D294" s="715">
        <v>119.1</v>
      </c>
      <c r="E294" s="576">
        <v>4027578</v>
      </c>
      <c r="F294" s="679">
        <v>703306</v>
      </c>
      <c r="G294" s="680">
        <v>116.4</v>
      </c>
      <c r="H294" s="594">
        <v>1096725.75</v>
      </c>
      <c r="I294" s="1343">
        <v>0.36</v>
      </c>
      <c r="J294" s="681">
        <v>-0.4</v>
      </c>
      <c r="K294" s="1362">
        <v>1.0289999999999999</v>
      </c>
      <c r="L294" s="1281">
        <v>394095</v>
      </c>
      <c r="M294" s="678"/>
      <c r="N294" s="692"/>
      <c r="O294" s="692"/>
      <c r="P294" s="692"/>
      <c r="Q294" s="692"/>
      <c r="R294" s="699">
        <v>126.8</v>
      </c>
      <c r="S294" s="1624">
        <v>98.1</v>
      </c>
      <c r="T294" s="1624">
        <v>99.9</v>
      </c>
      <c r="U294" s="1462">
        <v>121</v>
      </c>
      <c r="V294" s="1798">
        <f t="shared" si="3"/>
        <v>1.0289999999999999</v>
      </c>
      <c r="W294" s="671">
        <v>101.1</v>
      </c>
      <c r="X294" s="672">
        <v>104.72455333923729</v>
      </c>
      <c r="Y294" s="673">
        <v>100.8</v>
      </c>
      <c r="Z294" s="637">
        <v>112</v>
      </c>
      <c r="AA294" s="637">
        <v>65.3</v>
      </c>
      <c r="AB294" s="637">
        <v>124.4</v>
      </c>
      <c r="AC294" s="637">
        <v>37.1</v>
      </c>
      <c r="AD294" s="637">
        <v>75</v>
      </c>
      <c r="AE294" s="637">
        <v>96.8</v>
      </c>
      <c r="AI294" s="1357"/>
    </row>
    <row r="295" spans="1:35" ht="13.5" customHeight="1">
      <c r="A295" s="646"/>
      <c r="B295" s="589"/>
      <c r="C295" s="547" t="s">
        <v>119</v>
      </c>
      <c r="D295" s="715">
        <v>115.9</v>
      </c>
      <c r="E295" s="576">
        <v>3849675</v>
      </c>
      <c r="F295" s="679">
        <v>663719</v>
      </c>
      <c r="G295" s="680">
        <v>110.7</v>
      </c>
      <c r="H295" s="594">
        <v>1080995.412</v>
      </c>
      <c r="I295" s="1343">
        <v>0.37</v>
      </c>
      <c r="J295" s="681">
        <v>2.1</v>
      </c>
      <c r="K295" s="1362">
        <v>0.90900000000000003</v>
      </c>
      <c r="L295" s="1281">
        <v>356084</v>
      </c>
      <c r="M295" s="678"/>
      <c r="N295" s="692"/>
      <c r="O295" s="692"/>
      <c r="P295" s="692"/>
      <c r="Q295" s="692"/>
      <c r="R295" s="699">
        <v>112.3</v>
      </c>
      <c r="S295" s="1624">
        <v>98.2</v>
      </c>
      <c r="T295" s="1624">
        <v>100.1</v>
      </c>
      <c r="U295" s="1462">
        <v>121.2</v>
      </c>
      <c r="V295" s="1798">
        <f t="shared" si="3"/>
        <v>0.90900000000000003</v>
      </c>
      <c r="W295" s="671">
        <v>101.5</v>
      </c>
      <c r="X295" s="672">
        <v>105.02577448978158</v>
      </c>
      <c r="Y295" s="673">
        <v>89.3</v>
      </c>
      <c r="Z295" s="637">
        <v>93.1</v>
      </c>
      <c r="AA295" s="637">
        <v>65.7</v>
      </c>
      <c r="AB295" s="637">
        <v>143.80000000000001</v>
      </c>
      <c r="AC295" s="637">
        <v>35.700000000000003</v>
      </c>
      <c r="AD295" s="637">
        <v>82.3</v>
      </c>
      <c r="AE295" s="637">
        <v>104.1</v>
      </c>
      <c r="AI295" s="1357"/>
    </row>
    <row r="296" spans="1:35" ht="13.5" customHeight="1">
      <c r="A296" s="646"/>
      <c r="B296" s="589"/>
      <c r="C296" s="547" t="s">
        <v>120</v>
      </c>
      <c r="D296" s="715">
        <v>115.8</v>
      </c>
      <c r="E296" s="576">
        <v>3640709</v>
      </c>
      <c r="F296" s="679">
        <v>737487</v>
      </c>
      <c r="G296" s="680">
        <v>109.8</v>
      </c>
      <c r="H296" s="594">
        <v>1097092.3500000001</v>
      </c>
      <c r="I296" s="1343">
        <v>0.38</v>
      </c>
      <c r="J296" s="681">
        <v>-8</v>
      </c>
      <c r="K296" s="1362">
        <v>0.94499999999999995</v>
      </c>
      <c r="L296" s="1281">
        <v>363354</v>
      </c>
      <c r="M296" s="678"/>
      <c r="N296" s="692"/>
      <c r="O296" s="692"/>
      <c r="P296" s="692"/>
      <c r="Q296" s="692"/>
      <c r="R296" s="699">
        <v>116.8</v>
      </c>
      <c r="S296" s="1624">
        <v>98.2</v>
      </c>
      <c r="T296" s="1624">
        <v>100.6</v>
      </c>
      <c r="U296" s="1462">
        <v>120.7</v>
      </c>
      <c r="V296" s="1798">
        <f t="shared" ref="V296:V332" si="4">ROUND(R296*S296/T296/U296,3)</f>
        <v>0.94499999999999995</v>
      </c>
      <c r="W296" s="671">
        <v>100.7</v>
      </c>
      <c r="X296" s="672">
        <v>104.32292513851152</v>
      </c>
      <c r="Y296" s="673">
        <v>92.9</v>
      </c>
      <c r="Z296" s="637">
        <v>90</v>
      </c>
      <c r="AA296" s="637">
        <v>70.400000000000006</v>
      </c>
      <c r="AB296" s="637">
        <v>158.80000000000001</v>
      </c>
      <c r="AC296" s="637">
        <v>38</v>
      </c>
      <c r="AD296" s="637">
        <v>74.400000000000006</v>
      </c>
      <c r="AE296" s="637">
        <v>96.4</v>
      </c>
      <c r="AI296" s="1357"/>
    </row>
    <row r="297" spans="1:35" ht="13.5" customHeight="1">
      <c r="A297" s="646"/>
      <c r="B297" s="589"/>
      <c r="C297" s="550" t="s">
        <v>121</v>
      </c>
      <c r="D297" s="717">
        <v>116.5</v>
      </c>
      <c r="E297" s="582">
        <v>3638655</v>
      </c>
      <c r="F297" s="686">
        <v>725288</v>
      </c>
      <c r="G297" s="680">
        <v>106.1</v>
      </c>
      <c r="H297" s="594">
        <v>1090037.7379999999</v>
      </c>
      <c r="I297" s="1345">
        <v>0.38</v>
      </c>
      <c r="J297" s="681">
        <v>-5.9</v>
      </c>
      <c r="K297" s="1362">
        <v>0.95599999999999996</v>
      </c>
      <c r="L297" s="1283">
        <v>408656</v>
      </c>
      <c r="M297" s="689"/>
      <c r="N297" s="693"/>
      <c r="O297" s="693"/>
      <c r="P297" s="693"/>
      <c r="Q297" s="693"/>
      <c r="R297" s="704">
        <v>118.7</v>
      </c>
      <c r="S297" s="1626">
        <v>98.2</v>
      </c>
      <c r="T297" s="1626">
        <v>101.6</v>
      </c>
      <c r="U297" s="1463">
        <v>120</v>
      </c>
      <c r="V297" s="1798">
        <f t="shared" si="4"/>
        <v>0.95599999999999996</v>
      </c>
      <c r="W297" s="671">
        <v>100.2</v>
      </c>
      <c r="X297" s="672">
        <v>103.82088988760435</v>
      </c>
      <c r="Y297" s="673">
        <v>94.4</v>
      </c>
      <c r="Z297" s="637">
        <v>81</v>
      </c>
      <c r="AA297" s="637">
        <v>77.900000000000006</v>
      </c>
      <c r="AB297" s="637">
        <v>144.69999999999999</v>
      </c>
      <c r="AC297" s="637">
        <v>37.200000000000003</v>
      </c>
      <c r="AD297" s="637">
        <v>78.599999999999994</v>
      </c>
      <c r="AE297" s="637">
        <v>102.8</v>
      </c>
      <c r="AI297" s="1357"/>
    </row>
    <row r="298" spans="1:35" ht="13.5" customHeight="1">
      <c r="A298" s="643">
        <v>2000</v>
      </c>
      <c r="B298" s="588" t="s">
        <v>134</v>
      </c>
      <c r="C298" s="546" t="s">
        <v>369</v>
      </c>
      <c r="D298" s="715">
        <v>115.4</v>
      </c>
      <c r="E298" s="576">
        <v>3471468</v>
      </c>
      <c r="F298" s="679">
        <v>675002</v>
      </c>
      <c r="G298" s="683">
        <v>109.3</v>
      </c>
      <c r="H298" s="602">
        <v>1008314.875</v>
      </c>
      <c r="I298" s="1343">
        <v>0.39</v>
      </c>
      <c r="J298" s="684">
        <v>-5.5</v>
      </c>
      <c r="K298" s="1363">
        <v>0.89900000000000002</v>
      </c>
      <c r="L298" s="1281">
        <v>277866</v>
      </c>
      <c r="M298" s="678"/>
      <c r="N298" s="692"/>
      <c r="O298" s="692"/>
      <c r="P298" s="692"/>
      <c r="Q298" s="692"/>
      <c r="R298" s="699">
        <v>106.3</v>
      </c>
      <c r="S298" s="1624">
        <v>99.1</v>
      </c>
      <c r="T298" s="1624">
        <v>99.2</v>
      </c>
      <c r="U298" s="1462">
        <v>118.1</v>
      </c>
      <c r="V298" s="1798">
        <f t="shared" si="4"/>
        <v>0.89900000000000002</v>
      </c>
      <c r="W298" s="671">
        <v>100</v>
      </c>
      <c r="X298" s="672">
        <v>103.51966873706004</v>
      </c>
      <c r="Y298" s="673">
        <v>84.5</v>
      </c>
      <c r="Z298" s="637">
        <v>94.2</v>
      </c>
      <c r="AA298" s="637">
        <v>72.2</v>
      </c>
      <c r="AB298" s="637">
        <v>124.7</v>
      </c>
      <c r="AC298" s="637">
        <v>39.799999999999997</v>
      </c>
      <c r="AD298" s="637">
        <v>77.7</v>
      </c>
      <c r="AE298" s="637">
        <v>92.9</v>
      </c>
      <c r="AI298" s="1357"/>
    </row>
    <row r="299" spans="1:35" ht="13.5" customHeight="1">
      <c r="A299" s="646"/>
      <c r="B299" s="589"/>
      <c r="C299" s="547" t="s">
        <v>370</v>
      </c>
      <c r="D299" s="715">
        <v>121.1</v>
      </c>
      <c r="E299" s="576">
        <v>3585686</v>
      </c>
      <c r="F299" s="679">
        <v>647689</v>
      </c>
      <c r="G299" s="680">
        <v>119</v>
      </c>
      <c r="H299" s="594">
        <v>1086087.7949999999</v>
      </c>
      <c r="I299" s="1343">
        <v>0.4</v>
      </c>
      <c r="J299" s="681">
        <v>-0.4</v>
      </c>
      <c r="K299" s="1362">
        <v>1.0129999999999999</v>
      </c>
      <c r="L299" s="1281">
        <v>360695</v>
      </c>
      <c r="M299" s="678"/>
      <c r="N299" s="692"/>
      <c r="O299" s="692"/>
      <c r="P299" s="692"/>
      <c r="Q299" s="692"/>
      <c r="R299" s="699">
        <v>122.8</v>
      </c>
      <c r="S299" s="1624">
        <v>99</v>
      </c>
      <c r="T299" s="1624">
        <v>101.7</v>
      </c>
      <c r="U299" s="1462">
        <v>118</v>
      </c>
      <c r="V299" s="1798">
        <f t="shared" si="4"/>
        <v>1.0129999999999999</v>
      </c>
      <c r="W299" s="671">
        <v>99.8</v>
      </c>
      <c r="X299" s="672">
        <v>103.31262939958593</v>
      </c>
      <c r="Y299" s="673">
        <v>97.6</v>
      </c>
      <c r="Z299" s="637">
        <v>105.3</v>
      </c>
      <c r="AA299" s="637">
        <v>69.8</v>
      </c>
      <c r="AB299" s="637">
        <v>161.5</v>
      </c>
      <c r="AC299" s="637">
        <v>41</v>
      </c>
      <c r="AD299" s="637">
        <v>76.099999999999994</v>
      </c>
      <c r="AE299" s="637">
        <v>97.8</v>
      </c>
      <c r="AI299" s="1357"/>
    </row>
    <row r="300" spans="1:35" ht="13.5" customHeight="1">
      <c r="A300" s="646"/>
      <c r="B300" s="589"/>
      <c r="C300" s="547" t="s">
        <v>371</v>
      </c>
      <c r="D300" s="715">
        <v>117.3</v>
      </c>
      <c r="E300" s="576">
        <v>3768702</v>
      </c>
      <c r="F300" s="679">
        <v>702066</v>
      </c>
      <c r="G300" s="680">
        <v>110.7</v>
      </c>
      <c r="H300" s="594">
        <v>1119686.1880000001</v>
      </c>
      <c r="I300" s="1343">
        <v>0.41</v>
      </c>
      <c r="J300" s="681">
        <v>-1.6</v>
      </c>
      <c r="K300" s="1362">
        <v>1.2290000000000001</v>
      </c>
      <c r="L300" s="1281">
        <v>436039</v>
      </c>
      <c r="M300" s="678"/>
      <c r="N300" s="692"/>
      <c r="O300" s="692"/>
      <c r="P300" s="692"/>
      <c r="Q300" s="692"/>
      <c r="R300" s="699">
        <v>146.80000000000001</v>
      </c>
      <c r="S300" s="1624">
        <v>98.9</v>
      </c>
      <c r="T300" s="1624">
        <v>100.6</v>
      </c>
      <c r="U300" s="1462">
        <v>117.4</v>
      </c>
      <c r="V300" s="1798">
        <f t="shared" si="4"/>
        <v>1.2290000000000001</v>
      </c>
      <c r="W300" s="671">
        <v>100.1</v>
      </c>
      <c r="X300" s="672">
        <v>103.62318840579711</v>
      </c>
      <c r="Y300" s="673">
        <v>116.7</v>
      </c>
      <c r="Z300" s="637">
        <v>98.8</v>
      </c>
      <c r="AA300" s="637">
        <v>64.7</v>
      </c>
      <c r="AB300" s="637">
        <v>135.5</v>
      </c>
      <c r="AC300" s="637">
        <v>40.299999999999997</v>
      </c>
      <c r="AD300" s="637">
        <v>75.2</v>
      </c>
      <c r="AE300" s="637">
        <v>93</v>
      </c>
      <c r="AI300" s="1357"/>
    </row>
    <row r="301" spans="1:35" ht="13.5" customHeight="1">
      <c r="A301" s="646"/>
      <c r="B301" s="589"/>
      <c r="C301" s="547" t="s">
        <v>372</v>
      </c>
      <c r="D301" s="715">
        <v>123</v>
      </c>
      <c r="E301" s="576">
        <v>3580679</v>
      </c>
      <c r="F301" s="679">
        <v>826142</v>
      </c>
      <c r="G301" s="680">
        <v>123.1</v>
      </c>
      <c r="H301" s="594">
        <v>1158167.871</v>
      </c>
      <c r="I301" s="1343">
        <v>0.41</v>
      </c>
      <c r="J301" s="681">
        <v>-2.2000000000000002</v>
      </c>
      <c r="K301" s="1362">
        <v>0.95699999999999996</v>
      </c>
      <c r="L301" s="1281">
        <v>357936</v>
      </c>
      <c r="M301" s="678"/>
      <c r="N301" s="692"/>
      <c r="O301" s="692"/>
      <c r="P301" s="692"/>
      <c r="Q301" s="692"/>
      <c r="R301" s="699">
        <v>117.2</v>
      </c>
      <c r="S301" s="1624">
        <v>98.6</v>
      </c>
      <c r="T301" s="1624">
        <v>102.3</v>
      </c>
      <c r="U301" s="1462">
        <v>118</v>
      </c>
      <c r="V301" s="1798">
        <f t="shared" si="4"/>
        <v>0.95699999999999996</v>
      </c>
      <c r="W301" s="671">
        <v>100.1</v>
      </c>
      <c r="X301" s="672">
        <v>103.62318840579711</v>
      </c>
      <c r="Y301" s="673">
        <v>93.2</v>
      </c>
      <c r="Z301" s="637">
        <v>99.3</v>
      </c>
      <c r="AA301" s="637">
        <v>70.400000000000006</v>
      </c>
      <c r="AB301" s="637">
        <v>195.3</v>
      </c>
      <c r="AC301" s="637">
        <v>44.4</v>
      </c>
      <c r="AD301" s="637">
        <v>85.3</v>
      </c>
      <c r="AE301" s="637">
        <v>108.1</v>
      </c>
      <c r="AI301" s="1357"/>
    </row>
    <row r="302" spans="1:35" ht="13.5" customHeight="1">
      <c r="A302" s="646"/>
      <c r="B302" s="589"/>
      <c r="C302" s="547" t="s">
        <v>373</v>
      </c>
      <c r="D302" s="715">
        <v>118.5</v>
      </c>
      <c r="E302" s="576">
        <v>3738413</v>
      </c>
      <c r="F302" s="679">
        <v>685430</v>
      </c>
      <c r="G302" s="680">
        <v>113.2</v>
      </c>
      <c r="H302" s="594">
        <v>1056436.5</v>
      </c>
      <c r="I302" s="1343">
        <v>0.42</v>
      </c>
      <c r="J302" s="681">
        <v>-5.0999999999999996</v>
      </c>
      <c r="K302" s="1362">
        <v>0.89600000000000002</v>
      </c>
      <c r="L302" s="1281">
        <v>346506</v>
      </c>
      <c r="M302" s="678"/>
      <c r="N302" s="692"/>
      <c r="O302" s="692"/>
      <c r="P302" s="692"/>
      <c r="Q302" s="692"/>
      <c r="R302" s="699">
        <v>108.2</v>
      </c>
      <c r="S302" s="1624">
        <v>98.4</v>
      </c>
      <c r="T302" s="1624">
        <v>100.9</v>
      </c>
      <c r="U302" s="1462">
        <v>117.8</v>
      </c>
      <c r="V302" s="1798">
        <f t="shared" si="4"/>
        <v>0.89600000000000002</v>
      </c>
      <c r="W302" s="671">
        <v>99.9</v>
      </c>
      <c r="X302" s="672">
        <v>103.41614906832299</v>
      </c>
      <c r="Y302" s="673">
        <v>86</v>
      </c>
      <c r="Z302" s="637">
        <v>102.1</v>
      </c>
      <c r="AA302" s="637">
        <v>70.3</v>
      </c>
      <c r="AB302" s="637">
        <v>130.30000000000001</v>
      </c>
      <c r="AC302" s="637">
        <v>46.3</v>
      </c>
      <c r="AD302" s="637">
        <v>72.900000000000006</v>
      </c>
      <c r="AE302" s="637">
        <v>112.6</v>
      </c>
      <c r="AI302" s="1357"/>
    </row>
    <row r="303" spans="1:35" ht="13.5" customHeight="1">
      <c r="A303" s="646"/>
      <c r="B303" s="589"/>
      <c r="C303" s="547" t="s">
        <v>374</v>
      </c>
      <c r="D303" s="715">
        <v>118.8</v>
      </c>
      <c r="E303" s="576">
        <v>3947119</v>
      </c>
      <c r="F303" s="679">
        <v>738753</v>
      </c>
      <c r="G303" s="680">
        <v>110.8</v>
      </c>
      <c r="H303" s="594">
        <v>1167109.8660000002</v>
      </c>
      <c r="I303" s="1343">
        <v>0.43</v>
      </c>
      <c r="J303" s="681">
        <v>-2.6</v>
      </c>
      <c r="K303" s="1362">
        <v>0.95699999999999996</v>
      </c>
      <c r="L303" s="1281">
        <v>396350</v>
      </c>
      <c r="M303" s="678"/>
      <c r="N303" s="692"/>
      <c r="O303" s="692"/>
      <c r="P303" s="692"/>
      <c r="Q303" s="692"/>
      <c r="R303" s="699">
        <v>117.5</v>
      </c>
      <c r="S303" s="1624">
        <v>98.4</v>
      </c>
      <c r="T303" s="1624">
        <v>103.3</v>
      </c>
      <c r="U303" s="1462">
        <v>117</v>
      </c>
      <c r="V303" s="1798">
        <f t="shared" si="4"/>
        <v>0.95699999999999996</v>
      </c>
      <c r="W303" s="671">
        <v>100</v>
      </c>
      <c r="X303" s="672">
        <v>103.51966873706004</v>
      </c>
      <c r="Y303" s="673">
        <v>93.4</v>
      </c>
      <c r="Z303" s="637">
        <v>93.8</v>
      </c>
      <c r="AA303" s="637">
        <v>72.900000000000006</v>
      </c>
      <c r="AB303" s="637">
        <v>131</v>
      </c>
      <c r="AC303" s="637">
        <v>47.6</v>
      </c>
      <c r="AD303" s="637">
        <v>78.5</v>
      </c>
      <c r="AE303" s="637">
        <v>100</v>
      </c>
      <c r="AI303" s="1357"/>
    </row>
    <row r="304" spans="1:35" ht="13.5" customHeight="1">
      <c r="A304" s="646"/>
      <c r="B304" s="589"/>
      <c r="C304" s="547" t="s">
        <v>375</v>
      </c>
      <c r="D304" s="715">
        <v>117.4</v>
      </c>
      <c r="E304" s="576">
        <v>4128225</v>
      </c>
      <c r="F304" s="679">
        <v>842532</v>
      </c>
      <c r="G304" s="680">
        <v>105.4</v>
      </c>
      <c r="H304" s="594">
        <v>1142633.3999999999</v>
      </c>
      <c r="I304" s="1343">
        <v>0.44</v>
      </c>
      <c r="J304" s="681">
        <v>-4.9000000000000004</v>
      </c>
      <c r="K304" s="1362">
        <v>0.92700000000000005</v>
      </c>
      <c r="L304" s="1281">
        <v>377904</v>
      </c>
      <c r="M304" s="678"/>
      <c r="N304" s="692"/>
      <c r="O304" s="692"/>
      <c r="P304" s="692"/>
      <c r="Q304" s="692"/>
      <c r="R304" s="699">
        <v>112.6</v>
      </c>
      <c r="S304" s="1624">
        <v>98.1</v>
      </c>
      <c r="T304" s="1624">
        <v>102.4</v>
      </c>
      <c r="U304" s="1462">
        <v>116.4</v>
      </c>
      <c r="V304" s="1798">
        <f t="shared" si="4"/>
        <v>0.92700000000000005</v>
      </c>
      <c r="W304" s="671">
        <v>99.9</v>
      </c>
      <c r="X304" s="672">
        <v>103.41614906832299</v>
      </c>
      <c r="Y304" s="673">
        <v>89.5</v>
      </c>
      <c r="Z304" s="637">
        <v>87.8</v>
      </c>
      <c r="AA304" s="637">
        <v>69.3</v>
      </c>
      <c r="AB304" s="637">
        <v>131.19999999999999</v>
      </c>
      <c r="AC304" s="637">
        <v>47.2</v>
      </c>
      <c r="AD304" s="637">
        <v>73.599999999999994</v>
      </c>
      <c r="AE304" s="637">
        <v>99.3</v>
      </c>
      <c r="AI304" s="1357"/>
    </row>
    <row r="305" spans="1:35" ht="13.5" customHeight="1">
      <c r="A305" s="646"/>
      <c r="B305" s="589"/>
      <c r="C305" s="547" t="s">
        <v>376</v>
      </c>
      <c r="D305" s="715">
        <v>118.5</v>
      </c>
      <c r="E305" s="576">
        <v>3988813</v>
      </c>
      <c r="F305" s="679">
        <v>688933</v>
      </c>
      <c r="G305" s="680">
        <v>110.7</v>
      </c>
      <c r="H305" s="594">
        <v>1057352.774</v>
      </c>
      <c r="I305" s="1343">
        <v>0.45</v>
      </c>
      <c r="J305" s="681">
        <v>-6.1</v>
      </c>
      <c r="K305" s="1362">
        <v>0.92100000000000004</v>
      </c>
      <c r="L305" s="1281">
        <v>386330</v>
      </c>
      <c r="M305" s="678"/>
      <c r="N305" s="692"/>
      <c r="O305" s="692"/>
      <c r="P305" s="692"/>
      <c r="Q305" s="692"/>
      <c r="R305" s="699">
        <v>110.1</v>
      </c>
      <c r="S305" s="1624">
        <v>98</v>
      </c>
      <c r="T305" s="1624">
        <v>101.5</v>
      </c>
      <c r="U305" s="1462">
        <v>115.4</v>
      </c>
      <c r="V305" s="1798">
        <f t="shared" si="4"/>
        <v>0.92100000000000004</v>
      </c>
      <c r="W305" s="671">
        <v>100.1</v>
      </c>
      <c r="X305" s="672">
        <v>103.62318840579711</v>
      </c>
      <c r="Y305" s="673">
        <v>87.5</v>
      </c>
      <c r="Z305" s="637">
        <v>98.4</v>
      </c>
      <c r="AA305" s="637">
        <v>66.400000000000006</v>
      </c>
      <c r="AB305" s="637">
        <v>129.9</v>
      </c>
      <c r="AC305" s="637">
        <v>49.9</v>
      </c>
      <c r="AD305" s="637">
        <v>74.099999999999994</v>
      </c>
      <c r="AE305" s="637">
        <v>107</v>
      </c>
      <c r="AI305" s="1357"/>
    </row>
    <row r="306" spans="1:35" ht="13.5" customHeight="1">
      <c r="A306" s="646"/>
      <c r="B306" s="589"/>
      <c r="C306" s="547" t="s">
        <v>377</v>
      </c>
      <c r="D306" s="715">
        <v>120.3</v>
      </c>
      <c r="E306" s="576">
        <v>3988054</v>
      </c>
      <c r="F306" s="679">
        <v>634397</v>
      </c>
      <c r="G306" s="680">
        <v>110.6</v>
      </c>
      <c r="H306" s="594">
        <v>1110755.547</v>
      </c>
      <c r="I306" s="1343">
        <v>0.46</v>
      </c>
      <c r="J306" s="681">
        <v>-7.5</v>
      </c>
      <c r="K306" s="1362">
        <v>1.0589999999999999</v>
      </c>
      <c r="L306" s="1281">
        <v>397633</v>
      </c>
      <c r="M306" s="678"/>
      <c r="N306" s="692"/>
      <c r="O306" s="692"/>
      <c r="P306" s="692"/>
      <c r="Q306" s="692"/>
      <c r="R306" s="699">
        <v>128.5</v>
      </c>
      <c r="S306" s="1624">
        <v>97.8</v>
      </c>
      <c r="T306" s="1624">
        <v>103.5</v>
      </c>
      <c r="U306" s="1462">
        <v>114.7</v>
      </c>
      <c r="V306" s="1798">
        <f t="shared" si="4"/>
        <v>1.0589999999999999</v>
      </c>
      <c r="W306" s="671">
        <v>100.2</v>
      </c>
      <c r="X306" s="672">
        <v>103.72670807453417</v>
      </c>
      <c r="Y306" s="673">
        <v>102.2</v>
      </c>
      <c r="Z306" s="637">
        <v>99.4</v>
      </c>
      <c r="AA306" s="637">
        <v>72.8</v>
      </c>
      <c r="AB306" s="637">
        <v>111.4</v>
      </c>
      <c r="AC306" s="637">
        <v>48.3</v>
      </c>
      <c r="AD306" s="637">
        <v>75.400000000000006</v>
      </c>
      <c r="AE306" s="637">
        <v>103.9</v>
      </c>
      <c r="AI306" s="1357"/>
    </row>
    <row r="307" spans="1:35" ht="13.5" customHeight="1">
      <c r="A307" s="646"/>
      <c r="B307" s="589"/>
      <c r="C307" s="547" t="s">
        <v>119</v>
      </c>
      <c r="D307" s="715">
        <v>118.4</v>
      </c>
      <c r="E307" s="576">
        <v>3899732</v>
      </c>
      <c r="F307" s="679">
        <v>635967</v>
      </c>
      <c r="G307" s="680">
        <v>109.6</v>
      </c>
      <c r="H307" s="594">
        <v>1127657.6189999999</v>
      </c>
      <c r="I307" s="1343">
        <v>0.46</v>
      </c>
      <c r="J307" s="681">
        <v>-4.5999999999999996</v>
      </c>
      <c r="K307" s="1362">
        <v>0.96399999999999997</v>
      </c>
      <c r="L307" s="1281">
        <v>392123</v>
      </c>
      <c r="M307" s="678"/>
      <c r="N307" s="692"/>
      <c r="O307" s="692"/>
      <c r="P307" s="692"/>
      <c r="Q307" s="692"/>
      <c r="R307" s="699">
        <v>116.2</v>
      </c>
      <c r="S307" s="1624">
        <v>97.7</v>
      </c>
      <c r="T307" s="1624">
        <v>102.4</v>
      </c>
      <c r="U307" s="1462">
        <v>115</v>
      </c>
      <c r="V307" s="1798">
        <f t="shared" si="4"/>
        <v>0.96399999999999997</v>
      </c>
      <c r="W307" s="671">
        <v>100.1</v>
      </c>
      <c r="X307" s="672">
        <v>103.62318840579711</v>
      </c>
      <c r="Y307" s="673">
        <v>92.4</v>
      </c>
      <c r="Z307" s="637">
        <v>94.5</v>
      </c>
      <c r="AA307" s="637">
        <v>70.7</v>
      </c>
      <c r="AB307" s="637">
        <v>137.30000000000001</v>
      </c>
      <c r="AC307" s="637">
        <v>46.2</v>
      </c>
      <c r="AD307" s="637">
        <v>72.2</v>
      </c>
      <c r="AE307" s="637">
        <v>98.7</v>
      </c>
      <c r="AI307" s="1357"/>
    </row>
    <row r="308" spans="1:35" ht="13.5" customHeight="1">
      <c r="A308" s="646"/>
      <c r="B308" s="589"/>
      <c r="C308" s="547" t="s">
        <v>120</v>
      </c>
      <c r="D308" s="715">
        <v>120.2</v>
      </c>
      <c r="E308" s="576">
        <v>3699763</v>
      </c>
      <c r="F308" s="679">
        <v>635117</v>
      </c>
      <c r="G308" s="680">
        <v>111.4</v>
      </c>
      <c r="H308" s="594">
        <v>1163525.1499999999</v>
      </c>
      <c r="I308" s="1343">
        <v>0.46</v>
      </c>
      <c r="J308" s="681">
        <v>-3.5</v>
      </c>
      <c r="K308" s="1362">
        <v>0.99399999999999999</v>
      </c>
      <c r="L308" s="1281">
        <v>367587</v>
      </c>
      <c r="M308" s="678"/>
      <c r="N308" s="692"/>
      <c r="O308" s="692"/>
      <c r="P308" s="692"/>
      <c r="Q308" s="692"/>
      <c r="R308" s="699">
        <v>120.9</v>
      </c>
      <c r="S308" s="1624">
        <v>97.6</v>
      </c>
      <c r="T308" s="1624">
        <v>102.9</v>
      </c>
      <c r="U308" s="1462">
        <v>115.4</v>
      </c>
      <c r="V308" s="1798">
        <f t="shared" si="4"/>
        <v>0.99399999999999999</v>
      </c>
      <c r="W308" s="671">
        <v>99.9</v>
      </c>
      <c r="X308" s="672">
        <v>103.41614906832299</v>
      </c>
      <c r="Y308" s="673">
        <v>96.1</v>
      </c>
      <c r="Z308" s="637">
        <v>97.3</v>
      </c>
      <c r="AA308" s="637">
        <v>73.099999999999994</v>
      </c>
      <c r="AB308" s="637">
        <v>119.1</v>
      </c>
      <c r="AC308" s="637">
        <v>46.8</v>
      </c>
      <c r="AD308" s="637">
        <v>78</v>
      </c>
      <c r="AE308" s="637">
        <v>118.5</v>
      </c>
      <c r="AI308" s="1357"/>
    </row>
    <row r="309" spans="1:35" ht="13.5" customHeight="1">
      <c r="A309" s="658"/>
      <c r="B309" s="676"/>
      <c r="C309" s="550" t="s">
        <v>121</v>
      </c>
      <c r="D309" s="715">
        <v>119.8</v>
      </c>
      <c r="E309" s="576">
        <v>3713726</v>
      </c>
      <c r="F309" s="679">
        <v>621439</v>
      </c>
      <c r="G309" s="687">
        <v>107.8</v>
      </c>
      <c r="H309" s="598">
        <v>1129585.8419999999</v>
      </c>
      <c r="I309" s="1345">
        <v>0.48</v>
      </c>
      <c r="J309" s="688">
        <v>-5.5</v>
      </c>
      <c r="K309" s="1364">
        <v>1.002</v>
      </c>
      <c r="L309" s="1281">
        <v>390517</v>
      </c>
      <c r="M309" s="678"/>
      <c r="N309" s="693"/>
      <c r="O309" s="693"/>
      <c r="P309" s="693"/>
      <c r="Q309" s="693"/>
      <c r="R309" s="704">
        <v>121.8</v>
      </c>
      <c r="S309" s="1626">
        <v>97.4</v>
      </c>
      <c r="T309" s="1626">
        <v>103.2</v>
      </c>
      <c r="U309" s="1463">
        <v>114.7</v>
      </c>
      <c r="V309" s="1798">
        <f t="shared" si="4"/>
        <v>1.002</v>
      </c>
      <c r="W309" s="671">
        <v>99.9</v>
      </c>
      <c r="X309" s="672">
        <v>103.41614906832299</v>
      </c>
      <c r="Y309" s="673">
        <v>96.8</v>
      </c>
      <c r="Z309" s="637">
        <v>94.4</v>
      </c>
      <c r="AA309" s="637">
        <v>74.5</v>
      </c>
      <c r="AB309" s="637">
        <v>99.3</v>
      </c>
      <c r="AC309" s="637">
        <v>45.5</v>
      </c>
      <c r="AD309" s="637">
        <v>80.3</v>
      </c>
      <c r="AE309" s="637">
        <v>91.3</v>
      </c>
      <c r="AI309" s="1357"/>
    </row>
    <row r="310" spans="1:35" ht="13.5" customHeight="1">
      <c r="A310" s="646">
        <v>2001</v>
      </c>
      <c r="B310" s="694" t="s">
        <v>135</v>
      </c>
      <c r="C310" s="546" t="s">
        <v>369</v>
      </c>
      <c r="D310" s="713">
        <v>116.9</v>
      </c>
      <c r="E310" s="573">
        <v>3587370</v>
      </c>
      <c r="F310" s="682">
        <v>601200</v>
      </c>
      <c r="G310" s="680">
        <v>106</v>
      </c>
      <c r="H310" s="594">
        <v>1024086.51</v>
      </c>
      <c r="I310" s="1343">
        <v>0.49</v>
      </c>
      <c r="J310" s="681">
        <v>-0.2</v>
      </c>
      <c r="K310" s="1362">
        <v>0.90800000000000003</v>
      </c>
      <c r="L310" s="1282">
        <v>291576</v>
      </c>
      <c r="M310" s="678"/>
      <c r="N310" s="692"/>
      <c r="O310" s="692"/>
      <c r="P310" s="692"/>
      <c r="Q310" s="692"/>
      <c r="R310" s="699">
        <v>107.7</v>
      </c>
      <c r="S310" s="1624">
        <v>97.1</v>
      </c>
      <c r="T310" s="1624">
        <v>100.7</v>
      </c>
      <c r="U310" s="1462">
        <v>114.4</v>
      </c>
      <c r="V310" s="1798">
        <f t="shared" si="4"/>
        <v>0.90800000000000003</v>
      </c>
      <c r="W310" s="671">
        <v>100.1</v>
      </c>
      <c r="X310" s="672">
        <v>103.62318840579711</v>
      </c>
      <c r="Y310" s="673">
        <v>85.6</v>
      </c>
      <c r="Z310" s="637">
        <v>88.1</v>
      </c>
      <c r="AA310" s="637">
        <v>73.900000000000006</v>
      </c>
      <c r="AB310" s="637">
        <v>97.3</v>
      </c>
      <c r="AC310" s="637">
        <v>39.6</v>
      </c>
      <c r="AD310" s="637">
        <v>88.9</v>
      </c>
      <c r="AE310" s="637">
        <v>85.6</v>
      </c>
      <c r="AI310" s="1357"/>
    </row>
    <row r="311" spans="1:35" ht="13.5" customHeight="1">
      <c r="A311" s="646"/>
      <c r="B311" s="589"/>
      <c r="C311" s="547" t="s">
        <v>370</v>
      </c>
      <c r="D311" s="715">
        <v>115.9</v>
      </c>
      <c r="E311" s="576">
        <v>3447946</v>
      </c>
      <c r="F311" s="679">
        <v>515229</v>
      </c>
      <c r="G311" s="680">
        <v>102.4</v>
      </c>
      <c r="H311" s="594">
        <v>1098699.4029999999</v>
      </c>
      <c r="I311" s="1343">
        <v>0.48</v>
      </c>
      <c r="J311" s="681">
        <v>-7.3</v>
      </c>
      <c r="K311" s="1362">
        <v>0.95799999999999996</v>
      </c>
      <c r="L311" s="1281">
        <v>367269</v>
      </c>
      <c r="M311" s="678"/>
      <c r="N311" s="692"/>
      <c r="O311" s="692"/>
      <c r="P311" s="692"/>
      <c r="Q311" s="692"/>
      <c r="R311" s="699">
        <v>113.3</v>
      </c>
      <c r="S311" s="1624">
        <v>97</v>
      </c>
      <c r="T311" s="1624">
        <v>101.9</v>
      </c>
      <c r="U311" s="1462">
        <v>112.6</v>
      </c>
      <c r="V311" s="1798">
        <f t="shared" si="4"/>
        <v>0.95799999999999996</v>
      </c>
      <c r="W311" s="671">
        <v>99.8</v>
      </c>
      <c r="X311" s="672">
        <v>103.31262939958593</v>
      </c>
      <c r="Y311" s="673">
        <v>90.1</v>
      </c>
      <c r="Z311" s="637">
        <v>89.9</v>
      </c>
      <c r="AA311" s="637">
        <v>74.7</v>
      </c>
      <c r="AB311" s="637">
        <v>70.5</v>
      </c>
      <c r="AC311" s="637">
        <v>38.1</v>
      </c>
      <c r="AD311" s="637">
        <v>84</v>
      </c>
      <c r="AE311" s="637">
        <v>81.8</v>
      </c>
      <c r="AI311" s="1357"/>
    </row>
    <row r="312" spans="1:35" ht="13.5" customHeight="1">
      <c r="A312" s="646"/>
      <c r="B312" s="589"/>
      <c r="C312" s="547" t="s">
        <v>371</v>
      </c>
      <c r="D312" s="715">
        <v>114.1</v>
      </c>
      <c r="E312" s="576">
        <v>3666480</v>
      </c>
      <c r="F312" s="679">
        <v>603600</v>
      </c>
      <c r="G312" s="680">
        <v>101.5</v>
      </c>
      <c r="H312" s="594">
        <v>1070931.75</v>
      </c>
      <c r="I312" s="1343">
        <v>0.47</v>
      </c>
      <c r="J312" s="681">
        <v>-4.8</v>
      </c>
      <c r="K312" s="1362">
        <v>1.2050000000000001</v>
      </c>
      <c r="L312" s="1281">
        <v>424185</v>
      </c>
      <c r="M312" s="678"/>
      <c r="N312" s="692"/>
      <c r="O312" s="692"/>
      <c r="P312" s="692"/>
      <c r="Q312" s="692"/>
      <c r="R312" s="699">
        <v>142.4</v>
      </c>
      <c r="S312" s="1624">
        <v>96.9</v>
      </c>
      <c r="T312" s="1624">
        <v>102</v>
      </c>
      <c r="U312" s="1462">
        <v>112.3</v>
      </c>
      <c r="V312" s="1798">
        <f t="shared" si="4"/>
        <v>1.2050000000000001</v>
      </c>
      <c r="W312" s="671">
        <v>99.6</v>
      </c>
      <c r="X312" s="672">
        <v>103.1055900621118</v>
      </c>
      <c r="Y312" s="673">
        <v>113.2</v>
      </c>
      <c r="Z312" s="637">
        <v>82.7</v>
      </c>
      <c r="AA312" s="637">
        <v>71.2</v>
      </c>
      <c r="AB312" s="637">
        <v>114.1</v>
      </c>
      <c r="AC312" s="637">
        <v>38.700000000000003</v>
      </c>
      <c r="AD312" s="637">
        <v>78.099999999999994</v>
      </c>
      <c r="AE312" s="637">
        <v>90.6</v>
      </c>
      <c r="AI312" s="1357"/>
    </row>
    <row r="313" spans="1:35" ht="13.5" customHeight="1">
      <c r="A313" s="646"/>
      <c r="B313" s="589"/>
      <c r="C313" s="547" t="s">
        <v>372</v>
      </c>
      <c r="D313" s="715">
        <v>113.8</v>
      </c>
      <c r="E313" s="576">
        <v>3535581</v>
      </c>
      <c r="F313" s="679">
        <v>595196</v>
      </c>
      <c r="G313" s="680">
        <v>101.2</v>
      </c>
      <c r="H313" s="594">
        <v>1125514.2689999999</v>
      </c>
      <c r="I313" s="1343">
        <v>0.47</v>
      </c>
      <c r="J313" s="681">
        <v>-5.4</v>
      </c>
      <c r="K313" s="1362">
        <v>0.89300000000000002</v>
      </c>
      <c r="L313" s="1281">
        <v>373065</v>
      </c>
      <c r="M313" s="678"/>
      <c r="N313" s="692"/>
      <c r="O313" s="692"/>
      <c r="P313" s="692"/>
      <c r="Q313" s="692"/>
      <c r="R313" s="699">
        <v>107.7</v>
      </c>
      <c r="S313" s="1624">
        <v>96.6</v>
      </c>
      <c r="T313" s="1624">
        <v>102.9</v>
      </c>
      <c r="U313" s="1462">
        <v>113.2</v>
      </c>
      <c r="V313" s="1798">
        <f t="shared" si="4"/>
        <v>0.89300000000000002</v>
      </c>
      <c r="W313" s="671">
        <v>99.2</v>
      </c>
      <c r="X313" s="672">
        <v>102.69151138716357</v>
      </c>
      <c r="Y313" s="673">
        <v>85.6</v>
      </c>
      <c r="Z313" s="637">
        <v>84.3</v>
      </c>
      <c r="AA313" s="637">
        <v>69.3</v>
      </c>
      <c r="AB313" s="637">
        <v>115.2</v>
      </c>
      <c r="AC313" s="637">
        <v>39.6</v>
      </c>
      <c r="AD313" s="637">
        <v>75.099999999999994</v>
      </c>
      <c r="AE313" s="637">
        <v>85.7</v>
      </c>
      <c r="AI313" s="1357"/>
    </row>
    <row r="314" spans="1:35" ht="13.5" customHeight="1">
      <c r="A314" s="646"/>
      <c r="B314" s="589"/>
      <c r="C314" s="547" t="s">
        <v>373</v>
      </c>
      <c r="D314" s="715">
        <v>111.9</v>
      </c>
      <c r="E314" s="576">
        <v>3640916</v>
      </c>
      <c r="F314" s="679">
        <v>589421</v>
      </c>
      <c r="G314" s="680">
        <v>98.5</v>
      </c>
      <c r="H314" s="594">
        <v>1063284.365</v>
      </c>
      <c r="I314" s="1343">
        <v>0.47</v>
      </c>
      <c r="J314" s="681">
        <v>-6.4</v>
      </c>
      <c r="K314" s="1362">
        <v>0.86199999999999999</v>
      </c>
      <c r="L314" s="1281">
        <v>345550</v>
      </c>
      <c r="M314" s="678"/>
      <c r="N314" s="692"/>
      <c r="O314" s="692"/>
      <c r="P314" s="692"/>
      <c r="Q314" s="692"/>
      <c r="R314" s="699">
        <v>103.3</v>
      </c>
      <c r="S314" s="1624">
        <v>96.4</v>
      </c>
      <c r="T314" s="1624">
        <v>102.3</v>
      </c>
      <c r="U314" s="1462">
        <v>112.9</v>
      </c>
      <c r="V314" s="1798">
        <f t="shared" si="4"/>
        <v>0.86199999999999999</v>
      </c>
      <c r="W314" s="671">
        <v>99.3</v>
      </c>
      <c r="X314" s="672">
        <v>102.79503105590062</v>
      </c>
      <c r="Y314" s="673">
        <v>82.1</v>
      </c>
      <c r="Z314" s="637">
        <v>80.099999999999994</v>
      </c>
      <c r="AA314" s="637">
        <v>67.2</v>
      </c>
      <c r="AB314" s="637">
        <v>120.9</v>
      </c>
      <c r="AC314" s="637">
        <v>33.6</v>
      </c>
      <c r="AD314" s="637">
        <v>73.7</v>
      </c>
      <c r="AE314" s="637">
        <v>92.6</v>
      </c>
      <c r="AI314" s="1357"/>
    </row>
    <row r="315" spans="1:35" ht="13.5" customHeight="1">
      <c r="A315" s="646"/>
      <c r="B315" s="589"/>
      <c r="C315" s="547" t="s">
        <v>374</v>
      </c>
      <c r="D315" s="715">
        <v>112.5</v>
      </c>
      <c r="E315" s="576">
        <v>3799364</v>
      </c>
      <c r="F315" s="679">
        <v>666628</v>
      </c>
      <c r="G315" s="680">
        <v>99.5</v>
      </c>
      <c r="H315" s="594">
        <v>1117807.5359999998</v>
      </c>
      <c r="I315" s="1343">
        <v>0.47</v>
      </c>
      <c r="J315" s="681">
        <v>-3.4</v>
      </c>
      <c r="K315" s="1362">
        <v>0.90700000000000003</v>
      </c>
      <c r="L315" s="1281">
        <v>363414</v>
      </c>
      <c r="M315" s="678"/>
      <c r="N315" s="692"/>
      <c r="O315" s="692"/>
      <c r="P315" s="692"/>
      <c r="Q315" s="692"/>
      <c r="R315" s="699">
        <v>110.6</v>
      </c>
      <c r="S315" s="1624">
        <v>96.2</v>
      </c>
      <c r="T315" s="1624">
        <v>103.5</v>
      </c>
      <c r="U315" s="1462">
        <v>113.4</v>
      </c>
      <c r="V315" s="1798">
        <f t="shared" si="4"/>
        <v>0.90700000000000003</v>
      </c>
      <c r="W315" s="671">
        <v>99</v>
      </c>
      <c r="X315" s="672">
        <v>102.48447204968944</v>
      </c>
      <c r="Y315" s="673">
        <v>87.9</v>
      </c>
      <c r="Z315" s="637">
        <v>79</v>
      </c>
      <c r="AA315" s="637">
        <v>64.400000000000006</v>
      </c>
      <c r="AB315" s="637">
        <v>131.80000000000001</v>
      </c>
      <c r="AC315" s="637">
        <v>33.4</v>
      </c>
      <c r="AD315" s="637">
        <v>75.7</v>
      </c>
      <c r="AE315" s="637">
        <v>121.6</v>
      </c>
      <c r="AI315" s="1357"/>
    </row>
    <row r="316" spans="1:35" ht="13.5" customHeight="1">
      <c r="A316" s="646"/>
      <c r="B316" s="589"/>
      <c r="C316" s="547" t="s">
        <v>375</v>
      </c>
      <c r="D316" s="715">
        <v>110.3</v>
      </c>
      <c r="E316" s="576">
        <v>4022577</v>
      </c>
      <c r="F316" s="679">
        <v>732400</v>
      </c>
      <c r="G316" s="680">
        <v>98.6</v>
      </c>
      <c r="H316" s="594">
        <v>1084682.0819999999</v>
      </c>
      <c r="I316" s="1343">
        <v>0.46</v>
      </c>
      <c r="J316" s="681">
        <v>-3.3</v>
      </c>
      <c r="K316" s="1362">
        <v>0.88700000000000001</v>
      </c>
      <c r="L316" s="1281">
        <v>360986</v>
      </c>
      <c r="M316" s="678"/>
      <c r="N316" s="692"/>
      <c r="O316" s="692"/>
      <c r="P316" s="692"/>
      <c r="Q316" s="692"/>
      <c r="R316" s="699">
        <v>107.2</v>
      </c>
      <c r="S316" s="1624">
        <v>95.8</v>
      </c>
      <c r="T316" s="1624">
        <v>102.3</v>
      </c>
      <c r="U316" s="1462">
        <v>113.2</v>
      </c>
      <c r="V316" s="1798">
        <f t="shared" si="4"/>
        <v>0.88700000000000001</v>
      </c>
      <c r="W316" s="671">
        <v>98.7</v>
      </c>
      <c r="X316" s="672">
        <v>102.17391304347827</v>
      </c>
      <c r="Y316" s="673">
        <v>85.2</v>
      </c>
      <c r="Z316" s="637">
        <v>78.3</v>
      </c>
      <c r="AA316" s="637">
        <v>68.3</v>
      </c>
      <c r="AB316" s="637">
        <v>118</v>
      </c>
      <c r="AC316" s="637">
        <v>33</v>
      </c>
      <c r="AD316" s="637">
        <v>77.5</v>
      </c>
      <c r="AE316" s="637">
        <v>106.8</v>
      </c>
      <c r="AI316" s="1357"/>
    </row>
    <row r="317" spans="1:35" ht="13.5" customHeight="1">
      <c r="A317" s="646"/>
      <c r="B317" s="589"/>
      <c r="C317" s="547" t="s">
        <v>376</v>
      </c>
      <c r="D317" s="715">
        <v>102.3</v>
      </c>
      <c r="E317" s="576">
        <v>3789458</v>
      </c>
      <c r="F317" s="679">
        <v>528267</v>
      </c>
      <c r="G317" s="680">
        <v>86.1</v>
      </c>
      <c r="H317" s="594">
        <v>1028425.4639999999</v>
      </c>
      <c r="I317" s="1343">
        <v>0.46</v>
      </c>
      <c r="J317" s="681">
        <v>-2.8</v>
      </c>
      <c r="K317" s="1362">
        <v>0.79800000000000004</v>
      </c>
      <c r="L317" s="1281">
        <v>350759</v>
      </c>
      <c r="M317" s="678"/>
      <c r="N317" s="692"/>
      <c r="O317" s="692"/>
      <c r="P317" s="692"/>
      <c r="Q317" s="692"/>
      <c r="R317" s="699">
        <v>94.7</v>
      </c>
      <c r="S317" s="1624">
        <v>95.6</v>
      </c>
      <c r="T317" s="1624">
        <v>100.8</v>
      </c>
      <c r="U317" s="1462">
        <v>112.5</v>
      </c>
      <c r="V317" s="1798">
        <f t="shared" si="4"/>
        <v>0.79800000000000004</v>
      </c>
      <c r="W317" s="671">
        <v>99</v>
      </c>
      <c r="X317" s="672">
        <v>102.48447204968944</v>
      </c>
      <c r="Y317" s="673">
        <v>75.3</v>
      </c>
      <c r="Z317" s="637">
        <v>60.3</v>
      </c>
      <c r="AA317" s="637">
        <v>67</v>
      </c>
      <c r="AB317" s="637">
        <v>98.2</v>
      </c>
      <c r="AC317" s="637">
        <v>29.6</v>
      </c>
      <c r="AD317" s="637">
        <v>79</v>
      </c>
      <c r="AE317" s="637">
        <v>92.9</v>
      </c>
      <c r="AI317" s="1357"/>
    </row>
    <row r="318" spans="1:35" ht="13.5" customHeight="1">
      <c r="A318" s="646"/>
      <c r="B318" s="589"/>
      <c r="C318" s="547" t="s">
        <v>377</v>
      </c>
      <c r="D318" s="715">
        <v>104</v>
      </c>
      <c r="E318" s="576">
        <v>3676061</v>
      </c>
      <c r="F318" s="679">
        <v>677350</v>
      </c>
      <c r="G318" s="680">
        <v>89.6</v>
      </c>
      <c r="H318" s="594">
        <v>1033984.41</v>
      </c>
      <c r="I318" s="1343">
        <v>0.45</v>
      </c>
      <c r="J318" s="681">
        <v>-0.1</v>
      </c>
      <c r="K318" s="1362">
        <v>0.91700000000000004</v>
      </c>
      <c r="L318" s="1281">
        <v>355589</v>
      </c>
      <c r="M318" s="678"/>
      <c r="N318" s="692"/>
      <c r="O318" s="692"/>
      <c r="P318" s="692"/>
      <c r="Q318" s="692"/>
      <c r="R318" s="699">
        <v>109.9</v>
      </c>
      <c r="S318" s="1624">
        <v>95.4</v>
      </c>
      <c r="T318" s="1624">
        <v>102.4</v>
      </c>
      <c r="U318" s="1462">
        <v>111.7</v>
      </c>
      <c r="V318" s="1798">
        <f t="shared" si="4"/>
        <v>0.91700000000000004</v>
      </c>
      <c r="W318" s="671">
        <v>98.7</v>
      </c>
      <c r="X318" s="672">
        <v>102.17391304347827</v>
      </c>
      <c r="Y318" s="673">
        <v>87.4</v>
      </c>
      <c r="Z318" s="637">
        <v>66.599999999999994</v>
      </c>
      <c r="AA318" s="637">
        <v>70.900000000000006</v>
      </c>
      <c r="AB318" s="637">
        <v>102.8</v>
      </c>
      <c r="AC318" s="637">
        <v>29.3</v>
      </c>
      <c r="AD318" s="637">
        <v>74.099999999999994</v>
      </c>
      <c r="AE318" s="637">
        <v>93.6</v>
      </c>
      <c r="AI318" s="1357"/>
    </row>
    <row r="319" spans="1:35" ht="13.5" customHeight="1">
      <c r="A319" s="646"/>
      <c r="B319" s="589"/>
      <c r="C319" s="547" t="s">
        <v>119</v>
      </c>
      <c r="D319" s="715">
        <v>106.6</v>
      </c>
      <c r="E319" s="576">
        <v>3646726</v>
      </c>
      <c r="F319" s="679">
        <v>610815</v>
      </c>
      <c r="G319" s="680">
        <v>90.5</v>
      </c>
      <c r="H319" s="594">
        <v>1046200.53</v>
      </c>
      <c r="I319" s="1343">
        <v>0.42</v>
      </c>
      <c r="J319" s="681">
        <v>-10</v>
      </c>
      <c r="K319" s="1362">
        <v>0.88900000000000001</v>
      </c>
      <c r="L319" s="1281">
        <v>401436</v>
      </c>
      <c r="M319" s="678"/>
      <c r="N319" s="692"/>
      <c r="O319" s="692"/>
      <c r="P319" s="692"/>
      <c r="Q319" s="692"/>
      <c r="R319" s="699">
        <v>105.8</v>
      </c>
      <c r="S319" s="1624">
        <v>94.9</v>
      </c>
      <c r="T319" s="1624">
        <v>100.7</v>
      </c>
      <c r="U319" s="1462">
        <v>112.1</v>
      </c>
      <c r="V319" s="1798">
        <f t="shared" si="4"/>
        <v>0.88900000000000001</v>
      </c>
      <c r="W319" s="671">
        <v>98.7</v>
      </c>
      <c r="X319" s="672">
        <v>102.17391304347827</v>
      </c>
      <c r="Y319" s="673">
        <v>84.1</v>
      </c>
      <c r="Z319" s="637">
        <v>71.8</v>
      </c>
      <c r="AA319" s="637">
        <v>69.599999999999994</v>
      </c>
      <c r="AB319" s="637">
        <v>82.5</v>
      </c>
      <c r="AC319" s="637">
        <v>31.4</v>
      </c>
      <c r="AD319" s="637">
        <v>76.599999999999994</v>
      </c>
      <c r="AE319" s="637">
        <v>98.4</v>
      </c>
      <c r="AI319" s="1357"/>
    </row>
    <row r="320" spans="1:35" ht="13.5" customHeight="1">
      <c r="A320" s="646"/>
      <c r="B320" s="589"/>
      <c r="C320" s="547" t="s">
        <v>120</v>
      </c>
      <c r="D320" s="715">
        <v>105.4</v>
      </c>
      <c r="E320" s="576">
        <v>3444710</v>
      </c>
      <c r="F320" s="679">
        <v>621661</v>
      </c>
      <c r="G320" s="680">
        <v>90.9</v>
      </c>
      <c r="H320" s="594">
        <v>1100019.835</v>
      </c>
      <c r="I320" s="1343">
        <v>0.41</v>
      </c>
      <c r="J320" s="681">
        <v>-1.3</v>
      </c>
      <c r="K320" s="1362">
        <v>0.89900000000000002</v>
      </c>
      <c r="L320" s="1281">
        <v>338809</v>
      </c>
      <c r="M320" s="678"/>
      <c r="N320" s="692"/>
      <c r="O320" s="692"/>
      <c r="P320" s="692"/>
      <c r="Q320" s="692"/>
      <c r="R320" s="699">
        <v>107.3</v>
      </c>
      <c r="S320" s="1624">
        <v>94.7</v>
      </c>
      <c r="T320" s="1624">
        <v>101.4</v>
      </c>
      <c r="U320" s="1462">
        <v>111.5</v>
      </c>
      <c r="V320" s="1798">
        <f t="shared" si="4"/>
        <v>0.89900000000000002</v>
      </c>
      <c r="W320" s="671">
        <v>98.3</v>
      </c>
      <c r="X320" s="672">
        <v>101.75983436853002</v>
      </c>
      <c r="Y320" s="673">
        <v>85.3</v>
      </c>
      <c r="Z320" s="637">
        <v>73.8</v>
      </c>
      <c r="AA320" s="637">
        <v>68.3</v>
      </c>
      <c r="AB320" s="637">
        <v>82.1</v>
      </c>
      <c r="AC320" s="637">
        <v>32</v>
      </c>
      <c r="AD320" s="637">
        <v>75.5</v>
      </c>
      <c r="AE320" s="637">
        <v>92.5</v>
      </c>
      <c r="AI320" s="1357"/>
    </row>
    <row r="321" spans="1:35" ht="13.5" customHeight="1">
      <c r="A321" s="646"/>
      <c r="B321" s="589"/>
      <c r="C321" s="550" t="s">
        <v>121</v>
      </c>
      <c r="D321" s="717">
        <v>103.8</v>
      </c>
      <c r="E321" s="582">
        <v>3427251</v>
      </c>
      <c r="F321" s="686">
        <v>899426</v>
      </c>
      <c r="G321" s="680">
        <v>86.4</v>
      </c>
      <c r="H321" s="594">
        <v>1042082.43</v>
      </c>
      <c r="I321" s="1345">
        <v>0.4</v>
      </c>
      <c r="J321" s="681">
        <v>-5.5</v>
      </c>
      <c r="K321" s="1362">
        <v>0.86799999999999999</v>
      </c>
      <c r="L321" s="1281">
        <v>378024</v>
      </c>
      <c r="M321" s="678"/>
      <c r="N321" s="693"/>
      <c r="O321" s="693"/>
      <c r="P321" s="693"/>
      <c r="Q321" s="693"/>
      <c r="R321" s="704">
        <v>104</v>
      </c>
      <c r="S321" s="1626">
        <v>94.5</v>
      </c>
      <c r="T321" s="1626">
        <v>102.1</v>
      </c>
      <c r="U321" s="1463">
        <v>110.9</v>
      </c>
      <c r="V321" s="1799">
        <f t="shared" si="4"/>
        <v>0.86799999999999999</v>
      </c>
      <c r="W321" s="671">
        <v>98.2</v>
      </c>
      <c r="X321" s="672">
        <v>101.65631469979297</v>
      </c>
      <c r="Y321" s="673">
        <v>82.7</v>
      </c>
      <c r="Z321" s="637">
        <v>67.400000000000006</v>
      </c>
      <c r="AA321" s="637">
        <v>67</v>
      </c>
      <c r="AB321" s="637">
        <v>82.6</v>
      </c>
      <c r="AC321" s="637">
        <v>33.5</v>
      </c>
      <c r="AD321" s="637">
        <v>72.400000000000006</v>
      </c>
      <c r="AE321" s="637">
        <v>93.1</v>
      </c>
      <c r="AI321" s="1357"/>
    </row>
    <row r="322" spans="1:35" ht="13.5" customHeight="1">
      <c r="A322" s="643">
        <v>2002</v>
      </c>
      <c r="B322" s="588" t="s">
        <v>136</v>
      </c>
      <c r="C322" s="546" t="s">
        <v>369</v>
      </c>
      <c r="D322" s="715">
        <v>105.1</v>
      </c>
      <c r="E322" s="576">
        <v>3315628</v>
      </c>
      <c r="F322" s="1774">
        <v>515620</v>
      </c>
      <c r="G322" s="683">
        <v>88</v>
      </c>
      <c r="H322" s="602">
        <v>918855.81599999999</v>
      </c>
      <c r="I322" s="1343">
        <v>0.4</v>
      </c>
      <c r="J322" s="684">
        <v>-3.6</v>
      </c>
      <c r="K322" s="1363">
        <v>0.86799999999999999</v>
      </c>
      <c r="L322" s="1282">
        <v>302907</v>
      </c>
      <c r="M322" s="678"/>
      <c r="R322" s="699">
        <v>96.3</v>
      </c>
      <c r="S322" s="1624">
        <v>94.3</v>
      </c>
      <c r="T322" s="1624">
        <v>97.6</v>
      </c>
      <c r="U322" s="1462">
        <v>107.2</v>
      </c>
      <c r="V322" s="1798">
        <f t="shared" si="4"/>
        <v>0.86799999999999999</v>
      </c>
      <c r="W322" s="671">
        <v>97.9</v>
      </c>
      <c r="X322" s="672">
        <v>101.34575569358179</v>
      </c>
      <c r="Y322" s="673">
        <v>76.599999999999994</v>
      </c>
      <c r="Z322" s="637">
        <v>66</v>
      </c>
      <c r="AA322" s="637">
        <v>66.599999999999994</v>
      </c>
      <c r="AB322" s="637">
        <v>94.8</v>
      </c>
      <c r="AC322" s="637">
        <v>34.200000000000003</v>
      </c>
      <c r="AD322" s="637">
        <v>75.7</v>
      </c>
      <c r="AE322" s="637">
        <v>88.9</v>
      </c>
      <c r="AI322" s="1357"/>
    </row>
    <row r="323" spans="1:35" ht="13.5" customHeight="1">
      <c r="A323" s="646"/>
      <c r="B323" s="589"/>
      <c r="C323" s="547" t="s">
        <v>370</v>
      </c>
      <c r="D323" s="715">
        <v>106.1</v>
      </c>
      <c r="E323" s="576">
        <v>3258641</v>
      </c>
      <c r="F323" s="1774">
        <v>581101</v>
      </c>
      <c r="G323" s="680">
        <v>87.1</v>
      </c>
      <c r="H323" s="575">
        <v>966732.84</v>
      </c>
      <c r="I323" s="1343">
        <v>0.4</v>
      </c>
      <c r="J323" s="681">
        <v>-5.7</v>
      </c>
      <c r="K323" s="1362">
        <v>0.93200000000000005</v>
      </c>
      <c r="L323" s="1281">
        <v>364197</v>
      </c>
      <c r="M323" s="678"/>
      <c r="R323" s="699">
        <v>103.9</v>
      </c>
      <c r="S323" s="1624">
        <v>94.3</v>
      </c>
      <c r="T323" s="1624">
        <v>98.3</v>
      </c>
      <c r="U323" s="1462">
        <v>107</v>
      </c>
      <c r="V323" s="1798">
        <f t="shared" si="4"/>
        <v>0.93200000000000005</v>
      </c>
      <c r="W323" s="671">
        <v>97.3</v>
      </c>
      <c r="X323" s="672">
        <v>100.72463768115942</v>
      </c>
      <c r="Y323" s="673">
        <v>82.6</v>
      </c>
      <c r="Z323" s="637">
        <v>71.2</v>
      </c>
      <c r="AA323" s="637">
        <v>71.7</v>
      </c>
      <c r="AB323" s="637">
        <v>64.3</v>
      </c>
      <c r="AC323" s="637">
        <v>35.299999999999997</v>
      </c>
      <c r="AD323" s="637">
        <v>71.7</v>
      </c>
      <c r="AE323" s="637">
        <v>85.3</v>
      </c>
      <c r="AI323" s="1357"/>
    </row>
    <row r="324" spans="1:35" ht="13.5" customHeight="1">
      <c r="A324" s="646"/>
      <c r="B324" s="589"/>
      <c r="C324" s="547" t="s">
        <v>371</v>
      </c>
      <c r="D324" s="715">
        <v>108.8</v>
      </c>
      <c r="E324" s="576">
        <v>3483150</v>
      </c>
      <c r="F324" s="1774">
        <v>506131</v>
      </c>
      <c r="G324" s="680">
        <v>94.7</v>
      </c>
      <c r="H324" s="575">
        <v>947197.57199999993</v>
      </c>
      <c r="I324" s="1343">
        <v>0.4</v>
      </c>
      <c r="J324" s="681">
        <v>-3.2</v>
      </c>
      <c r="K324" s="1362">
        <v>1.2330000000000001</v>
      </c>
      <c r="L324" s="1281">
        <v>431187</v>
      </c>
      <c r="M324" s="678"/>
      <c r="R324" s="699">
        <v>134.69999999999999</v>
      </c>
      <c r="S324" s="1624">
        <v>94.3</v>
      </c>
      <c r="T324" s="1624">
        <v>96</v>
      </c>
      <c r="U324" s="1462">
        <v>107.3</v>
      </c>
      <c r="V324" s="1798">
        <f t="shared" si="4"/>
        <v>1.2330000000000001</v>
      </c>
      <c r="W324" s="671">
        <v>97.4</v>
      </c>
      <c r="X324" s="672">
        <v>100.82815734989649</v>
      </c>
      <c r="Y324" s="673">
        <v>107.1</v>
      </c>
      <c r="Z324" s="637">
        <v>70</v>
      </c>
      <c r="AA324" s="637">
        <v>87.2</v>
      </c>
      <c r="AB324" s="637">
        <v>96.7</v>
      </c>
      <c r="AC324" s="637">
        <v>33.299999999999997</v>
      </c>
      <c r="AD324" s="637">
        <v>74.099999999999994</v>
      </c>
      <c r="AE324" s="637">
        <v>84.6</v>
      </c>
      <c r="AI324" s="1357"/>
    </row>
    <row r="325" spans="1:35" ht="13.5" customHeight="1">
      <c r="A325" s="646"/>
      <c r="B325" s="589"/>
      <c r="C325" s="547" t="s">
        <v>372</v>
      </c>
      <c r="D325" s="715">
        <v>107.4</v>
      </c>
      <c r="E325" s="576">
        <v>3415446</v>
      </c>
      <c r="F325" s="1774">
        <v>603004</v>
      </c>
      <c r="G325" s="680">
        <v>87.3</v>
      </c>
      <c r="H325" s="575">
        <v>1010180.8620000001</v>
      </c>
      <c r="I325" s="1343">
        <v>0.4</v>
      </c>
      <c r="J325" s="681">
        <v>-3.7</v>
      </c>
      <c r="K325" s="1362">
        <v>0.90800000000000003</v>
      </c>
      <c r="L325" s="1281">
        <v>425124</v>
      </c>
      <c r="M325" s="678"/>
      <c r="R325" s="699">
        <v>102.8</v>
      </c>
      <c r="S325" s="1624">
        <v>94.3</v>
      </c>
      <c r="T325" s="1624">
        <v>98.8</v>
      </c>
      <c r="U325" s="1462">
        <v>108.1</v>
      </c>
      <c r="V325" s="1798">
        <f t="shared" si="4"/>
        <v>0.90800000000000003</v>
      </c>
      <c r="W325" s="671">
        <v>97.8</v>
      </c>
      <c r="X325" s="672">
        <v>101.24223602484473</v>
      </c>
      <c r="Y325" s="673">
        <v>81.7</v>
      </c>
      <c r="Z325" s="637">
        <v>65.099999999999994</v>
      </c>
      <c r="AA325" s="637">
        <v>77.400000000000006</v>
      </c>
      <c r="AB325" s="637">
        <v>62.5</v>
      </c>
      <c r="AC325" s="637">
        <v>39.200000000000003</v>
      </c>
      <c r="AD325" s="637">
        <v>79.8</v>
      </c>
      <c r="AE325" s="637">
        <v>70.2</v>
      </c>
      <c r="AI325" s="1357"/>
    </row>
    <row r="326" spans="1:35" ht="13.5" customHeight="1">
      <c r="A326" s="646"/>
      <c r="B326" s="589"/>
      <c r="C326" s="547" t="s">
        <v>373</v>
      </c>
      <c r="D326" s="715">
        <v>108</v>
      </c>
      <c r="E326" s="576">
        <v>3533097</v>
      </c>
      <c r="F326" s="1774">
        <v>518253</v>
      </c>
      <c r="G326" s="680">
        <v>90</v>
      </c>
      <c r="H326" s="575">
        <v>956187.13199999998</v>
      </c>
      <c r="I326" s="1343">
        <v>0.41</v>
      </c>
      <c r="J326" s="681">
        <v>-3.4</v>
      </c>
      <c r="K326" s="1362">
        <v>0.91</v>
      </c>
      <c r="L326" s="1281">
        <v>364897</v>
      </c>
      <c r="M326" s="678"/>
      <c r="R326" s="699">
        <v>99.6</v>
      </c>
      <c r="S326" s="1624">
        <v>94.2</v>
      </c>
      <c r="T326" s="1624">
        <v>96.1</v>
      </c>
      <c r="U326" s="1462">
        <v>107.3</v>
      </c>
      <c r="V326" s="1798">
        <f t="shared" si="4"/>
        <v>0.91</v>
      </c>
      <c r="W326" s="671">
        <v>97.8</v>
      </c>
      <c r="X326" s="672">
        <v>101.24223602484473</v>
      </c>
      <c r="Y326" s="673">
        <v>79.2</v>
      </c>
      <c r="Z326" s="637">
        <v>64.5</v>
      </c>
      <c r="AA326" s="637">
        <v>79.7</v>
      </c>
      <c r="AB326" s="637">
        <v>76.5</v>
      </c>
      <c r="AC326" s="637">
        <v>41.1</v>
      </c>
      <c r="AD326" s="637">
        <v>81.5</v>
      </c>
      <c r="AE326" s="637">
        <v>83.6</v>
      </c>
      <c r="AI326" s="1357"/>
    </row>
    <row r="327" spans="1:35" ht="13.5" customHeight="1">
      <c r="A327" s="646"/>
      <c r="B327" s="589"/>
      <c r="C327" s="547" t="s">
        <v>374</v>
      </c>
      <c r="D327" s="715">
        <v>110.2</v>
      </c>
      <c r="E327" s="576">
        <v>3688842</v>
      </c>
      <c r="F327" s="1774">
        <v>686413</v>
      </c>
      <c r="G327" s="680">
        <v>94.6</v>
      </c>
      <c r="H327" s="575">
        <v>998681.60700000008</v>
      </c>
      <c r="I327" s="1343">
        <v>0.41</v>
      </c>
      <c r="J327" s="681">
        <v>-1.4</v>
      </c>
      <c r="K327" s="1362">
        <v>0.95599999999999996</v>
      </c>
      <c r="L327" s="1281">
        <v>382066</v>
      </c>
      <c r="M327" s="678"/>
      <c r="R327" s="699">
        <v>107.7</v>
      </c>
      <c r="S327" s="1624">
        <v>94</v>
      </c>
      <c r="T327" s="1624">
        <v>99</v>
      </c>
      <c r="U327" s="1462">
        <v>107</v>
      </c>
      <c r="V327" s="1798">
        <f t="shared" si="4"/>
        <v>0.95599999999999996</v>
      </c>
      <c r="W327" s="671">
        <v>97.8</v>
      </c>
      <c r="X327" s="672">
        <v>101.24223602484473</v>
      </c>
      <c r="Y327" s="673">
        <v>85.6</v>
      </c>
      <c r="Z327" s="637">
        <v>78.099999999999994</v>
      </c>
      <c r="AA327" s="637">
        <v>75.3</v>
      </c>
      <c r="AB327" s="637">
        <v>59.3</v>
      </c>
      <c r="AC327" s="637">
        <v>48.1</v>
      </c>
      <c r="AD327" s="637">
        <v>81.5</v>
      </c>
      <c r="AE327" s="637">
        <v>75.400000000000006</v>
      </c>
      <c r="AI327" s="1357"/>
    </row>
    <row r="328" spans="1:35" ht="13.5" customHeight="1">
      <c r="A328" s="646"/>
      <c r="B328" s="589"/>
      <c r="C328" s="547" t="s">
        <v>375</v>
      </c>
      <c r="D328" s="715">
        <v>112.4</v>
      </c>
      <c r="E328" s="576">
        <v>4035226</v>
      </c>
      <c r="F328" s="1774">
        <v>506407</v>
      </c>
      <c r="G328" s="680">
        <v>96.4</v>
      </c>
      <c r="H328" s="575">
        <v>1004994.7359999999</v>
      </c>
      <c r="I328" s="1343">
        <v>0.42</v>
      </c>
      <c r="J328" s="681">
        <v>-9.4</v>
      </c>
      <c r="K328" s="1362">
        <v>0.99299999999999999</v>
      </c>
      <c r="L328" s="1281">
        <v>402718</v>
      </c>
      <c r="M328" s="678"/>
      <c r="R328" s="699">
        <v>111.9</v>
      </c>
      <c r="S328" s="1624">
        <v>93.7</v>
      </c>
      <c r="T328" s="1624">
        <v>98.7</v>
      </c>
      <c r="U328" s="1462">
        <v>107</v>
      </c>
      <c r="V328" s="1798">
        <f t="shared" si="4"/>
        <v>0.99299999999999999</v>
      </c>
      <c r="W328" s="671">
        <v>97.3</v>
      </c>
      <c r="X328" s="672">
        <v>100.72463768115942</v>
      </c>
      <c r="Y328" s="673">
        <v>89</v>
      </c>
      <c r="Z328" s="637">
        <v>72.900000000000006</v>
      </c>
      <c r="AA328" s="637">
        <v>79.2</v>
      </c>
      <c r="AB328" s="637">
        <v>83.7</v>
      </c>
      <c r="AC328" s="637">
        <v>47.3</v>
      </c>
      <c r="AD328" s="637">
        <v>83.5</v>
      </c>
      <c r="AE328" s="637">
        <v>95.9</v>
      </c>
      <c r="AI328" s="1357"/>
    </row>
    <row r="329" spans="1:35" ht="13.5" customHeight="1">
      <c r="A329" s="646"/>
      <c r="B329" s="589"/>
      <c r="C329" s="547" t="s">
        <v>376</v>
      </c>
      <c r="D329" s="715">
        <v>112.5</v>
      </c>
      <c r="E329" s="576">
        <v>3785406</v>
      </c>
      <c r="F329" s="1774">
        <v>570012</v>
      </c>
      <c r="G329" s="680">
        <v>98.8</v>
      </c>
      <c r="H329" s="575">
        <v>938851.34700000007</v>
      </c>
      <c r="I329" s="1343">
        <v>0.42</v>
      </c>
      <c r="J329" s="681">
        <v>-3.4</v>
      </c>
      <c r="K329" s="1362">
        <v>0.92700000000000005</v>
      </c>
      <c r="L329" s="1281">
        <v>358744</v>
      </c>
      <c r="M329" s="678"/>
      <c r="R329" s="699">
        <v>103.3</v>
      </c>
      <c r="S329" s="1624">
        <v>93.5</v>
      </c>
      <c r="T329" s="1624">
        <v>98.1</v>
      </c>
      <c r="U329" s="1462">
        <v>106.2</v>
      </c>
      <c r="V329" s="1798">
        <f t="shared" si="4"/>
        <v>0.92700000000000005</v>
      </c>
      <c r="W329" s="671">
        <v>98</v>
      </c>
      <c r="X329" s="672">
        <v>101.44927536231884</v>
      </c>
      <c r="Y329" s="673">
        <v>82.1</v>
      </c>
      <c r="Z329" s="637">
        <v>71.2</v>
      </c>
      <c r="AA329" s="637">
        <v>76.400000000000006</v>
      </c>
      <c r="AB329" s="637">
        <v>105</v>
      </c>
      <c r="AC329" s="637">
        <v>49.3</v>
      </c>
      <c r="AD329" s="637">
        <v>88.3</v>
      </c>
      <c r="AE329" s="637">
        <v>75.8</v>
      </c>
      <c r="AI329" s="1357"/>
    </row>
    <row r="330" spans="1:35" ht="13.5" customHeight="1">
      <c r="A330" s="646"/>
      <c r="B330" s="589"/>
      <c r="C330" s="547" t="s">
        <v>377</v>
      </c>
      <c r="D330" s="715">
        <v>108.1</v>
      </c>
      <c r="E330" s="576">
        <v>3755852</v>
      </c>
      <c r="F330" s="1774">
        <v>611975</v>
      </c>
      <c r="G330" s="680">
        <v>90.5</v>
      </c>
      <c r="H330" s="575">
        <v>954147.19699999993</v>
      </c>
      <c r="I330" s="1343">
        <v>0.43</v>
      </c>
      <c r="J330" s="681">
        <v>-6.4</v>
      </c>
      <c r="K330" s="1362">
        <v>1.002</v>
      </c>
      <c r="L330" s="1281">
        <v>382272</v>
      </c>
      <c r="M330" s="678"/>
      <c r="R330" s="699">
        <v>113.5</v>
      </c>
      <c r="S330" s="1624">
        <v>93.4</v>
      </c>
      <c r="T330" s="1624">
        <v>99.9</v>
      </c>
      <c r="U330" s="1462">
        <v>105.9</v>
      </c>
      <c r="V330" s="1798">
        <f t="shared" si="4"/>
        <v>1.002</v>
      </c>
      <c r="W330" s="671">
        <v>97.7</v>
      </c>
      <c r="X330" s="672">
        <v>101.13871635610766</v>
      </c>
      <c r="Y330" s="673">
        <v>90.2</v>
      </c>
      <c r="Z330" s="637">
        <v>59.7</v>
      </c>
      <c r="AA330" s="637">
        <v>73.3</v>
      </c>
      <c r="AB330" s="637">
        <v>89.5</v>
      </c>
      <c r="AC330" s="637">
        <v>49.8</v>
      </c>
      <c r="AD330" s="637">
        <v>90.2</v>
      </c>
      <c r="AE330" s="637">
        <v>81.7</v>
      </c>
      <c r="AI330" s="1357"/>
    </row>
    <row r="331" spans="1:35" ht="13.5" customHeight="1">
      <c r="A331" s="646"/>
      <c r="B331" s="589"/>
      <c r="C331" s="547" t="s">
        <v>119</v>
      </c>
      <c r="D331" s="715">
        <v>117</v>
      </c>
      <c r="E331" s="576">
        <v>3691152</v>
      </c>
      <c r="F331" s="1774">
        <v>581509</v>
      </c>
      <c r="G331" s="680">
        <v>103.1</v>
      </c>
      <c r="H331" s="575">
        <v>965696.06699999992</v>
      </c>
      <c r="I331" s="1343">
        <v>0.45</v>
      </c>
      <c r="J331" s="681">
        <v>-4.4000000000000004</v>
      </c>
      <c r="K331" s="1362">
        <v>1.04</v>
      </c>
      <c r="L331" s="1281">
        <v>437158</v>
      </c>
      <c r="M331" s="678"/>
      <c r="R331" s="699">
        <v>116.6</v>
      </c>
      <c r="S331" s="1624">
        <v>93.5</v>
      </c>
      <c r="T331" s="1624">
        <v>100.2</v>
      </c>
      <c r="U331" s="1462">
        <v>104.6</v>
      </c>
      <c r="V331" s="1798">
        <f t="shared" si="4"/>
        <v>1.04</v>
      </c>
      <c r="W331" s="671">
        <v>97.6</v>
      </c>
      <c r="X331" s="672">
        <v>101.0351966873706</v>
      </c>
      <c r="Y331" s="673">
        <v>92.7</v>
      </c>
      <c r="Z331" s="637">
        <v>74.599999999999994</v>
      </c>
      <c r="AA331" s="637">
        <v>81.599999999999994</v>
      </c>
      <c r="AB331" s="637">
        <v>100.5</v>
      </c>
      <c r="AC331" s="637">
        <v>61.3</v>
      </c>
      <c r="AD331" s="637">
        <v>92.2</v>
      </c>
      <c r="AE331" s="637">
        <v>75.8</v>
      </c>
      <c r="AI331" s="1357"/>
    </row>
    <row r="332" spans="1:35" ht="13.5" customHeight="1">
      <c r="A332" s="646"/>
      <c r="B332" s="589"/>
      <c r="C332" s="547" t="s">
        <v>120</v>
      </c>
      <c r="D332" s="715">
        <v>114.9</v>
      </c>
      <c r="E332" s="576">
        <v>3487651</v>
      </c>
      <c r="F332" s="1774">
        <v>689049</v>
      </c>
      <c r="G332" s="680">
        <v>100.6</v>
      </c>
      <c r="H332" s="575">
        <v>997868.65799999994</v>
      </c>
      <c r="I332" s="1343">
        <v>0.44</v>
      </c>
      <c r="J332" s="681">
        <v>-3</v>
      </c>
      <c r="K332" s="1362">
        <v>1.03</v>
      </c>
      <c r="L332" s="1281">
        <v>391614</v>
      </c>
      <c r="M332" s="678"/>
      <c r="R332" s="699">
        <v>116</v>
      </c>
      <c r="S332" s="1624">
        <v>93.5</v>
      </c>
      <c r="T332" s="1624">
        <v>100.2</v>
      </c>
      <c r="U332" s="1462">
        <v>105.1</v>
      </c>
      <c r="V332" s="1798">
        <f t="shared" si="4"/>
        <v>1.03</v>
      </c>
      <c r="W332" s="671">
        <v>97.7</v>
      </c>
      <c r="X332" s="672">
        <v>101.13871635610766</v>
      </c>
      <c r="Y332" s="673">
        <v>92.2</v>
      </c>
      <c r="Z332" s="637">
        <v>71.8</v>
      </c>
      <c r="AA332" s="637">
        <v>79.7</v>
      </c>
      <c r="AB332" s="637">
        <v>97.7</v>
      </c>
      <c r="AC332" s="637">
        <v>56.6</v>
      </c>
      <c r="AD332" s="637">
        <v>92.3</v>
      </c>
      <c r="AE332" s="637">
        <v>79.8</v>
      </c>
      <c r="AI332" s="1357"/>
    </row>
    <row r="333" spans="1:35" ht="13.5" customHeight="1">
      <c r="A333" s="658"/>
      <c r="B333" s="676"/>
      <c r="C333" s="550" t="s">
        <v>121</v>
      </c>
      <c r="D333" s="717">
        <v>118.3</v>
      </c>
      <c r="E333" s="582">
        <v>3469518</v>
      </c>
      <c r="F333" s="1775">
        <v>590148</v>
      </c>
      <c r="G333" s="687">
        <v>108</v>
      </c>
      <c r="H333" s="581">
        <v>945816.91500000004</v>
      </c>
      <c r="I333" s="1345">
        <v>0.44</v>
      </c>
      <c r="J333" s="688">
        <v>-7.9</v>
      </c>
      <c r="K333" s="1364">
        <v>1.105</v>
      </c>
      <c r="L333" s="1283">
        <v>414244</v>
      </c>
      <c r="M333" s="689"/>
      <c r="N333" s="661"/>
      <c r="O333" s="661"/>
      <c r="P333" s="661"/>
      <c r="Q333" s="661"/>
      <c r="R333" s="704">
        <v>119.6</v>
      </c>
      <c r="S333" s="1626">
        <v>93.3</v>
      </c>
      <c r="T333" s="1626">
        <v>99.6</v>
      </c>
      <c r="U333" s="1463">
        <v>101.4</v>
      </c>
      <c r="V333" s="1799">
        <f>ROUND(R333*S333/T333/U333,3)</f>
        <v>1.105</v>
      </c>
      <c r="W333" s="671">
        <v>97.5</v>
      </c>
      <c r="X333" s="672">
        <v>100.93167701863355</v>
      </c>
      <c r="Y333" s="673">
        <v>95.1</v>
      </c>
      <c r="Z333" s="637">
        <v>80.5</v>
      </c>
      <c r="AA333" s="637">
        <v>85.5</v>
      </c>
      <c r="AB333" s="637">
        <v>115.7</v>
      </c>
      <c r="AC333" s="637">
        <v>60.5</v>
      </c>
      <c r="AD333" s="637">
        <v>88.3</v>
      </c>
      <c r="AE333" s="637">
        <v>76.900000000000006</v>
      </c>
      <c r="AI333" s="1357"/>
    </row>
    <row r="334" spans="1:35" ht="13.5" customHeight="1">
      <c r="A334" s="646">
        <v>2003</v>
      </c>
      <c r="B334" s="589" t="s">
        <v>137</v>
      </c>
      <c r="C334" s="546" t="s">
        <v>369</v>
      </c>
      <c r="D334" s="713">
        <v>120.1</v>
      </c>
      <c r="E334" s="573">
        <v>3393570</v>
      </c>
      <c r="F334" s="1776">
        <v>465817</v>
      </c>
      <c r="G334" s="683">
        <v>109.6</v>
      </c>
      <c r="H334" s="594">
        <v>872704.35200000007</v>
      </c>
      <c r="I334" s="1343">
        <v>0.46</v>
      </c>
      <c r="J334" s="684">
        <v>-4.5</v>
      </c>
      <c r="K334" s="1363">
        <v>1.038</v>
      </c>
      <c r="L334" s="1282">
        <v>324648</v>
      </c>
      <c r="M334" s="678"/>
      <c r="R334" s="1612">
        <v>112.7</v>
      </c>
      <c r="S334" s="1624">
        <v>93.4</v>
      </c>
      <c r="T334" s="1624">
        <v>97.2</v>
      </c>
      <c r="U334" s="1462">
        <v>104.3</v>
      </c>
      <c r="V334" s="1798">
        <f>ROUND(R334*S334/T334/U334,3)</f>
        <v>1.038</v>
      </c>
      <c r="W334" s="696">
        <v>97</v>
      </c>
      <c r="X334" s="697">
        <v>100.41407867494824</v>
      </c>
      <c r="Y334" s="673"/>
      <c r="AI334" s="1357"/>
    </row>
    <row r="335" spans="1:35" ht="13.5" customHeight="1">
      <c r="A335" s="646"/>
      <c r="B335" s="589"/>
      <c r="C335" s="547" t="s">
        <v>370</v>
      </c>
      <c r="D335" s="715">
        <v>119.4</v>
      </c>
      <c r="E335" s="576">
        <v>3272489</v>
      </c>
      <c r="F335" s="1774">
        <v>561786</v>
      </c>
      <c r="G335" s="680">
        <v>109.6</v>
      </c>
      <c r="H335" s="575">
        <v>922588.8</v>
      </c>
      <c r="I335" s="1343">
        <v>0.47</v>
      </c>
      <c r="J335" s="681">
        <v>-1.5</v>
      </c>
      <c r="K335" s="1362">
        <v>1.073</v>
      </c>
      <c r="L335" s="1281">
        <v>380666</v>
      </c>
      <c r="M335" s="678"/>
      <c r="R335" s="699">
        <v>116.5</v>
      </c>
      <c r="S335" s="700">
        <v>93.5</v>
      </c>
      <c r="T335" s="700">
        <v>98.1</v>
      </c>
      <c r="U335" s="1464">
        <v>103.5</v>
      </c>
      <c r="V335" s="1798">
        <f t="shared" ref="V335:V390" si="5">ROUND(R335*S335/T335/U335,3)</f>
        <v>1.073</v>
      </c>
      <c r="W335" s="700">
        <v>96.8</v>
      </c>
      <c r="X335" s="691">
        <v>100.20703933747413</v>
      </c>
      <c r="Y335" s="673"/>
      <c r="AI335" s="1357"/>
    </row>
    <row r="336" spans="1:35" ht="13.5" customHeight="1">
      <c r="A336" s="646"/>
      <c r="B336" s="589"/>
      <c r="C336" s="547" t="s">
        <v>371</v>
      </c>
      <c r="D336" s="715">
        <v>121.1</v>
      </c>
      <c r="E336" s="576">
        <v>3550992</v>
      </c>
      <c r="F336" s="1774">
        <v>531326</v>
      </c>
      <c r="G336" s="680">
        <v>110.2</v>
      </c>
      <c r="H336" s="575">
        <v>901472.22</v>
      </c>
      <c r="I336" s="1343">
        <v>0.48</v>
      </c>
      <c r="J336" s="681">
        <v>-4</v>
      </c>
      <c r="K336" s="1362">
        <v>1.3580000000000001</v>
      </c>
      <c r="L336" s="1281">
        <v>439259</v>
      </c>
      <c r="M336" s="678"/>
      <c r="R336" s="699">
        <v>147</v>
      </c>
      <c r="S336" s="700">
        <v>93.6</v>
      </c>
      <c r="T336" s="700">
        <v>98.3</v>
      </c>
      <c r="U336" s="1464">
        <v>103.1</v>
      </c>
      <c r="V336" s="1798">
        <f t="shared" si="5"/>
        <v>1.3580000000000001</v>
      </c>
      <c r="W336" s="700">
        <v>97.1</v>
      </c>
      <c r="X336" s="691">
        <v>100.51759834368531</v>
      </c>
      <c r="Y336" s="673"/>
      <c r="AI336" s="1357"/>
    </row>
    <row r="337" spans="1:35" ht="13.5" customHeight="1">
      <c r="A337" s="646"/>
      <c r="B337" s="589"/>
      <c r="C337" s="547" t="s">
        <v>372</v>
      </c>
      <c r="D337" s="715">
        <v>116.8</v>
      </c>
      <c r="E337" s="576">
        <v>3465136</v>
      </c>
      <c r="F337" s="1774">
        <v>621201</v>
      </c>
      <c r="G337" s="680">
        <v>103.2</v>
      </c>
      <c r="H337" s="575">
        <v>965550.19499999995</v>
      </c>
      <c r="I337" s="1343">
        <v>0.48</v>
      </c>
      <c r="J337" s="681">
        <v>-5.4</v>
      </c>
      <c r="K337" s="1362">
        <v>1.038</v>
      </c>
      <c r="L337" s="1281">
        <v>417182</v>
      </c>
      <c r="M337" s="678"/>
      <c r="R337" s="699">
        <v>112.1</v>
      </c>
      <c r="S337" s="700">
        <v>93.3</v>
      </c>
      <c r="T337" s="700">
        <v>98.9</v>
      </c>
      <c r="U337" s="1464">
        <v>101.9</v>
      </c>
      <c r="V337" s="1798">
        <f t="shared" si="5"/>
        <v>1.038</v>
      </c>
      <c r="W337" s="700">
        <v>97.6</v>
      </c>
      <c r="X337" s="691">
        <v>101.0351966873706</v>
      </c>
      <c r="Y337" s="673"/>
      <c r="AI337" s="1357"/>
    </row>
    <row r="338" spans="1:35" ht="13.5" customHeight="1">
      <c r="A338" s="646"/>
      <c r="B338" s="589"/>
      <c r="C338" s="547" t="s">
        <v>373</v>
      </c>
      <c r="D338" s="715">
        <v>119.3</v>
      </c>
      <c r="E338" s="576">
        <v>3558146</v>
      </c>
      <c r="F338" s="1774">
        <v>471082</v>
      </c>
      <c r="G338" s="680">
        <v>108</v>
      </c>
      <c r="H338" s="575">
        <v>923714.4</v>
      </c>
      <c r="I338" s="1343">
        <v>0.49</v>
      </c>
      <c r="J338" s="681">
        <v>-4.5</v>
      </c>
      <c r="K338" s="1362">
        <v>1.04</v>
      </c>
      <c r="L338" s="1281">
        <v>372798</v>
      </c>
      <c r="M338" s="678"/>
      <c r="R338" s="699">
        <v>110.9</v>
      </c>
      <c r="S338" s="700">
        <v>93.1</v>
      </c>
      <c r="T338" s="700">
        <v>97.4</v>
      </c>
      <c r="U338" s="1464">
        <v>101.9</v>
      </c>
      <c r="V338" s="1798">
        <f t="shared" si="5"/>
        <v>1.04</v>
      </c>
      <c r="W338" s="700">
        <v>97.9</v>
      </c>
      <c r="X338" s="691">
        <v>101.34575569358179</v>
      </c>
      <c r="Y338" s="673"/>
      <c r="AI338" s="1357"/>
    </row>
    <row r="339" spans="1:35" ht="13.5" customHeight="1">
      <c r="A339" s="646"/>
      <c r="B339" s="589"/>
      <c r="C339" s="547" t="s">
        <v>374</v>
      </c>
      <c r="D339" s="715">
        <v>120.2</v>
      </c>
      <c r="E339" s="576">
        <v>3665085</v>
      </c>
      <c r="F339" s="1774">
        <v>628375</v>
      </c>
      <c r="G339" s="680">
        <v>111.9</v>
      </c>
      <c r="H339" s="575">
        <v>963288.86400000006</v>
      </c>
      <c r="I339" s="1343">
        <v>0.49</v>
      </c>
      <c r="J339" s="681">
        <v>-4.7</v>
      </c>
      <c r="K339" s="1362">
        <v>1.1100000000000001</v>
      </c>
      <c r="L339" s="1281">
        <v>366760</v>
      </c>
      <c r="M339" s="678"/>
      <c r="R339" s="699">
        <v>119.1</v>
      </c>
      <c r="S339" s="700">
        <v>92.9</v>
      </c>
      <c r="T339" s="700">
        <v>100.1</v>
      </c>
      <c r="U339" s="1464">
        <v>99.6</v>
      </c>
      <c r="V339" s="1798">
        <f t="shared" si="5"/>
        <v>1.1100000000000001</v>
      </c>
      <c r="W339" s="700">
        <v>97.5</v>
      </c>
      <c r="X339" s="691">
        <v>100.93167701863355</v>
      </c>
      <c r="Y339" s="673"/>
      <c r="AI339" s="1357"/>
    </row>
    <row r="340" spans="1:35" ht="13.5" customHeight="1">
      <c r="A340" s="646"/>
      <c r="B340" s="589"/>
      <c r="C340" s="547" t="s">
        <v>375</v>
      </c>
      <c r="D340" s="715">
        <v>118.5</v>
      </c>
      <c r="E340" s="576">
        <v>3762956</v>
      </c>
      <c r="F340" s="1774">
        <v>687165</v>
      </c>
      <c r="G340" s="680">
        <v>104.1</v>
      </c>
      <c r="H340" s="575">
        <v>961993.16500000004</v>
      </c>
      <c r="I340" s="1343">
        <v>0.5</v>
      </c>
      <c r="J340" s="681">
        <v>-5.6</v>
      </c>
      <c r="K340" s="1362">
        <v>1.1060000000000001</v>
      </c>
      <c r="L340" s="1281">
        <v>401744</v>
      </c>
      <c r="M340" s="678"/>
      <c r="R340" s="699">
        <v>117.4</v>
      </c>
      <c r="S340" s="700">
        <v>93</v>
      </c>
      <c r="T340" s="700">
        <v>99</v>
      </c>
      <c r="U340" s="1464">
        <v>99.7</v>
      </c>
      <c r="V340" s="1798">
        <f t="shared" si="5"/>
        <v>1.1060000000000001</v>
      </c>
      <c r="W340" s="700">
        <v>97.3</v>
      </c>
      <c r="X340" s="691">
        <v>100.72463768115942</v>
      </c>
      <c r="Y340" s="673"/>
      <c r="AI340" s="1357"/>
    </row>
    <row r="341" spans="1:35" ht="13.5" customHeight="1">
      <c r="A341" s="646"/>
      <c r="B341" s="589"/>
      <c r="C341" s="547" t="s">
        <v>376</v>
      </c>
      <c r="D341" s="715">
        <v>115.9</v>
      </c>
      <c r="E341" s="576">
        <v>3641280</v>
      </c>
      <c r="F341" s="1774">
        <v>573976</v>
      </c>
      <c r="G341" s="680">
        <v>102.2</v>
      </c>
      <c r="H341" s="575">
        <v>881444.17100000009</v>
      </c>
      <c r="I341" s="1343">
        <v>0.52</v>
      </c>
      <c r="J341" s="681">
        <v>-4.8</v>
      </c>
      <c r="K341" s="1362">
        <v>1.002</v>
      </c>
      <c r="L341" s="1281">
        <v>374798</v>
      </c>
      <c r="M341" s="678"/>
      <c r="R341" s="699">
        <v>102.8</v>
      </c>
      <c r="S341" s="700">
        <v>93</v>
      </c>
      <c r="T341" s="700">
        <v>99.9</v>
      </c>
      <c r="U341" s="1464">
        <v>95.5</v>
      </c>
      <c r="V341" s="1798">
        <f t="shared" si="5"/>
        <v>1.002</v>
      </c>
      <c r="W341" s="700">
        <v>97.6</v>
      </c>
      <c r="X341" s="691">
        <v>101.0351966873706</v>
      </c>
      <c r="Y341" s="673"/>
      <c r="AI341" s="1357"/>
    </row>
    <row r="342" spans="1:35" ht="13.5" customHeight="1">
      <c r="A342" s="646"/>
      <c r="B342" s="589"/>
      <c r="C342" s="547" t="s">
        <v>377</v>
      </c>
      <c r="D342" s="715">
        <v>117.7</v>
      </c>
      <c r="E342" s="576">
        <v>3722776</v>
      </c>
      <c r="F342" s="1774">
        <v>572394</v>
      </c>
      <c r="G342" s="680">
        <v>103.2</v>
      </c>
      <c r="H342" s="575">
        <v>902740.91200000001</v>
      </c>
      <c r="I342" s="1343">
        <v>0.55000000000000004</v>
      </c>
      <c r="J342" s="681">
        <v>-4.9000000000000004</v>
      </c>
      <c r="K342" s="1362">
        <v>1.163</v>
      </c>
      <c r="L342" s="1281">
        <v>407313</v>
      </c>
      <c r="M342" s="678"/>
      <c r="R342" s="699">
        <v>119.5</v>
      </c>
      <c r="S342" s="700">
        <v>92.9</v>
      </c>
      <c r="T342" s="700">
        <v>100.3</v>
      </c>
      <c r="U342" s="1464">
        <v>95.2</v>
      </c>
      <c r="V342" s="1798">
        <f t="shared" si="5"/>
        <v>1.163</v>
      </c>
      <c r="W342" s="700">
        <v>98.1</v>
      </c>
      <c r="X342" s="691">
        <v>101.55279503105591</v>
      </c>
      <c r="Y342" s="673"/>
      <c r="AI342" s="1357"/>
    </row>
    <row r="343" spans="1:35" ht="13.5" customHeight="1">
      <c r="A343" s="646"/>
      <c r="B343" s="589"/>
      <c r="C343" s="547" t="s">
        <v>119</v>
      </c>
      <c r="D343" s="715">
        <v>123.8</v>
      </c>
      <c r="E343" s="576">
        <v>3611935</v>
      </c>
      <c r="F343" s="1774">
        <v>633260</v>
      </c>
      <c r="G343" s="680">
        <v>115.7</v>
      </c>
      <c r="H343" s="575">
        <v>940826.42399999988</v>
      </c>
      <c r="I343" s="1343">
        <v>0.56999999999999995</v>
      </c>
      <c r="J343" s="681">
        <v>1.9</v>
      </c>
      <c r="K343" s="1362">
        <v>1.2130000000000001</v>
      </c>
      <c r="L343" s="1281">
        <v>426387</v>
      </c>
      <c r="M343" s="678"/>
      <c r="R343" s="699">
        <v>124.3</v>
      </c>
      <c r="S343" s="700">
        <v>92.7</v>
      </c>
      <c r="T343" s="700">
        <v>99.5</v>
      </c>
      <c r="U343" s="1464">
        <v>95.5</v>
      </c>
      <c r="V343" s="1798">
        <f t="shared" si="5"/>
        <v>1.2130000000000001</v>
      </c>
      <c r="W343" s="700">
        <v>97.9</v>
      </c>
      <c r="X343" s="691">
        <v>101.34575569358179</v>
      </c>
      <c r="Y343" s="673"/>
      <c r="AI343" s="1357"/>
    </row>
    <row r="344" spans="1:35" ht="13.5" customHeight="1">
      <c r="A344" s="646"/>
      <c r="B344" s="589"/>
      <c r="C344" s="547" t="s">
        <v>120</v>
      </c>
      <c r="D344" s="715">
        <v>120.7</v>
      </c>
      <c r="E344" s="576">
        <v>3444506</v>
      </c>
      <c r="F344" s="1774">
        <v>542731</v>
      </c>
      <c r="G344" s="680">
        <v>109.3</v>
      </c>
      <c r="H344" s="575">
        <v>924915.97899999993</v>
      </c>
      <c r="I344" s="1343">
        <v>0.59</v>
      </c>
      <c r="J344" s="681">
        <v>-4.3</v>
      </c>
      <c r="K344" s="1362">
        <v>1.1930000000000001</v>
      </c>
      <c r="L344" s="1281">
        <v>376609</v>
      </c>
      <c r="M344" s="678"/>
      <c r="R344" s="699">
        <v>119.6</v>
      </c>
      <c r="S344" s="700">
        <v>92.8</v>
      </c>
      <c r="T344" s="700">
        <v>104.4</v>
      </c>
      <c r="U344" s="1464">
        <v>89.1</v>
      </c>
      <c r="V344" s="1798">
        <f t="shared" si="5"/>
        <v>1.1930000000000001</v>
      </c>
      <c r="W344" s="700">
        <v>97.4</v>
      </c>
      <c r="X344" s="691">
        <v>100.82815734989649</v>
      </c>
      <c r="Y344" s="673"/>
      <c r="AI344" s="1357"/>
    </row>
    <row r="345" spans="1:35" ht="13.5" customHeight="1">
      <c r="A345" s="646"/>
      <c r="B345" s="589"/>
      <c r="C345" s="550" t="s">
        <v>121</v>
      </c>
      <c r="D345" s="717">
        <v>122</v>
      </c>
      <c r="E345" s="582">
        <v>3458166</v>
      </c>
      <c r="F345" s="1775">
        <v>670725</v>
      </c>
      <c r="G345" s="687">
        <v>114.1</v>
      </c>
      <c r="H345" s="598">
        <v>877196.74</v>
      </c>
      <c r="I345" s="1345">
        <v>0.61</v>
      </c>
      <c r="J345" s="688">
        <v>-4.2</v>
      </c>
      <c r="K345" s="1364">
        <v>1.343</v>
      </c>
      <c r="L345" s="1283">
        <v>443221</v>
      </c>
      <c r="M345" s="689"/>
      <c r="N345" s="661"/>
      <c r="O345" s="661"/>
      <c r="P345" s="661"/>
      <c r="Q345" s="661"/>
      <c r="R345" s="699">
        <v>128.69999999999999</v>
      </c>
      <c r="S345" s="1325">
        <v>92.7</v>
      </c>
      <c r="T345" s="1325">
        <v>103.2</v>
      </c>
      <c r="U345" s="1464">
        <v>86.1</v>
      </c>
      <c r="V345" s="1798">
        <f t="shared" si="5"/>
        <v>1.343</v>
      </c>
      <c r="W345" s="700">
        <v>97.4</v>
      </c>
      <c r="X345" s="691">
        <v>100.82815734989649</v>
      </c>
      <c r="Y345" s="673"/>
      <c r="AI345" s="1357"/>
    </row>
    <row r="346" spans="1:35" ht="13.5" customHeight="1">
      <c r="A346" s="643">
        <v>2004</v>
      </c>
      <c r="B346" s="588" t="s">
        <v>138</v>
      </c>
      <c r="C346" s="546" t="s">
        <v>369</v>
      </c>
      <c r="D346" s="713">
        <v>122.8</v>
      </c>
      <c r="E346" s="573">
        <v>3417264</v>
      </c>
      <c r="F346" s="1776">
        <v>604473</v>
      </c>
      <c r="G346" s="683">
        <v>115.8</v>
      </c>
      <c r="H346" s="575">
        <v>966909.30599999998</v>
      </c>
      <c r="I346" s="1343">
        <v>0.63</v>
      </c>
      <c r="J346" s="684">
        <v>-1.4</v>
      </c>
      <c r="K346" s="1363">
        <v>1.0329999999999999</v>
      </c>
      <c r="L346" s="1282">
        <v>341987</v>
      </c>
      <c r="M346" s="678"/>
      <c r="R346" s="702">
        <v>114</v>
      </c>
      <c r="S346" s="700">
        <v>92.9</v>
      </c>
      <c r="T346" s="700">
        <v>102.3</v>
      </c>
      <c r="U346" s="1457">
        <v>100.2</v>
      </c>
      <c r="V346" s="1800">
        <f t="shared" si="5"/>
        <v>1.0329999999999999</v>
      </c>
      <c r="W346" s="700">
        <v>96.9</v>
      </c>
      <c r="X346" s="691">
        <v>100.31055900621119</v>
      </c>
      <c r="Y346" s="673"/>
      <c r="AI346" s="1357"/>
    </row>
    <row r="347" spans="1:35" ht="13.5" customHeight="1">
      <c r="A347" s="646"/>
      <c r="B347" s="589"/>
      <c r="C347" s="547" t="s">
        <v>370</v>
      </c>
      <c r="D347" s="715">
        <v>123.1</v>
      </c>
      <c r="E347" s="576">
        <v>3384689</v>
      </c>
      <c r="F347" s="1774">
        <v>508622</v>
      </c>
      <c r="G347" s="680">
        <v>119.8</v>
      </c>
      <c r="H347" s="575">
        <v>1008630.0209999999</v>
      </c>
      <c r="I347" s="1343">
        <v>0.63</v>
      </c>
      <c r="J347" s="681">
        <v>1.6</v>
      </c>
      <c r="K347" s="1362">
        <v>1.081</v>
      </c>
      <c r="L347" s="1281">
        <v>413722</v>
      </c>
      <c r="M347" s="678"/>
      <c r="R347" s="699">
        <v>122.8</v>
      </c>
      <c r="S347" s="700">
        <v>93.1</v>
      </c>
      <c r="T347" s="700">
        <v>105.2</v>
      </c>
      <c r="U347" s="1464">
        <v>100.5</v>
      </c>
      <c r="V347" s="1798">
        <f>ROUND(R347*S347/T347/U347,3)</f>
        <v>1.081</v>
      </c>
      <c r="W347" s="700">
        <v>97</v>
      </c>
      <c r="X347" s="691">
        <v>100.41407867494824</v>
      </c>
      <c r="Y347" s="673"/>
      <c r="AI347" s="1357"/>
    </row>
    <row r="348" spans="1:35" ht="13.5" customHeight="1">
      <c r="A348" s="646"/>
      <c r="B348" s="589"/>
      <c r="C348" s="547" t="s">
        <v>371</v>
      </c>
      <c r="D348" s="715">
        <v>119.6</v>
      </c>
      <c r="E348" s="576">
        <v>3596713</v>
      </c>
      <c r="F348" s="1774">
        <v>555105</v>
      </c>
      <c r="G348" s="680">
        <v>109.3</v>
      </c>
      <c r="H348" s="575">
        <v>1065554.1000000001</v>
      </c>
      <c r="I348" s="1343">
        <v>0.63</v>
      </c>
      <c r="J348" s="681">
        <v>-3.7</v>
      </c>
      <c r="K348" s="1362">
        <v>1.3640000000000001</v>
      </c>
      <c r="L348" s="1281">
        <v>479890</v>
      </c>
      <c r="M348" s="678"/>
      <c r="R348" s="699">
        <v>151.19999999999999</v>
      </c>
      <c r="S348" s="700">
        <v>93.4</v>
      </c>
      <c r="T348" s="700">
        <v>103</v>
      </c>
      <c r="U348" s="1464">
        <v>100.5</v>
      </c>
      <c r="V348" s="1798">
        <f t="shared" si="5"/>
        <v>1.3640000000000001</v>
      </c>
      <c r="W348" s="700">
        <v>97.1</v>
      </c>
      <c r="X348" s="691">
        <v>100.51759834368531</v>
      </c>
      <c r="Y348" s="673"/>
      <c r="AI348" s="1357"/>
    </row>
    <row r="349" spans="1:35" ht="13.5" customHeight="1">
      <c r="A349" s="646"/>
      <c r="B349" s="589"/>
      <c r="C349" s="547" t="s">
        <v>372</v>
      </c>
      <c r="D349" s="715">
        <v>123.6</v>
      </c>
      <c r="E349" s="576">
        <v>3474468</v>
      </c>
      <c r="F349" s="1774">
        <v>524886</v>
      </c>
      <c r="G349" s="680">
        <v>113.7</v>
      </c>
      <c r="H349" s="575">
        <v>1066730.3639999998</v>
      </c>
      <c r="I349" s="1343">
        <v>0.64</v>
      </c>
      <c r="J349" s="681">
        <v>-1.9</v>
      </c>
      <c r="K349" s="1362">
        <v>1.0780000000000001</v>
      </c>
      <c r="L349" s="1281">
        <v>444088</v>
      </c>
      <c r="M349" s="678"/>
      <c r="R349" s="699">
        <v>118.6</v>
      </c>
      <c r="S349" s="700">
        <v>93.7</v>
      </c>
      <c r="T349" s="700">
        <v>103.9</v>
      </c>
      <c r="U349" s="1464">
        <v>99.2</v>
      </c>
      <c r="V349" s="1798">
        <f t="shared" si="5"/>
        <v>1.0780000000000001</v>
      </c>
      <c r="W349" s="700">
        <v>97.1</v>
      </c>
      <c r="X349" s="691">
        <v>100.51759834368531</v>
      </c>
      <c r="Y349" s="673"/>
      <c r="AI349" s="1357"/>
    </row>
    <row r="350" spans="1:35" ht="13.5" customHeight="1">
      <c r="A350" s="646"/>
      <c r="B350" s="589"/>
      <c r="C350" s="547" t="s">
        <v>373</v>
      </c>
      <c r="D350" s="715">
        <v>124.6</v>
      </c>
      <c r="E350" s="576">
        <v>3656027</v>
      </c>
      <c r="F350" s="1774">
        <v>605473</v>
      </c>
      <c r="G350" s="680">
        <v>115</v>
      </c>
      <c r="H350" s="575">
        <v>981735.78599999996</v>
      </c>
      <c r="I350" s="1343">
        <v>0.67</v>
      </c>
      <c r="J350" s="681">
        <v>-1.8</v>
      </c>
      <c r="K350" s="1362">
        <v>1.0089999999999999</v>
      </c>
      <c r="L350" s="1281">
        <v>400628</v>
      </c>
      <c r="M350" s="678"/>
      <c r="R350" s="699">
        <v>110.8</v>
      </c>
      <c r="S350" s="700">
        <v>93.9</v>
      </c>
      <c r="T350" s="700">
        <v>103.4</v>
      </c>
      <c r="U350" s="1464">
        <v>99.7</v>
      </c>
      <c r="V350" s="1798">
        <f t="shared" si="5"/>
        <v>1.0089999999999999</v>
      </c>
      <c r="W350" s="700">
        <v>97.2</v>
      </c>
      <c r="X350" s="691">
        <v>100.62111801242237</v>
      </c>
      <c r="Y350" s="673"/>
      <c r="AI350" s="1357"/>
    </row>
    <row r="351" spans="1:35" ht="13.5" customHeight="1">
      <c r="A351" s="646"/>
      <c r="B351" s="589"/>
      <c r="C351" s="547" t="s">
        <v>374</v>
      </c>
      <c r="D351" s="715">
        <v>122.5</v>
      </c>
      <c r="E351" s="576">
        <v>3833122</v>
      </c>
      <c r="F351" s="1774">
        <v>764836</v>
      </c>
      <c r="G351" s="680">
        <v>112.7</v>
      </c>
      <c r="H351" s="575">
        <v>1061378.3160000001</v>
      </c>
      <c r="I351" s="1343">
        <v>0.69</v>
      </c>
      <c r="J351" s="681">
        <v>-5.2</v>
      </c>
      <c r="K351" s="1362">
        <v>1.133</v>
      </c>
      <c r="L351" s="1281">
        <v>469294</v>
      </c>
      <c r="M351" s="678"/>
      <c r="R351" s="699">
        <v>123.6</v>
      </c>
      <c r="S351" s="700">
        <v>94.1</v>
      </c>
      <c r="T351" s="700">
        <v>103.2</v>
      </c>
      <c r="U351" s="1464">
        <v>99.5</v>
      </c>
      <c r="V351" s="1798">
        <f t="shared" si="5"/>
        <v>1.133</v>
      </c>
      <c r="W351" s="700">
        <v>97.3</v>
      </c>
      <c r="X351" s="691">
        <v>100.72463768115942</v>
      </c>
      <c r="Y351" s="673"/>
      <c r="AI351" s="1357"/>
    </row>
    <row r="352" spans="1:35" ht="13.5" customHeight="1">
      <c r="A352" s="646"/>
      <c r="B352" s="589"/>
      <c r="C352" s="547" t="s">
        <v>375</v>
      </c>
      <c r="D352" s="715">
        <v>127.9</v>
      </c>
      <c r="E352" s="576">
        <v>4022361</v>
      </c>
      <c r="F352" s="1774">
        <v>631346</v>
      </c>
      <c r="G352" s="680">
        <v>120.5</v>
      </c>
      <c r="H352" s="575">
        <v>1060694.4350000001</v>
      </c>
      <c r="I352" s="1343">
        <v>0.69</v>
      </c>
      <c r="J352" s="681">
        <v>-1</v>
      </c>
      <c r="K352" s="1362">
        <v>1.1339999999999999</v>
      </c>
      <c r="L352" s="1281">
        <v>467998</v>
      </c>
      <c r="M352" s="678"/>
      <c r="R352" s="699">
        <v>124.6</v>
      </c>
      <c r="S352" s="700">
        <v>94.4</v>
      </c>
      <c r="T352" s="700">
        <v>104.5</v>
      </c>
      <c r="U352" s="1464">
        <v>99.3</v>
      </c>
      <c r="V352" s="1798">
        <f t="shared" si="5"/>
        <v>1.1339999999999999</v>
      </c>
      <c r="W352" s="700">
        <v>97.2</v>
      </c>
      <c r="X352" s="691">
        <v>100.62111801242237</v>
      </c>
      <c r="Y352" s="673"/>
      <c r="AI352" s="1357"/>
    </row>
    <row r="353" spans="1:35" ht="13.5" customHeight="1">
      <c r="A353" s="646"/>
      <c r="B353" s="589"/>
      <c r="C353" s="547" t="s">
        <v>376</v>
      </c>
      <c r="D353" s="715">
        <v>121.8</v>
      </c>
      <c r="E353" s="576">
        <v>3773456</v>
      </c>
      <c r="F353" s="1774">
        <v>660362</v>
      </c>
      <c r="G353" s="680">
        <v>115.4</v>
      </c>
      <c r="H353" s="575">
        <v>994415.76</v>
      </c>
      <c r="I353" s="1343">
        <v>0.7</v>
      </c>
      <c r="J353" s="681">
        <v>-3.8</v>
      </c>
      <c r="K353" s="1362">
        <v>1</v>
      </c>
      <c r="L353" s="1281">
        <v>446453</v>
      </c>
      <c r="M353" s="678"/>
      <c r="R353" s="699">
        <v>109.2</v>
      </c>
      <c r="S353" s="700">
        <v>94.5</v>
      </c>
      <c r="T353" s="700">
        <v>104.7</v>
      </c>
      <c r="U353" s="1464">
        <v>98.6</v>
      </c>
      <c r="V353" s="1798">
        <f t="shared" si="5"/>
        <v>1</v>
      </c>
      <c r="W353" s="700">
        <v>97.2</v>
      </c>
      <c r="X353" s="691">
        <v>100.62111801242237</v>
      </c>
      <c r="Y353" s="673"/>
      <c r="AI353" s="1357"/>
    </row>
    <row r="354" spans="1:35" ht="13.5" customHeight="1">
      <c r="A354" s="646"/>
      <c r="B354" s="589"/>
      <c r="C354" s="547" t="s">
        <v>377</v>
      </c>
      <c r="D354" s="715">
        <v>122.8</v>
      </c>
      <c r="E354" s="576">
        <v>3828482</v>
      </c>
      <c r="F354" s="1774">
        <v>1143418</v>
      </c>
      <c r="G354" s="680">
        <v>115.2</v>
      </c>
      <c r="H354" s="575">
        <v>1012538.3939999999</v>
      </c>
      <c r="I354" s="1343">
        <v>0.69</v>
      </c>
      <c r="J354" s="681">
        <v>-2.1</v>
      </c>
      <c r="K354" s="1362">
        <v>1.1259999999999999</v>
      </c>
      <c r="L354" s="1281">
        <v>463056</v>
      </c>
      <c r="M354" s="678"/>
      <c r="R354" s="699">
        <v>124.4</v>
      </c>
      <c r="S354" s="700">
        <v>94.6</v>
      </c>
      <c r="T354" s="700">
        <v>105.8</v>
      </c>
      <c r="U354" s="1464">
        <v>98.8</v>
      </c>
      <c r="V354" s="1798">
        <f t="shared" si="5"/>
        <v>1.1259999999999999</v>
      </c>
      <c r="W354" s="700">
        <v>97.9</v>
      </c>
      <c r="X354" s="691">
        <v>101.34575569358179</v>
      </c>
      <c r="Y354" s="673"/>
      <c r="AI354" s="1357"/>
    </row>
    <row r="355" spans="1:35" ht="13.5" customHeight="1">
      <c r="A355" s="646"/>
      <c r="B355" s="589"/>
      <c r="C355" s="547" t="s">
        <v>119</v>
      </c>
      <c r="D355" s="715">
        <v>124.6</v>
      </c>
      <c r="E355" s="576">
        <v>3756869</v>
      </c>
      <c r="F355" s="1774">
        <v>600307</v>
      </c>
      <c r="G355" s="680">
        <v>115</v>
      </c>
      <c r="H355" s="575">
        <v>1017274.4</v>
      </c>
      <c r="I355" s="1343">
        <v>0.74</v>
      </c>
      <c r="J355" s="681">
        <v>-4.2</v>
      </c>
      <c r="K355" s="1362">
        <v>1.109</v>
      </c>
      <c r="L355" s="1281">
        <v>492235</v>
      </c>
      <c r="M355" s="678"/>
      <c r="R355" s="699">
        <v>121.3</v>
      </c>
      <c r="S355" s="700">
        <v>95</v>
      </c>
      <c r="T355" s="700">
        <v>105</v>
      </c>
      <c r="U355" s="1464">
        <v>99</v>
      </c>
      <c r="V355" s="1798">
        <f t="shared" si="5"/>
        <v>1.109</v>
      </c>
      <c r="W355" s="700">
        <v>98.3</v>
      </c>
      <c r="X355" s="691">
        <v>101.75983436853002</v>
      </c>
      <c r="Y355" s="673"/>
      <c r="AI355" s="1357"/>
    </row>
    <row r="356" spans="1:35" ht="13.5" customHeight="1">
      <c r="A356" s="646"/>
      <c r="B356" s="589"/>
      <c r="C356" s="547" t="s">
        <v>120</v>
      </c>
      <c r="D356" s="715">
        <v>126.6</v>
      </c>
      <c r="E356" s="576">
        <v>3532016</v>
      </c>
      <c r="F356" s="1774">
        <v>513254</v>
      </c>
      <c r="G356" s="680">
        <v>122.3</v>
      </c>
      <c r="H356" s="575">
        <v>1037046.7839999999</v>
      </c>
      <c r="I356" s="1343">
        <v>0.77</v>
      </c>
      <c r="J356" s="681">
        <v>-4.0999999999999996</v>
      </c>
      <c r="K356" s="1362">
        <v>1.1990000000000001</v>
      </c>
      <c r="L356" s="1281">
        <v>477027</v>
      </c>
      <c r="M356" s="678"/>
      <c r="R356" s="699">
        <v>129.69999999999999</v>
      </c>
      <c r="S356" s="700">
        <v>95.1</v>
      </c>
      <c r="T356" s="700">
        <v>105.3</v>
      </c>
      <c r="U356" s="1464">
        <v>97.7</v>
      </c>
      <c r="V356" s="1798">
        <f t="shared" si="5"/>
        <v>1.1990000000000001</v>
      </c>
      <c r="W356" s="700">
        <v>98.3</v>
      </c>
      <c r="X356" s="691">
        <v>101.75983436853002</v>
      </c>
      <c r="Y356" s="673"/>
      <c r="AI356" s="1357"/>
    </row>
    <row r="357" spans="1:35" ht="13.5" customHeight="1">
      <c r="A357" s="658"/>
      <c r="B357" s="676"/>
      <c r="C357" s="550" t="s">
        <v>121</v>
      </c>
      <c r="D357" s="717">
        <v>125.5</v>
      </c>
      <c r="E357" s="582">
        <v>3528140</v>
      </c>
      <c r="F357" s="1775">
        <v>764356</v>
      </c>
      <c r="G357" s="687">
        <v>121.2</v>
      </c>
      <c r="H357" s="581">
        <v>1033111.7</v>
      </c>
      <c r="I357" s="1345">
        <v>0.78</v>
      </c>
      <c r="J357" s="688">
        <v>-2.9</v>
      </c>
      <c r="K357" s="1364">
        <v>1.2190000000000001</v>
      </c>
      <c r="L357" s="1283">
        <v>505740</v>
      </c>
      <c r="M357" s="678"/>
      <c r="N357" s="661"/>
      <c r="O357" s="661"/>
      <c r="P357" s="661"/>
      <c r="Q357" s="661"/>
      <c r="R357" s="704">
        <v>133.19999999999999</v>
      </c>
      <c r="S357" s="1325">
        <v>94.9</v>
      </c>
      <c r="T357" s="1325">
        <v>105.1</v>
      </c>
      <c r="U357" s="1465">
        <v>98.7</v>
      </c>
      <c r="V357" s="1799">
        <f t="shared" si="5"/>
        <v>1.2190000000000001</v>
      </c>
      <c r="W357" s="700">
        <v>97.4</v>
      </c>
      <c r="X357" s="691">
        <v>100.82815734989649</v>
      </c>
      <c r="Y357" s="673"/>
      <c r="AI357" s="1357"/>
    </row>
    <row r="358" spans="1:35" ht="13.5" customHeight="1">
      <c r="A358" s="646">
        <v>2005</v>
      </c>
      <c r="B358" s="589" t="s">
        <v>139</v>
      </c>
      <c r="C358" s="546" t="s">
        <v>369</v>
      </c>
      <c r="D358" s="713">
        <v>123.5</v>
      </c>
      <c r="E358" s="573">
        <v>3463225</v>
      </c>
      <c r="F358" s="1776">
        <v>657784</v>
      </c>
      <c r="G358" s="683">
        <v>117.1</v>
      </c>
      <c r="H358" s="572">
        <v>938133.77099999995</v>
      </c>
      <c r="I358" s="1343">
        <v>0.79</v>
      </c>
      <c r="J358" s="684">
        <v>0.8</v>
      </c>
      <c r="K358" s="1363">
        <v>1.093</v>
      </c>
      <c r="L358" s="1282">
        <v>411777</v>
      </c>
      <c r="M358" s="678"/>
      <c r="R358" s="699">
        <v>114.8</v>
      </c>
      <c r="S358" s="700">
        <v>95</v>
      </c>
      <c r="T358" s="700">
        <v>103.2</v>
      </c>
      <c r="U358" s="1464">
        <v>96.7</v>
      </c>
      <c r="V358" s="1798">
        <f t="shared" si="5"/>
        <v>1.093</v>
      </c>
      <c r="W358" s="700">
        <v>96.6</v>
      </c>
      <c r="X358" s="691">
        <v>100</v>
      </c>
      <c r="AI358" s="1357"/>
    </row>
    <row r="359" spans="1:35" ht="13.5" customHeight="1">
      <c r="A359" s="646"/>
      <c r="B359" s="589"/>
      <c r="C359" s="547" t="s">
        <v>370</v>
      </c>
      <c r="D359" s="715">
        <v>123.7</v>
      </c>
      <c r="E359" s="576">
        <v>3339607</v>
      </c>
      <c r="F359" s="1774">
        <v>570996</v>
      </c>
      <c r="G359" s="680">
        <v>118.6</v>
      </c>
      <c r="H359" s="575">
        <v>996103.11699999985</v>
      </c>
      <c r="I359" s="1343">
        <v>0.81</v>
      </c>
      <c r="J359" s="681">
        <v>-6.2</v>
      </c>
      <c r="K359" s="1362">
        <v>1.1279999999999999</v>
      </c>
      <c r="L359" s="1281">
        <v>439058</v>
      </c>
      <c r="M359" s="678"/>
      <c r="R359" s="699">
        <v>120.4</v>
      </c>
      <c r="S359" s="700">
        <v>95</v>
      </c>
      <c r="T359" s="1625">
        <v>104.1</v>
      </c>
      <c r="U359" s="1464">
        <v>97.4</v>
      </c>
      <c r="V359" s="1798">
        <f t="shared" si="5"/>
        <v>1.1279999999999999</v>
      </c>
      <c r="W359" s="700">
        <v>96.6</v>
      </c>
      <c r="X359" s="691">
        <v>99.7</v>
      </c>
      <c r="AI359" s="1357"/>
    </row>
    <row r="360" spans="1:35" ht="13.5" customHeight="1">
      <c r="A360" s="646"/>
      <c r="B360" s="589"/>
      <c r="C360" s="547" t="s">
        <v>371</v>
      </c>
      <c r="D360" s="715">
        <v>122.8</v>
      </c>
      <c r="E360" s="576">
        <v>3637213</v>
      </c>
      <c r="F360" s="1774">
        <v>526056</v>
      </c>
      <c r="G360" s="680">
        <v>116.5</v>
      </c>
      <c r="H360" s="575">
        <v>1028119.96</v>
      </c>
      <c r="I360" s="1343">
        <v>0.84</v>
      </c>
      <c r="J360" s="681">
        <v>-5.5</v>
      </c>
      <c r="K360" s="1362">
        <v>1.4350000000000001</v>
      </c>
      <c r="L360" s="1281">
        <v>520571</v>
      </c>
      <c r="M360" s="678"/>
      <c r="R360" s="699">
        <v>151.6</v>
      </c>
      <c r="S360" s="700">
        <v>95.3</v>
      </c>
      <c r="T360" s="700">
        <v>103.5</v>
      </c>
      <c r="U360" s="1464">
        <v>97.3</v>
      </c>
      <c r="V360" s="1798">
        <f t="shared" si="5"/>
        <v>1.4350000000000001</v>
      </c>
      <c r="W360" s="700">
        <v>96.8</v>
      </c>
      <c r="X360" s="691">
        <v>100.2</v>
      </c>
      <c r="AI360" s="1357"/>
    </row>
    <row r="361" spans="1:35" ht="13.5" customHeight="1">
      <c r="A361" s="646"/>
      <c r="B361" s="589"/>
      <c r="C361" s="547" t="s">
        <v>372</v>
      </c>
      <c r="D361" s="715">
        <v>130.9</v>
      </c>
      <c r="E361" s="576">
        <v>3549411</v>
      </c>
      <c r="F361" s="1774">
        <v>641454</v>
      </c>
      <c r="G361" s="680">
        <v>133.5</v>
      </c>
      <c r="H361" s="575">
        <v>1069862.6000000001</v>
      </c>
      <c r="I361" s="1343">
        <v>0.86</v>
      </c>
      <c r="J361" s="681">
        <v>-2.6</v>
      </c>
      <c r="K361" s="1362">
        <v>1.149</v>
      </c>
      <c r="L361" s="1281">
        <v>490335</v>
      </c>
      <c r="M361" s="678"/>
      <c r="R361" s="699">
        <v>124</v>
      </c>
      <c r="S361" s="700">
        <v>96</v>
      </c>
      <c r="T361" s="700">
        <v>104.9</v>
      </c>
      <c r="U361" s="1464">
        <v>98.8</v>
      </c>
      <c r="V361" s="1798">
        <f t="shared" si="5"/>
        <v>1.149</v>
      </c>
      <c r="W361" s="700">
        <v>96.8</v>
      </c>
      <c r="X361" s="691">
        <v>100.2</v>
      </c>
      <c r="AI361" s="1357"/>
    </row>
    <row r="362" spans="1:35" ht="13.5" customHeight="1">
      <c r="A362" s="646"/>
      <c r="B362" s="589"/>
      <c r="C362" s="547" t="s">
        <v>373</v>
      </c>
      <c r="D362" s="715">
        <v>122.5</v>
      </c>
      <c r="E362" s="576">
        <v>3562292</v>
      </c>
      <c r="F362" s="1774">
        <v>525385</v>
      </c>
      <c r="G362" s="680">
        <v>119.9</v>
      </c>
      <c r="H362" s="575">
        <v>982640.46300000011</v>
      </c>
      <c r="I362" s="1343">
        <v>0.84</v>
      </c>
      <c r="J362" s="681">
        <v>-3.2</v>
      </c>
      <c r="K362" s="1362">
        <v>0.89100000000000001</v>
      </c>
      <c r="L362" s="1281">
        <v>447175</v>
      </c>
      <c r="M362" s="678"/>
      <c r="R362" s="699">
        <v>110.9</v>
      </c>
      <c r="S362" s="700">
        <v>96</v>
      </c>
      <c r="T362" s="700">
        <v>110.9</v>
      </c>
      <c r="U362" s="1464">
        <v>107.8</v>
      </c>
      <c r="V362" s="1798">
        <f t="shared" si="5"/>
        <v>0.89100000000000001</v>
      </c>
      <c r="W362" s="700">
        <v>96.8</v>
      </c>
      <c r="X362" s="691">
        <v>100.5</v>
      </c>
      <c r="AI362" s="1357"/>
    </row>
    <row r="363" spans="1:35" ht="13.5" customHeight="1">
      <c r="A363" s="646"/>
      <c r="B363" s="589"/>
      <c r="C363" s="547" t="s">
        <v>374</v>
      </c>
      <c r="D363" s="715">
        <v>124.6</v>
      </c>
      <c r="E363" s="576">
        <v>3826781</v>
      </c>
      <c r="F363" s="1774">
        <v>886305</v>
      </c>
      <c r="G363" s="680">
        <v>127</v>
      </c>
      <c r="H363" s="575">
        <v>1079019.004</v>
      </c>
      <c r="I363" s="1343">
        <v>0.84</v>
      </c>
      <c r="J363" s="681">
        <v>-0.2</v>
      </c>
      <c r="K363" s="1362">
        <v>1.1759999999999999</v>
      </c>
      <c r="L363" s="1281">
        <v>477342</v>
      </c>
      <c r="M363" s="678"/>
      <c r="R363" s="699">
        <v>125.9</v>
      </c>
      <c r="S363" s="700">
        <v>95.9</v>
      </c>
      <c r="T363" s="700">
        <v>104.9</v>
      </c>
      <c r="U363" s="1464">
        <v>97.9</v>
      </c>
      <c r="V363" s="1798">
        <f t="shared" si="5"/>
        <v>1.1759999999999999</v>
      </c>
      <c r="W363" s="700">
        <v>96.2</v>
      </c>
      <c r="X363" s="691">
        <v>99.9</v>
      </c>
      <c r="AI363" s="1357"/>
    </row>
    <row r="364" spans="1:35" ht="13.5" customHeight="1">
      <c r="A364" s="646"/>
      <c r="B364" s="589"/>
      <c r="C364" s="547" t="s">
        <v>375</v>
      </c>
      <c r="D364" s="715">
        <v>124.7</v>
      </c>
      <c r="E364" s="576">
        <v>3952182</v>
      </c>
      <c r="F364" s="1774">
        <v>534953</v>
      </c>
      <c r="G364" s="680">
        <v>121.4</v>
      </c>
      <c r="H364" s="575">
        <v>1053545.7379999999</v>
      </c>
      <c r="I364" s="1343">
        <v>0.84</v>
      </c>
      <c r="J364" s="681">
        <v>-2.1</v>
      </c>
      <c r="K364" s="1362">
        <v>1.1279999999999999</v>
      </c>
      <c r="L364" s="1281">
        <v>485842</v>
      </c>
      <c r="M364" s="678"/>
      <c r="R364" s="699">
        <v>119.5</v>
      </c>
      <c r="S364" s="700">
        <v>96.3</v>
      </c>
      <c r="T364" s="700">
        <v>104.5</v>
      </c>
      <c r="U364" s="1464">
        <v>97.6</v>
      </c>
      <c r="V364" s="1798">
        <f t="shared" si="5"/>
        <v>1.1279999999999999</v>
      </c>
      <c r="W364" s="700">
        <v>96.2</v>
      </c>
      <c r="X364" s="691">
        <v>99.7</v>
      </c>
      <c r="AI364" s="1357"/>
    </row>
    <row r="365" spans="1:35" ht="13.5" customHeight="1">
      <c r="A365" s="646"/>
      <c r="B365" s="589"/>
      <c r="C365" s="547" t="s">
        <v>376</v>
      </c>
      <c r="D365" s="715">
        <v>133.69999999999999</v>
      </c>
      <c r="E365" s="576">
        <v>3835581</v>
      </c>
      <c r="F365" s="1774">
        <v>690071</v>
      </c>
      <c r="G365" s="680">
        <v>138.5</v>
      </c>
      <c r="H365" s="575">
        <v>1006051.165</v>
      </c>
      <c r="I365" s="1343">
        <v>0.84</v>
      </c>
      <c r="J365" s="681">
        <v>-3.2</v>
      </c>
      <c r="K365" s="1362">
        <v>1.147</v>
      </c>
      <c r="L365" s="1281">
        <v>473957</v>
      </c>
      <c r="M365" s="678"/>
      <c r="R365" s="699">
        <v>121.5</v>
      </c>
      <c r="S365" s="700">
        <v>96.4</v>
      </c>
      <c r="T365" s="700">
        <v>104.6</v>
      </c>
      <c r="U365" s="1464">
        <v>97.6</v>
      </c>
      <c r="V365" s="1798">
        <f t="shared" si="5"/>
        <v>1.147</v>
      </c>
      <c r="W365" s="700">
        <v>96.2</v>
      </c>
      <c r="X365" s="691">
        <v>99.8</v>
      </c>
      <c r="AI365" s="1357"/>
    </row>
    <row r="366" spans="1:35" ht="13.5" customHeight="1">
      <c r="A366" s="646"/>
      <c r="B366" s="589"/>
      <c r="C366" s="547" t="s">
        <v>377</v>
      </c>
      <c r="D366" s="715">
        <v>126.7</v>
      </c>
      <c r="E366" s="576">
        <v>3844372</v>
      </c>
      <c r="F366" s="1774">
        <v>627806</v>
      </c>
      <c r="G366" s="680">
        <v>130.19999999999999</v>
      </c>
      <c r="H366" s="575">
        <v>1048582.656</v>
      </c>
      <c r="I366" s="1343">
        <v>0.83</v>
      </c>
      <c r="J366" s="681">
        <v>-3.1</v>
      </c>
      <c r="K366" s="1362">
        <v>1.2050000000000001</v>
      </c>
      <c r="L366" s="1281">
        <v>515089</v>
      </c>
      <c r="M366" s="678"/>
      <c r="R366" s="699">
        <v>128.19999999999999</v>
      </c>
      <c r="S366" s="700">
        <v>96.5</v>
      </c>
      <c r="T366" s="700">
        <v>105.2</v>
      </c>
      <c r="U366" s="1464">
        <v>97.6</v>
      </c>
      <c r="V366" s="1798">
        <f t="shared" si="5"/>
        <v>1.2050000000000001</v>
      </c>
      <c r="W366" s="700">
        <v>96.7</v>
      </c>
      <c r="X366" s="691">
        <v>100.3</v>
      </c>
      <c r="AI366" s="1357"/>
    </row>
    <row r="367" spans="1:35" ht="13.5" customHeight="1">
      <c r="A367" s="646"/>
      <c r="B367" s="589"/>
      <c r="C367" s="547" t="s">
        <v>119</v>
      </c>
      <c r="D367" s="715">
        <v>127.9</v>
      </c>
      <c r="E367" s="576">
        <v>3704747</v>
      </c>
      <c r="F367" s="1774">
        <v>711113</v>
      </c>
      <c r="G367" s="680">
        <v>131.80000000000001</v>
      </c>
      <c r="H367" s="575">
        <v>1020851.127</v>
      </c>
      <c r="I367" s="1343">
        <v>0.83</v>
      </c>
      <c r="J367" s="681">
        <v>-3.8</v>
      </c>
      <c r="K367" s="1362">
        <v>1.1719999999999999</v>
      </c>
      <c r="L367" s="1281">
        <v>496607</v>
      </c>
      <c r="M367" s="678"/>
      <c r="R367" s="699">
        <v>124.3</v>
      </c>
      <c r="S367" s="700">
        <v>96.8</v>
      </c>
      <c r="T367" s="700">
        <v>105.2</v>
      </c>
      <c r="U367" s="1464">
        <v>97.6</v>
      </c>
      <c r="V367" s="1798">
        <f t="shared" si="5"/>
        <v>1.1719999999999999</v>
      </c>
      <c r="W367" s="700">
        <v>96.4</v>
      </c>
      <c r="X367" s="691">
        <v>100.2</v>
      </c>
      <c r="AI367" s="1357"/>
    </row>
    <row r="368" spans="1:35" ht="13.5" customHeight="1">
      <c r="A368" s="646"/>
      <c r="B368" s="589"/>
      <c r="C368" s="547" t="s">
        <v>120</v>
      </c>
      <c r="D368" s="715">
        <v>129</v>
      </c>
      <c r="E368" s="576">
        <v>3539215</v>
      </c>
      <c r="F368" s="1774">
        <v>774503</v>
      </c>
      <c r="G368" s="680">
        <v>135.5</v>
      </c>
      <c r="H368" s="575">
        <v>1041391.8</v>
      </c>
      <c r="I368" s="1343">
        <v>0.84</v>
      </c>
      <c r="J368" s="681">
        <v>-0.9</v>
      </c>
      <c r="K368" s="1362">
        <v>1.2190000000000001</v>
      </c>
      <c r="L368" s="1281">
        <v>482582</v>
      </c>
      <c r="M368" s="678"/>
      <c r="R368" s="699">
        <v>132.4</v>
      </c>
      <c r="S368" s="700">
        <v>96.8</v>
      </c>
      <c r="T368" s="700">
        <v>107.7</v>
      </c>
      <c r="U368" s="1464">
        <v>97.6</v>
      </c>
      <c r="V368" s="1798">
        <f t="shared" si="5"/>
        <v>1.2190000000000001</v>
      </c>
      <c r="W368" s="700">
        <v>96.4</v>
      </c>
      <c r="X368" s="691">
        <v>99.8</v>
      </c>
      <c r="AF368" s="637" t="s">
        <v>432</v>
      </c>
      <c r="AG368" s="637" t="s">
        <v>433</v>
      </c>
      <c r="AI368" s="1357"/>
    </row>
    <row r="369" spans="1:35" ht="13.5" customHeight="1">
      <c r="A369" s="646"/>
      <c r="B369" s="589"/>
      <c r="C369" s="550" t="s">
        <v>121</v>
      </c>
      <c r="D369" s="717">
        <v>129.4</v>
      </c>
      <c r="E369" s="582">
        <v>3621894</v>
      </c>
      <c r="F369" s="1775">
        <v>482873</v>
      </c>
      <c r="G369" s="687">
        <v>135.4</v>
      </c>
      <c r="H369" s="581">
        <v>1023429.3420000001</v>
      </c>
      <c r="I369" s="1345">
        <v>0.85</v>
      </c>
      <c r="J369" s="688">
        <v>-1</v>
      </c>
      <c r="K369" s="1364">
        <v>1.276</v>
      </c>
      <c r="L369" s="1283">
        <v>542499</v>
      </c>
      <c r="M369" s="678"/>
      <c r="N369" s="661"/>
      <c r="O369" s="661"/>
      <c r="P369" s="661"/>
      <c r="Q369" s="661"/>
      <c r="R369" s="704">
        <v>135.80000000000001</v>
      </c>
      <c r="S369" s="1325">
        <v>96.9</v>
      </c>
      <c r="T369" s="1325">
        <v>105.8</v>
      </c>
      <c r="U369" s="1465">
        <v>97.5</v>
      </c>
      <c r="V369" s="1799">
        <f t="shared" si="5"/>
        <v>1.276</v>
      </c>
      <c r="W369" s="700">
        <v>96.4</v>
      </c>
      <c r="X369" s="691">
        <v>99.9</v>
      </c>
      <c r="AI369" s="1357"/>
    </row>
    <row r="370" spans="1:35" ht="13.5" customHeight="1">
      <c r="A370" s="643">
        <v>2006</v>
      </c>
      <c r="B370" s="588" t="s">
        <v>140</v>
      </c>
      <c r="C370" s="546" t="s">
        <v>369</v>
      </c>
      <c r="D370" s="1326">
        <v>130.5</v>
      </c>
      <c r="E370" s="573">
        <v>3544385</v>
      </c>
      <c r="F370" s="1776">
        <v>518380</v>
      </c>
      <c r="G370" s="683">
        <v>135.9</v>
      </c>
      <c r="H370" s="572">
        <v>950403.41</v>
      </c>
      <c r="I370" s="1343">
        <v>0.89</v>
      </c>
      <c r="J370" s="684">
        <v>-5.6</v>
      </c>
      <c r="K370" s="1363">
        <v>1.1850000000000001</v>
      </c>
      <c r="L370" s="1282">
        <v>405566</v>
      </c>
      <c r="M370" s="678"/>
      <c r="R370" s="1612">
        <v>121.3</v>
      </c>
      <c r="S370" s="700">
        <v>97</v>
      </c>
      <c r="T370" s="700">
        <v>102.4</v>
      </c>
      <c r="U370" s="1464">
        <v>97</v>
      </c>
      <c r="V370" s="1798">
        <f t="shared" si="5"/>
        <v>1.1850000000000001</v>
      </c>
      <c r="W370" s="700">
        <v>96.3</v>
      </c>
      <c r="X370" s="691">
        <v>99.8</v>
      </c>
      <c r="AE370" s="637">
        <v>2006.01</v>
      </c>
      <c r="AF370" s="637">
        <v>99.2</v>
      </c>
      <c r="AG370" s="551">
        <v>101</v>
      </c>
      <c r="AH370" s="705">
        <f>ROUND(AF370/AG370,3)</f>
        <v>0.98199999999999998</v>
      </c>
      <c r="AI370" s="1357"/>
    </row>
    <row r="371" spans="1:35" ht="13.5" customHeight="1">
      <c r="A371" s="646"/>
      <c r="B371" s="589"/>
      <c r="C371" s="547" t="s">
        <v>370</v>
      </c>
      <c r="D371" s="1326">
        <v>131</v>
      </c>
      <c r="E371" s="576">
        <v>3413399</v>
      </c>
      <c r="F371" s="1774">
        <v>859241</v>
      </c>
      <c r="G371" s="680">
        <v>140.5</v>
      </c>
      <c r="H371" s="575">
        <v>1007190.8909999999</v>
      </c>
      <c r="I371" s="1343">
        <v>0.9</v>
      </c>
      <c r="J371" s="681">
        <v>-3.1</v>
      </c>
      <c r="K371" s="1362">
        <v>1.2230000000000001</v>
      </c>
      <c r="L371" s="1281">
        <v>498660</v>
      </c>
      <c r="M371" s="678"/>
      <c r="R371" s="1612">
        <v>129.4</v>
      </c>
      <c r="S371" s="700">
        <v>97.3</v>
      </c>
      <c r="T371" s="1625">
        <v>106.1</v>
      </c>
      <c r="U371" s="1464">
        <v>97</v>
      </c>
      <c r="V371" s="1798">
        <f t="shared" si="5"/>
        <v>1.2230000000000001</v>
      </c>
      <c r="W371" s="700">
        <v>95.9</v>
      </c>
      <c r="X371" s="691">
        <v>99.4</v>
      </c>
      <c r="AE371" s="637">
        <v>2006.02</v>
      </c>
      <c r="AF371" s="637">
        <v>99.5</v>
      </c>
      <c r="AG371" s="551">
        <v>101.3</v>
      </c>
      <c r="AH371" s="705">
        <f t="shared" ref="AH371:AH391" si="6">ROUND(AF371/AG371,3)</f>
        <v>0.98199999999999998</v>
      </c>
      <c r="AI371" s="1357"/>
    </row>
    <row r="372" spans="1:35" ht="13.5" customHeight="1">
      <c r="A372" s="646"/>
      <c r="B372" s="589"/>
      <c r="C372" s="547" t="s">
        <v>371</v>
      </c>
      <c r="D372" s="1326">
        <v>133.1</v>
      </c>
      <c r="E372" s="576">
        <v>3694479</v>
      </c>
      <c r="F372" s="1774">
        <v>536644</v>
      </c>
      <c r="G372" s="680">
        <v>137.69999999999999</v>
      </c>
      <c r="H372" s="575">
        <v>1028821.6680000001</v>
      </c>
      <c r="I372" s="1343">
        <v>0.92</v>
      </c>
      <c r="J372" s="681">
        <v>-1</v>
      </c>
      <c r="K372" s="1362">
        <v>1.5660000000000001</v>
      </c>
      <c r="L372" s="1281">
        <v>594528</v>
      </c>
      <c r="M372" s="678"/>
      <c r="R372" s="1612">
        <v>163.4</v>
      </c>
      <c r="S372" s="700">
        <v>97.3</v>
      </c>
      <c r="T372" s="700">
        <v>105.1</v>
      </c>
      <c r="U372" s="1464">
        <v>96.6</v>
      </c>
      <c r="V372" s="1798">
        <f t="shared" si="5"/>
        <v>1.5660000000000001</v>
      </c>
      <c r="W372" s="700">
        <v>96.1</v>
      </c>
      <c r="X372" s="691">
        <v>99.6</v>
      </c>
      <c r="AE372" s="637">
        <v>2006.03</v>
      </c>
      <c r="AF372" s="637">
        <v>99.6</v>
      </c>
      <c r="AG372" s="551">
        <v>101.3</v>
      </c>
      <c r="AH372" s="705">
        <f t="shared" si="6"/>
        <v>0.98299999999999998</v>
      </c>
      <c r="AI372" s="1357"/>
    </row>
    <row r="373" spans="1:35" ht="13.5" customHeight="1">
      <c r="A373" s="646"/>
      <c r="B373" s="589"/>
      <c r="C373" s="547" t="s">
        <v>372</v>
      </c>
      <c r="D373" s="1326">
        <v>137.69999999999999</v>
      </c>
      <c r="E373" s="576">
        <v>3536505</v>
      </c>
      <c r="F373" s="1774">
        <v>772745</v>
      </c>
      <c r="G373" s="680">
        <v>152.6</v>
      </c>
      <c r="H373" s="575">
        <v>1064073.92</v>
      </c>
      <c r="I373" s="1343">
        <v>0.93</v>
      </c>
      <c r="J373" s="681">
        <v>-1.6</v>
      </c>
      <c r="K373" s="1362">
        <v>1.226</v>
      </c>
      <c r="L373" s="1281">
        <v>502556</v>
      </c>
      <c r="M373" s="678"/>
      <c r="R373" s="1612">
        <v>130.9</v>
      </c>
      <c r="S373" s="700">
        <v>97.6</v>
      </c>
      <c r="T373" s="700">
        <v>106.7</v>
      </c>
      <c r="U373" s="1464">
        <v>97.7</v>
      </c>
      <c r="V373" s="1798">
        <f t="shared" si="5"/>
        <v>1.226</v>
      </c>
      <c r="W373" s="700">
        <v>96.6</v>
      </c>
      <c r="X373" s="691">
        <v>99.8</v>
      </c>
      <c r="AE373" s="637">
        <v>2006.04</v>
      </c>
      <c r="AF373" s="637">
        <v>100.2</v>
      </c>
      <c r="AG373" s="551">
        <v>101.7</v>
      </c>
      <c r="AH373" s="705">
        <f t="shared" si="6"/>
        <v>0.98499999999999999</v>
      </c>
      <c r="AI373" s="1357"/>
    </row>
    <row r="374" spans="1:35" ht="13.5" customHeight="1">
      <c r="A374" s="646"/>
      <c r="B374" s="589"/>
      <c r="C374" s="547" t="s">
        <v>373</v>
      </c>
      <c r="D374" s="1327">
        <v>140.1</v>
      </c>
      <c r="E374" s="576">
        <v>3601519</v>
      </c>
      <c r="F374" s="1774">
        <v>667113</v>
      </c>
      <c r="G374" s="680">
        <v>151.1</v>
      </c>
      <c r="H374" s="575">
        <v>999729.06699999992</v>
      </c>
      <c r="I374" s="1343">
        <v>0.94</v>
      </c>
      <c r="J374" s="681">
        <v>-0.5</v>
      </c>
      <c r="K374" s="1362">
        <v>1.254</v>
      </c>
      <c r="L374" s="1281">
        <v>499016</v>
      </c>
      <c r="M374" s="678"/>
      <c r="R374" s="1612">
        <v>129.19999999999999</v>
      </c>
      <c r="S374" s="700">
        <v>98.1</v>
      </c>
      <c r="T374" s="700">
        <v>103.7</v>
      </c>
      <c r="U374" s="1464">
        <v>97.5</v>
      </c>
      <c r="V374" s="1798">
        <f t="shared" si="5"/>
        <v>1.254</v>
      </c>
      <c r="W374" s="700">
        <v>97.2</v>
      </c>
      <c r="X374" s="691">
        <v>100.2</v>
      </c>
      <c r="AE374" s="637">
        <v>2006.05</v>
      </c>
      <c r="AF374" s="637">
        <v>100.8</v>
      </c>
      <c r="AG374" s="551">
        <v>102.1</v>
      </c>
      <c r="AH374" s="705">
        <f t="shared" si="6"/>
        <v>0.98699999999999999</v>
      </c>
      <c r="AI374" s="1357"/>
    </row>
    <row r="375" spans="1:35" ht="13.5" customHeight="1">
      <c r="A375" s="646"/>
      <c r="B375" s="589"/>
      <c r="C375" s="547" t="s">
        <v>374</v>
      </c>
      <c r="D375" s="1327">
        <v>145.30000000000001</v>
      </c>
      <c r="E375" s="576">
        <v>3992328</v>
      </c>
      <c r="F375" s="1774">
        <v>746252</v>
      </c>
      <c r="G375" s="680">
        <v>165.8</v>
      </c>
      <c r="H375" s="575">
        <v>1085085.06</v>
      </c>
      <c r="I375" s="1343">
        <v>0.94</v>
      </c>
      <c r="J375" s="681">
        <v>-0.9</v>
      </c>
      <c r="K375" s="1362">
        <v>1.385</v>
      </c>
      <c r="L375" s="1281">
        <v>553930</v>
      </c>
      <c r="M375" s="678"/>
      <c r="R375" s="1612">
        <v>146.9</v>
      </c>
      <c r="S375" s="700">
        <v>98.1</v>
      </c>
      <c r="T375" s="700">
        <v>106.5</v>
      </c>
      <c r="U375" s="1464">
        <v>97.7</v>
      </c>
      <c r="V375" s="1798">
        <f t="shared" si="5"/>
        <v>1.385</v>
      </c>
      <c r="W375" s="700">
        <v>97.2</v>
      </c>
      <c r="X375" s="691">
        <v>100.3</v>
      </c>
      <c r="AE375" s="637">
        <v>2006.06</v>
      </c>
      <c r="AF375" s="637">
        <v>100.7</v>
      </c>
      <c r="AG375" s="551">
        <v>102.1</v>
      </c>
      <c r="AH375" s="705">
        <f t="shared" si="6"/>
        <v>0.98599999999999999</v>
      </c>
      <c r="AI375" s="1357"/>
    </row>
    <row r="376" spans="1:35" ht="13.5" customHeight="1">
      <c r="A376" s="646"/>
      <c r="B376" s="589"/>
      <c r="C376" s="547" t="s">
        <v>375</v>
      </c>
      <c r="D376" s="1327">
        <v>140.69999999999999</v>
      </c>
      <c r="E376" s="576">
        <v>4158703</v>
      </c>
      <c r="F376" s="1774">
        <v>725117</v>
      </c>
      <c r="G376" s="680">
        <v>152.6</v>
      </c>
      <c r="H376" s="575">
        <v>1043151.2579999999</v>
      </c>
      <c r="I376" s="1343">
        <v>0.96</v>
      </c>
      <c r="J376" s="681">
        <v>-1.7</v>
      </c>
      <c r="K376" s="1362">
        <v>1.2929999999999999</v>
      </c>
      <c r="L376" s="1281">
        <v>541590</v>
      </c>
      <c r="M376" s="678"/>
      <c r="R376" s="1612">
        <v>134.69999999999999</v>
      </c>
      <c r="S376" s="700">
        <v>98.6</v>
      </c>
      <c r="T376" s="700">
        <v>105.1</v>
      </c>
      <c r="U376" s="1464">
        <v>97.7</v>
      </c>
      <c r="V376" s="1798">
        <f t="shared" si="5"/>
        <v>1.2929999999999999</v>
      </c>
      <c r="W376" s="700">
        <v>96.8</v>
      </c>
      <c r="X376" s="691">
        <v>100.2</v>
      </c>
      <c r="AE376" s="637">
        <v>2006.07</v>
      </c>
      <c r="AF376" s="637">
        <v>101.4</v>
      </c>
      <c r="AG376" s="551">
        <v>102.6</v>
      </c>
      <c r="AH376" s="705">
        <f t="shared" si="6"/>
        <v>0.98799999999999999</v>
      </c>
      <c r="AI376" s="1357"/>
    </row>
    <row r="377" spans="1:35" ht="13.5" customHeight="1">
      <c r="A377" s="646"/>
      <c r="B377" s="589"/>
      <c r="C377" s="547" t="s">
        <v>376</v>
      </c>
      <c r="D377" s="1327">
        <v>142.1</v>
      </c>
      <c r="E377" s="576">
        <v>4074475</v>
      </c>
      <c r="F377" s="1774">
        <v>724482</v>
      </c>
      <c r="G377" s="680">
        <v>155.19999999999999</v>
      </c>
      <c r="H377" s="575">
        <v>1010167.49</v>
      </c>
      <c r="I377" s="1343">
        <v>0.96</v>
      </c>
      <c r="J377" s="681">
        <v>1.6</v>
      </c>
      <c r="K377" s="1362">
        <v>1.2450000000000001</v>
      </c>
      <c r="L377" s="1281">
        <v>555053</v>
      </c>
      <c r="M377" s="678"/>
      <c r="R377" s="1612">
        <v>129</v>
      </c>
      <c r="S377" s="700">
        <v>98.9</v>
      </c>
      <c r="T377" s="700">
        <v>105.2</v>
      </c>
      <c r="U377" s="1464">
        <v>97.4</v>
      </c>
      <c r="V377" s="1798">
        <f t="shared" si="5"/>
        <v>1.2450000000000001</v>
      </c>
      <c r="X377" s="691">
        <v>100.6</v>
      </c>
      <c r="Z377" s="637" t="s">
        <v>434</v>
      </c>
      <c r="AB377" s="637" t="s">
        <v>433</v>
      </c>
      <c r="AC377" s="637" t="s">
        <v>435</v>
      </c>
      <c r="AD377" s="637" t="s">
        <v>436</v>
      </c>
      <c r="AE377" s="637">
        <v>2006.08</v>
      </c>
      <c r="AF377" s="637">
        <v>101.8</v>
      </c>
      <c r="AG377" s="551">
        <v>102.9</v>
      </c>
      <c r="AH377" s="705">
        <f t="shared" si="6"/>
        <v>0.98899999999999999</v>
      </c>
      <c r="AI377" s="1357"/>
    </row>
    <row r="378" spans="1:35" ht="13.5" customHeight="1">
      <c r="A378" s="646"/>
      <c r="B378" s="589"/>
      <c r="C378" s="547" t="s">
        <v>377</v>
      </c>
      <c r="D378" s="1327">
        <v>142.1</v>
      </c>
      <c r="E378" s="576">
        <v>3945241</v>
      </c>
      <c r="F378" s="1774">
        <v>744169</v>
      </c>
      <c r="G378" s="680">
        <v>156.30000000000001</v>
      </c>
      <c r="H378" s="575">
        <v>1029284.9920000001</v>
      </c>
      <c r="I378" s="1343">
        <v>0.95</v>
      </c>
      <c r="J378" s="681">
        <v>2.6</v>
      </c>
      <c r="K378" s="1362">
        <v>1.3779999999999999</v>
      </c>
      <c r="L378" s="1281">
        <v>568702</v>
      </c>
      <c r="M378" s="678"/>
      <c r="R378" s="1612">
        <v>143.80000000000001</v>
      </c>
      <c r="S378" s="700">
        <v>99</v>
      </c>
      <c r="T378" s="700">
        <v>106.1</v>
      </c>
      <c r="U378" s="1464">
        <v>97.4</v>
      </c>
      <c r="V378" s="1798">
        <f t="shared" si="5"/>
        <v>1.3779999999999999</v>
      </c>
      <c r="Y378" s="637">
        <v>2006.09</v>
      </c>
      <c r="Z378" s="637">
        <v>103.1</v>
      </c>
      <c r="AA378" s="637">
        <f>ROUND(S378/Z378,4)</f>
        <v>0.96020000000000005</v>
      </c>
      <c r="AC378" s="637">
        <v>100</v>
      </c>
      <c r="AD378" s="637">
        <v>102.3</v>
      </c>
      <c r="AE378" s="637">
        <v>2006.09</v>
      </c>
      <c r="AF378" s="637">
        <v>102</v>
      </c>
      <c r="AG378" s="551">
        <v>103.1</v>
      </c>
      <c r="AH378" s="705">
        <f t="shared" si="6"/>
        <v>0.98899999999999999</v>
      </c>
      <c r="AI378" s="1357"/>
    </row>
    <row r="379" spans="1:35" ht="13.5" customHeight="1">
      <c r="A379" s="646"/>
      <c r="B379" s="589"/>
      <c r="C379" s="547" t="s">
        <v>119</v>
      </c>
      <c r="D379" s="1327">
        <v>138.30000000000001</v>
      </c>
      <c r="E379" s="576">
        <v>3989224</v>
      </c>
      <c r="F379" s="1774">
        <v>617355</v>
      </c>
      <c r="G379" s="680">
        <v>149.6</v>
      </c>
      <c r="H379" s="575">
        <v>1040822.6429999999</v>
      </c>
      <c r="I379" s="1343">
        <v>0.95</v>
      </c>
      <c r="J379" s="681">
        <v>-1.6</v>
      </c>
      <c r="K379" s="1362">
        <v>1.3160000000000001</v>
      </c>
      <c r="L379" s="1281">
        <v>555926</v>
      </c>
      <c r="M379" s="678"/>
      <c r="R379" s="1612">
        <v>136.5</v>
      </c>
      <c r="S379" s="700">
        <v>98.7</v>
      </c>
      <c r="T379" s="700">
        <v>104.7</v>
      </c>
      <c r="U379" s="1464">
        <v>97.8</v>
      </c>
      <c r="V379" s="1798">
        <f>ROUND(R379*S379/T379/U379,3)</f>
        <v>1.3160000000000001</v>
      </c>
      <c r="Y379" s="637">
        <v>2006.1</v>
      </c>
      <c r="Z379" s="637">
        <v>102.7</v>
      </c>
      <c r="AA379" s="637">
        <f t="shared" ref="AA379:AA394" si="7">ROUND(S379/Z379,4)</f>
        <v>0.96109999999999995</v>
      </c>
      <c r="AE379" s="637">
        <v>2006.1</v>
      </c>
      <c r="AF379" s="637">
        <v>101.7</v>
      </c>
      <c r="AG379" s="551">
        <v>102.7</v>
      </c>
      <c r="AH379" s="705">
        <f t="shared" si="6"/>
        <v>0.99</v>
      </c>
      <c r="AI379" s="1357"/>
    </row>
    <row r="380" spans="1:35" ht="13.5" customHeight="1">
      <c r="A380" s="646"/>
      <c r="B380" s="589"/>
      <c r="C380" s="547" t="s">
        <v>120</v>
      </c>
      <c r="D380" s="1327">
        <v>137.5</v>
      </c>
      <c r="E380" s="576">
        <v>3762924</v>
      </c>
      <c r="F380" s="1774">
        <v>676084</v>
      </c>
      <c r="G380" s="680">
        <v>148.30000000000001</v>
      </c>
      <c r="H380" s="575">
        <v>1053438.2320000001</v>
      </c>
      <c r="I380" s="1343">
        <v>0.96</v>
      </c>
      <c r="J380" s="681">
        <v>1.5</v>
      </c>
      <c r="K380" s="1362">
        <v>1.357</v>
      </c>
      <c r="L380" s="1281">
        <v>541407</v>
      </c>
      <c r="M380" s="678"/>
      <c r="R380" s="1612">
        <v>141.5</v>
      </c>
      <c r="S380" s="700">
        <v>98.5</v>
      </c>
      <c r="T380" s="700">
        <v>105.2</v>
      </c>
      <c r="U380" s="1464">
        <v>97.6</v>
      </c>
      <c r="V380" s="1798">
        <f t="shared" si="5"/>
        <v>1.357</v>
      </c>
      <c r="Y380" s="637">
        <v>2006.11</v>
      </c>
      <c r="Z380" s="637">
        <v>102.5</v>
      </c>
      <c r="AA380" s="637">
        <f t="shared" si="7"/>
        <v>0.96099999999999997</v>
      </c>
      <c r="AE380" s="637">
        <v>2006.11</v>
      </c>
      <c r="AF380" s="637">
        <v>101.5</v>
      </c>
      <c r="AG380" s="551">
        <v>102.5</v>
      </c>
      <c r="AH380" s="705">
        <f t="shared" si="6"/>
        <v>0.99</v>
      </c>
      <c r="AI380" s="1357"/>
    </row>
    <row r="381" spans="1:35" ht="13.5" customHeight="1">
      <c r="A381" s="658"/>
      <c r="B381" s="676"/>
      <c r="C381" s="550" t="s">
        <v>121</v>
      </c>
      <c r="D381" s="1328">
        <v>138.30000000000001</v>
      </c>
      <c r="E381" s="582">
        <v>3726834</v>
      </c>
      <c r="F381" s="1775">
        <v>561499</v>
      </c>
      <c r="G381" s="687">
        <v>146.1</v>
      </c>
      <c r="H381" s="581">
        <v>1034427.9</v>
      </c>
      <c r="I381" s="1345">
        <v>0.96</v>
      </c>
      <c r="J381" s="688">
        <v>-1.1000000000000001</v>
      </c>
      <c r="K381" s="1364">
        <v>1.389</v>
      </c>
      <c r="L381" s="1283">
        <v>592180</v>
      </c>
      <c r="M381" s="678"/>
      <c r="N381" s="661"/>
      <c r="O381" s="661"/>
      <c r="P381" s="661"/>
      <c r="Q381" s="661"/>
      <c r="R381" s="1613">
        <v>145.69999999999999</v>
      </c>
      <c r="S381" s="1325">
        <v>98.5</v>
      </c>
      <c r="T381" s="1325">
        <v>106.2</v>
      </c>
      <c r="U381" s="1465">
        <v>97.3</v>
      </c>
      <c r="V381" s="1799">
        <f t="shared" si="5"/>
        <v>1.389</v>
      </c>
      <c r="Y381" s="637">
        <v>2006.12</v>
      </c>
      <c r="Z381" s="637">
        <v>102.5</v>
      </c>
      <c r="AA381" s="637">
        <f t="shared" si="7"/>
        <v>0.96099999999999997</v>
      </c>
      <c r="AE381" s="637">
        <v>2006.12</v>
      </c>
      <c r="AF381" s="637">
        <v>101.5</v>
      </c>
      <c r="AG381" s="551">
        <v>102.5</v>
      </c>
      <c r="AH381" s="705">
        <f t="shared" si="6"/>
        <v>0.99</v>
      </c>
      <c r="AI381" s="1357"/>
    </row>
    <row r="382" spans="1:35" ht="13.5" customHeight="1">
      <c r="A382" s="646">
        <v>2007</v>
      </c>
      <c r="B382" s="589" t="s">
        <v>141</v>
      </c>
      <c r="C382" s="546" t="s">
        <v>369</v>
      </c>
      <c r="D382" s="1327">
        <v>133.69999999999999</v>
      </c>
      <c r="E382" s="576">
        <v>3610642</v>
      </c>
      <c r="F382" s="1774">
        <v>499994</v>
      </c>
      <c r="G382" s="680">
        <v>143.6</v>
      </c>
      <c r="H382" s="575">
        <v>966776.92500000005</v>
      </c>
      <c r="I382" s="1343">
        <v>0.95</v>
      </c>
      <c r="J382" s="684">
        <v>2.4</v>
      </c>
      <c r="K382" s="1362">
        <v>1.196</v>
      </c>
      <c r="L382" s="1281">
        <v>459892</v>
      </c>
      <c r="M382" s="678"/>
      <c r="R382" s="1612">
        <v>125.9</v>
      </c>
      <c r="S382" s="700">
        <v>98.4</v>
      </c>
      <c r="T382" s="700">
        <v>103.8</v>
      </c>
      <c r="U382" s="1464">
        <v>99.8</v>
      </c>
      <c r="V382" s="1798">
        <f t="shared" si="5"/>
        <v>1.196</v>
      </c>
      <c r="Y382" s="637">
        <v>2007.01</v>
      </c>
      <c r="Z382" s="637">
        <v>102.4</v>
      </c>
      <c r="AA382" s="637">
        <f t="shared" si="7"/>
        <v>0.96089999999999998</v>
      </c>
      <c r="AE382" s="637">
        <v>2007.01</v>
      </c>
      <c r="AF382" s="637">
        <v>101.3</v>
      </c>
      <c r="AG382" s="551">
        <v>102.4</v>
      </c>
      <c r="AH382" s="705">
        <f t="shared" si="6"/>
        <v>0.98899999999999999</v>
      </c>
      <c r="AI382" s="1357"/>
    </row>
    <row r="383" spans="1:35" ht="13.5" customHeight="1">
      <c r="A383" s="646"/>
      <c r="B383" s="589"/>
      <c r="C383" s="547" t="s">
        <v>370</v>
      </c>
      <c r="D383" s="1327">
        <v>145.5</v>
      </c>
      <c r="E383" s="576">
        <v>3519903</v>
      </c>
      <c r="F383" s="1774">
        <v>728716</v>
      </c>
      <c r="G383" s="680">
        <v>160.6</v>
      </c>
      <c r="H383" s="575">
        <v>1021525.2659999999</v>
      </c>
      <c r="I383" s="1343">
        <v>0.95</v>
      </c>
      <c r="J383" s="681">
        <v>2.7</v>
      </c>
      <c r="K383" s="1362">
        <v>1.296</v>
      </c>
      <c r="L383" s="1281">
        <v>526820</v>
      </c>
      <c r="M383" s="678"/>
      <c r="R383" s="1612">
        <v>141</v>
      </c>
      <c r="S383" s="700">
        <v>98.3</v>
      </c>
      <c r="T383" s="1625">
        <v>107.4</v>
      </c>
      <c r="U383" s="1464">
        <v>99.6</v>
      </c>
      <c r="V383" s="1798">
        <f t="shared" si="5"/>
        <v>1.296</v>
      </c>
      <c r="Y383" s="637">
        <v>2007.02</v>
      </c>
      <c r="Z383" s="637">
        <v>102.3</v>
      </c>
      <c r="AA383" s="637">
        <f t="shared" si="7"/>
        <v>0.96089999999999998</v>
      </c>
      <c r="AE383" s="637">
        <v>2007.02</v>
      </c>
      <c r="AF383" s="637">
        <v>101.2</v>
      </c>
      <c r="AG383" s="551">
        <v>102.3</v>
      </c>
      <c r="AH383" s="705">
        <f t="shared" si="6"/>
        <v>0.98899999999999999</v>
      </c>
      <c r="AI383" s="1357"/>
    </row>
    <row r="384" spans="1:35" ht="13.5" customHeight="1">
      <c r="A384" s="646"/>
      <c r="B384" s="589"/>
      <c r="C384" s="547" t="s">
        <v>371</v>
      </c>
      <c r="D384" s="1327">
        <v>135.6</v>
      </c>
      <c r="E384" s="576">
        <v>3866188</v>
      </c>
      <c r="F384" s="1774">
        <v>506558</v>
      </c>
      <c r="G384" s="680">
        <v>141.6</v>
      </c>
      <c r="H384" s="575">
        <v>1022358.6439999999</v>
      </c>
      <c r="I384" s="1343">
        <v>0.95</v>
      </c>
      <c r="J384" s="681">
        <v>1.6</v>
      </c>
      <c r="K384" s="1362">
        <v>1.4930000000000001</v>
      </c>
      <c r="L384" s="1281">
        <v>653967</v>
      </c>
      <c r="M384" s="678"/>
      <c r="R384" s="1612">
        <v>161.6</v>
      </c>
      <c r="S384" s="700">
        <v>98.4</v>
      </c>
      <c r="T384" s="700">
        <v>107.4</v>
      </c>
      <c r="U384" s="1464">
        <v>99.2</v>
      </c>
      <c r="V384" s="1798">
        <f t="shared" si="5"/>
        <v>1.4930000000000001</v>
      </c>
      <c r="Y384" s="637">
        <v>2007.03</v>
      </c>
      <c r="Z384" s="637">
        <v>102.5</v>
      </c>
      <c r="AA384" s="637">
        <f t="shared" si="7"/>
        <v>0.96</v>
      </c>
      <c r="AE384" s="637">
        <v>2007.03</v>
      </c>
      <c r="AF384" s="637">
        <v>101.5</v>
      </c>
      <c r="AG384" s="551">
        <v>102.5</v>
      </c>
      <c r="AH384" s="705">
        <f t="shared" si="6"/>
        <v>0.99</v>
      </c>
      <c r="AI384" s="1357"/>
    </row>
    <row r="385" spans="1:37" ht="13.5" customHeight="1">
      <c r="A385" s="646"/>
      <c r="B385" s="589"/>
      <c r="C385" s="547" t="s">
        <v>372</v>
      </c>
      <c r="D385" s="1327">
        <v>141.19999999999999</v>
      </c>
      <c r="E385" s="576">
        <v>3719696</v>
      </c>
      <c r="F385" s="1774">
        <v>504227</v>
      </c>
      <c r="G385" s="680">
        <v>156.30000000000001</v>
      </c>
      <c r="H385" s="575">
        <v>1074089.148</v>
      </c>
      <c r="I385" s="1343">
        <v>0.96</v>
      </c>
      <c r="J385" s="681">
        <v>1.8</v>
      </c>
      <c r="K385" s="1362">
        <v>1.2549999999999999</v>
      </c>
      <c r="L385" s="1281">
        <v>545867</v>
      </c>
      <c r="M385" s="678"/>
      <c r="R385" s="1612">
        <v>136.6</v>
      </c>
      <c r="S385" s="700">
        <v>99.3</v>
      </c>
      <c r="T385" s="700">
        <v>107.1</v>
      </c>
      <c r="U385" s="1464">
        <v>100.9</v>
      </c>
      <c r="V385" s="1798">
        <f t="shared" si="5"/>
        <v>1.2549999999999999</v>
      </c>
      <c r="Y385" s="637">
        <v>2007.04</v>
      </c>
      <c r="Z385" s="637">
        <v>103.4</v>
      </c>
      <c r="AA385" s="637">
        <f t="shared" si="7"/>
        <v>0.96030000000000004</v>
      </c>
      <c r="AE385" s="637">
        <v>2007.04</v>
      </c>
      <c r="AF385" s="637">
        <v>102.6</v>
      </c>
      <c r="AG385" s="551">
        <v>103.4</v>
      </c>
      <c r="AH385" s="705">
        <f t="shared" si="6"/>
        <v>0.99199999999999999</v>
      </c>
      <c r="AI385" s="1357"/>
    </row>
    <row r="386" spans="1:37" ht="13.5" customHeight="1">
      <c r="A386" s="646"/>
      <c r="B386" s="589"/>
      <c r="C386" s="547" t="s">
        <v>373</v>
      </c>
      <c r="D386" s="1327">
        <v>138.1</v>
      </c>
      <c r="E386" s="576">
        <v>3770405</v>
      </c>
      <c r="F386" s="1774">
        <v>812072</v>
      </c>
      <c r="G386" s="680">
        <v>150.69999999999999</v>
      </c>
      <c r="H386" s="575">
        <v>1026967.2270000001</v>
      </c>
      <c r="I386" s="1343">
        <v>0.96</v>
      </c>
      <c r="J386" s="681">
        <v>0.8</v>
      </c>
      <c r="K386" s="1362">
        <v>1.228</v>
      </c>
      <c r="L386" s="1281">
        <v>552340</v>
      </c>
      <c r="M386" s="678"/>
      <c r="R386" s="1612">
        <v>129.80000000000001</v>
      </c>
      <c r="S386" s="700">
        <v>99.7</v>
      </c>
      <c r="T386" s="700">
        <v>105.1</v>
      </c>
      <c r="U386" s="1464">
        <v>100.3</v>
      </c>
      <c r="V386" s="1798">
        <f t="shared" si="5"/>
        <v>1.228</v>
      </c>
      <c r="Y386" s="637">
        <v>2007.05</v>
      </c>
      <c r="Z386" s="637">
        <v>103.8</v>
      </c>
      <c r="AA386" s="637">
        <f t="shared" si="7"/>
        <v>0.96050000000000002</v>
      </c>
      <c r="AE386" s="637">
        <v>2007.05</v>
      </c>
      <c r="AF386" s="637">
        <v>103.1</v>
      </c>
      <c r="AG386" s="551">
        <v>103.8</v>
      </c>
      <c r="AH386" s="705">
        <f t="shared" si="6"/>
        <v>0.99299999999999999</v>
      </c>
      <c r="AI386" s="1357"/>
    </row>
    <row r="387" spans="1:37" ht="13.5" customHeight="1">
      <c r="A387" s="646"/>
      <c r="B387" s="589"/>
      <c r="C387" s="547" t="s">
        <v>374</v>
      </c>
      <c r="D387" s="715">
        <v>136.19999999999999</v>
      </c>
      <c r="E387" s="576">
        <v>3979982</v>
      </c>
      <c r="F387" s="1774">
        <v>962779</v>
      </c>
      <c r="G387" s="680">
        <v>146.4</v>
      </c>
      <c r="H387" s="575">
        <v>1087199.82</v>
      </c>
      <c r="I387" s="1343">
        <v>0.97</v>
      </c>
      <c r="J387" s="681">
        <v>2.8</v>
      </c>
      <c r="K387" s="1362">
        <v>1.248</v>
      </c>
      <c r="L387" s="1281">
        <v>604471</v>
      </c>
      <c r="M387" s="678"/>
      <c r="R387" s="1612">
        <v>134.69999999999999</v>
      </c>
      <c r="S387" s="700">
        <v>99.8</v>
      </c>
      <c r="T387" s="700">
        <v>107.2</v>
      </c>
      <c r="U387" s="1464">
        <v>100.5</v>
      </c>
      <c r="V387" s="1798">
        <f t="shared" si="5"/>
        <v>1.248</v>
      </c>
      <c r="Y387" s="637">
        <v>2007.06</v>
      </c>
      <c r="Z387" s="637">
        <v>103.9</v>
      </c>
      <c r="AA387" s="637">
        <f t="shared" si="7"/>
        <v>0.96050000000000002</v>
      </c>
      <c r="AE387" s="637">
        <v>2007.06</v>
      </c>
      <c r="AF387" s="637">
        <v>103.2</v>
      </c>
      <c r="AG387" s="551">
        <v>103.9</v>
      </c>
      <c r="AH387" s="705">
        <f t="shared" si="6"/>
        <v>0.99299999999999999</v>
      </c>
      <c r="AI387" s="1357"/>
    </row>
    <row r="388" spans="1:37" ht="13.5" customHeight="1">
      <c r="A388" s="646"/>
      <c r="B388" s="589"/>
      <c r="C388" s="547" t="s">
        <v>375</v>
      </c>
      <c r="D388" s="715">
        <v>138.1</v>
      </c>
      <c r="E388" s="576">
        <v>4117393</v>
      </c>
      <c r="F388" s="1774">
        <v>610485</v>
      </c>
      <c r="G388" s="680">
        <v>147.4</v>
      </c>
      <c r="H388" s="575">
        <v>1063706.5919999999</v>
      </c>
      <c r="I388" s="1343">
        <v>0.97</v>
      </c>
      <c r="J388" s="681">
        <v>-0.8</v>
      </c>
      <c r="K388" s="1362">
        <v>1.276</v>
      </c>
      <c r="L388" s="1281">
        <v>602321</v>
      </c>
      <c r="M388" s="678"/>
      <c r="R388" s="1612">
        <v>135.1</v>
      </c>
      <c r="S388" s="700">
        <v>100.3</v>
      </c>
      <c r="T388" s="700">
        <v>106</v>
      </c>
      <c r="U388" s="1464">
        <v>100.2</v>
      </c>
      <c r="V388" s="1798">
        <f t="shared" si="5"/>
        <v>1.276</v>
      </c>
      <c r="Y388" s="637">
        <v>2007.07</v>
      </c>
      <c r="Z388" s="637">
        <v>104.3</v>
      </c>
      <c r="AA388" s="637">
        <f t="shared" si="7"/>
        <v>0.96160000000000001</v>
      </c>
      <c r="AE388" s="637">
        <v>2007.07</v>
      </c>
      <c r="AF388" s="637">
        <v>103.8</v>
      </c>
      <c r="AG388" s="551">
        <v>104.3</v>
      </c>
      <c r="AH388" s="705">
        <f t="shared" si="6"/>
        <v>0.995</v>
      </c>
      <c r="AI388" s="1357"/>
    </row>
    <row r="389" spans="1:37" ht="13.5" customHeight="1">
      <c r="A389" s="646"/>
      <c r="B389" s="589"/>
      <c r="C389" s="547" t="s">
        <v>376</v>
      </c>
      <c r="D389" s="715">
        <v>141.80000000000001</v>
      </c>
      <c r="E389" s="576">
        <v>4050424</v>
      </c>
      <c r="F389" s="1774">
        <v>338067</v>
      </c>
      <c r="G389" s="680">
        <v>153.5</v>
      </c>
      <c r="H389" s="575">
        <v>1016317.4</v>
      </c>
      <c r="I389" s="1343">
        <v>0.96</v>
      </c>
      <c r="J389" s="681">
        <v>2.5</v>
      </c>
      <c r="K389" s="1362">
        <v>1.2350000000000001</v>
      </c>
      <c r="L389" s="1281">
        <v>592434</v>
      </c>
      <c r="M389" s="678"/>
      <c r="R389" s="1612">
        <v>130.69999999999999</v>
      </c>
      <c r="S389" s="700">
        <v>100.3</v>
      </c>
      <c r="T389" s="700">
        <v>106</v>
      </c>
      <c r="U389" s="1464">
        <v>100.1</v>
      </c>
      <c r="V389" s="1798">
        <f t="shared" si="5"/>
        <v>1.2350000000000001</v>
      </c>
      <c r="Y389" s="637">
        <v>2007.08</v>
      </c>
      <c r="Z389" s="637">
        <v>104.3</v>
      </c>
      <c r="AA389" s="637">
        <f t="shared" si="7"/>
        <v>0.96160000000000001</v>
      </c>
      <c r="AE389" s="637">
        <v>2007.08</v>
      </c>
      <c r="AF389" s="637">
        <v>103.7</v>
      </c>
      <c r="AG389" s="551">
        <v>104.3</v>
      </c>
      <c r="AH389" s="705">
        <f t="shared" si="6"/>
        <v>0.99399999999999999</v>
      </c>
      <c r="AI389" s="1357"/>
    </row>
    <row r="390" spans="1:37" ht="13.5" customHeight="1">
      <c r="A390" s="646"/>
      <c r="B390" s="589"/>
      <c r="C390" s="547" t="s">
        <v>377</v>
      </c>
      <c r="D390" s="715">
        <v>135.4</v>
      </c>
      <c r="E390" s="576">
        <v>4028089</v>
      </c>
      <c r="F390" s="1774">
        <v>301595</v>
      </c>
      <c r="G390" s="680">
        <v>144.6</v>
      </c>
      <c r="H390" s="575">
        <v>1038051.4080000002</v>
      </c>
      <c r="I390" s="1343">
        <v>0.94</v>
      </c>
      <c r="J390" s="681">
        <v>1.6</v>
      </c>
      <c r="K390" s="1362">
        <v>1.2549999999999999</v>
      </c>
      <c r="L390" s="1281">
        <v>605308</v>
      </c>
      <c r="M390" s="678"/>
      <c r="R390" s="1612">
        <v>133.1</v>
      </c>
      <c r="S390" s="700">
        <v>100.1</v>
      </c>
      <c r="T390" s="700">
        <v>106.3</v>
      </c>
      <c r="U390" s="1464">
        <v>99.9</v>
      </c>
      <c r="V390" s="1798">
        <f t="shared" si="5"/>
        <v>1.2549999999999999</v>
      </c>
      <c r="Y390" s="637">
        <v>2007.09</v>
      </c>
      <c r="Z390" s="637">
        <v>104.2</v>
      </c>
      <c r="AA390" s="637">
        <f t="shared" si="7"/>
        <v>0.9607</v>
      </c>
      <c r="AE390" s="637">
        <v>2007.09</v>
      </c>
      <c r="AF390" s="637">
        <v>103.6</v>
      </c>
      <c r="AG390" s="551">
        <v>104.2</v>
      </c>
      <c r="AH390" s="705">
        <f t="shared" si="6"/>
        <v>0.99399999999999999</v>
      </c>
      <c r="AI390" s="1357"/>
    </row>
    <row r="391" spans="1:37" ht="13.5" customHeight="1">
      <c r="A391" s="646"/>
      <c r="B391" s="589"/>
      <c r="C391" s="547" t="s">
        <v>119</v>
      </c>
      <c r="D391" s="715">
        <v>135.69999999999999</v>
      </c>
      <c r="E391" s="576">
        <v>3984830</v>
      </c>
      <c r="F391" s="1774">
        <v>456514</v>
      </c>
      <c r="G391" s="680">
        <v>143.80000000000001</v>
      </c>
      <c r="H391" s="575">
        <v>1049479.7549999999</v>
      </c>
      <c r="I391" s="1343">
        <v>0.92</v>
      </c>
      <c r="J391" s="681">
        <v>2.2000000000000002</v>
      </c>
      <c r="K391" s="1362">
        <v>1.274</v>
      </c>
      <c r="L391" s="1281">
        <v>616871</v>
      </c>
      <c r="M391" s="678"/>
      <c r="R391" s="1612">
        <v>136</v>
      </c>
      <c r="S391" s="700">
        <v>100.6</v>
      </c>
      <c r="T391" s="700">
        <v>107.4</v>
      </c>
      <c r="U391" s="1464">
        <v>100</v>
      </c>
      <c r="V391" s="1798">
        <f>ROUND(R391*S391/T391/U391,3)</f>
        <v>1.274</v>
      </c>
      <c r="Y391" s="637">
        <v>2007.1</v>
      </c>
      <c r="Z391" s="637">
        <v>104.7</v>
      </c>
      <c r="AA391" s="637">
        <f t="shared" si="7"/>
        <v>0.96079999999999999</v>
      </c>
      <c r="AE391" s="637">
        <v>2007.1</v>
      </c>
      <c r="AF391" s="637">
        <v>104.2</v>
      </c>
      <c r="AG391" s="551">
        <v>104.7</v>
      </c>
      <c r="AH391" s="705">
        <f t="shared" si="6"/>
        <v>0.995</v>
      </c>
      <c r="AI391" s="1357"/>
      <c r="AJ391" s="637">
        <f>SUM(AF389:AF391)</f>
        <v>311.5</v>
      </c>
      <c r="AK391" s="637">
        <f>ROUND(AJ391/3,1)</f>
        <v>103.8</v>
      </c>
    </row>
    <row r="392" spans="1:37" ht="13.5" customHeight="1">
      <c r="A392" s="646"/>
      <c r="B392" s="589"/>
      <c r="C392" s="547" t="s">
        <v>120</v>
      </c>
      <c r="D392" s="715">
        <v>133.1</v>
      </c>
      <c r="E392" s="576">
        <v>3812202</v>
      </c>
      <c r="F392" s="1774">
        <v>667067</v>
      </c>
      <c r="G392" s="680">
        <v>140.19999999999999</v>
      </c>
      <c r="H392" s="575">
        <v>1077481.2319999998</v>
      </c>
      <c r="I392" s="1343">
        <v>0.89</v>
      </c>
      <c r="J392" s="681">
        <v>2.8</v>
      </c>
      <c r="K392" s="1362">
        <v>1.304</v>
      </c>
      <c r="L392" s="1281">
        <v>593500</v>
      </c>
      <c r="M392" s="678"/>
      <c r="R392" s="1612">
        <v>138.19999999999999</v>
      </c>
      <c r="S392" s="700">
        <v>100.9</v>
      </c>
      <c r="T392" s="700">
        <v>107.6</v>
      </c>
      <c r="U392" s="1464">
        <v>99.4</v>
      </c>
      <c r="V392" s="1798">
        <f>ROUND(R392*S392/T392/U392,3)</f>
        <v>1.304</v>
      </c>
      <c r="Y392" s="637">
        <v>2007.11</v>
      </c>
      <c r="Z392" s="637">
        <v>105</v>
      </c>
      <c r="AA392" s="637">
        <f t="shared" si="7"/>
        <v>0.96099999999999997</v>
      </c>
      <c r="AB392" s="637">
        <f>ROUND(Z392*0.994,1)</f>
        <v>104.4</v>
      </c>
      <c r="AE392" s="637">
        <v>2007.11</v>
      </c>
      <c r="AF392" s="637">
        <f>ROUND(AG392*AH391,1)</f>
        <v>104.5</v>
      </c>
      <c r="AG392" s="551">
        <v>105</v>
      </c>
      <c r="AH392" s="705"/>
      <c r="AI392" s="1357"/>
      <c r="AJ392" s="637">
        <f>SUM(AG389:AG391)</f>
        <v>313.2</v>
      </c>
      <c r="AK392" s="637">
        <f>ROUND(AJ392/3,1)</f>
        <v>104.4</v>
      </c>
    </row>
    <row r="393" spans="1:37" ht="13.5" customHeight="1">
      <c r="A393" s="646"/>
      <c r="B393" s="589"/>
      <c r="C393" s="550" t="s">
        <v>121</v>
      </c>
      <c r="D393" s="717">
        <v>132.9</v>
      </c>
      <c r="E393" s="582">
        <v>3865955</v>
      </c>
      <c r="F393" s="1775">
        <v>957212</v>
      </c>
      <c r="G393" s="687">
        <v>139.6</v>
      </c>
      <c r="H393" s="581">
        <v>1039087.214</v>
      </c>
      <c r="I393" s="1345">
        <v>0.88</v>
      </c>
      <c r="J393" s="688">
        <v>1.3</v>
      </c>
      <c r="K393" s="1364">
        <v>1.29</v>
      </c>
      <c r="L393" s="1283">
        <v>634915</v>
      </c>
      <c r="M393" s="678"/>
      <c r="N393" s="706"/>
      <c r="O393" s="706"/>
      <c r="P393" s="706"/>
      <c r="Q393" s="706"/>
      <c r="R393" s="1613">
        <v>137</v>
      </c>
      <c r="S393" s="1325">
        <v>101.1</v>
      </c>
      <c r="T393" s="1325">
        <v>107.4</v>
      </c>
      <c r="U393" s="1465">
        <v>100</v>
      </c>
      <c r="V393" s="1799">
        <f>ROUND(R393*S393/T393/U393,3)</f>
        <v>1.29</v>
      </c>
      <c r="Y393" s="637">
        <v>2007.12</v>
      </c>
      <c r="Z393" s="637">
        <v>105.2</v>
      </c>
      <c r="AA393" s="637">
        <f t="shared" si="7"/>
        <v>0.96099999999999997</v>
      </c>
      <c r="AB393" s="637">
        <f>ROUND(Z393*0.994,1)</f>
        <v>104.6</v>
      </c>
      <c r="AE393" s="637">
        <v>2007.12</v>
      </c>
      <c r="AF393" s="637">
        <f>ROUND(AG393*AH391,1)</f>
        <v>104.7</v>
      </c>
      <c r="AG393" s="551">
        <v>105.2</v>
      </c>
      <c r="AH393" s="705"/>
      <c r="AI393" s="1357"/>
      <c r="AK393" s="637">
        <f>ROUND(AK391/AK392,3)</f>
        <v>0.99399999999999999</v>
      </c>
    </row>
    <row r="394" spans="1:37" ht="13.5" customHeight="1">
      <c r="A394" s="643">
        <v>2008</v>
      </c>
      <c r="B394" s="588" t="s">
        <v>142</v>
      </c>
      <c r="C394" s="546" t="s">
        <v>369</v>
      </c>
      <c r="D394" s="1327">
        <v>133.6</v>
      </c>
      <c r="E394" s="576">
        <v>3764794</v>
      </c>
      <c r="F394" s="1774">
        <v>463515</v>
      </c>
      <c r="G394" s="680">
        <v>139</v>
      </c>
      <c r="H394" s="575">
        <v>952116.93</v>
      </c>
      <c r="I394" s="1343">
        <v>0.86</v>
      </c>
      <c r="J394" s="684">
        <v>0.2</v>
      </c>
      <c r="K394" s="1362">
        <v>1.1919999999999999</v>
      </c>
      <c r="L394" s="1281">
        <v>490534</v>
      </c>
      <c r="M394" s="678"/>
      <c r="R394" s="1612">
        <v>123</v>
      </c>
      <c r="S394" s="700">
        <v>101.4</v>
      </c>
      <c r="T394" s="700">
        <v>104.7</v>
      </c>
      <c r="U394" s="1464">
        <v>99.9</v>
      </c>
      <c r="V394" s="1798">
        <f t="shared" ref="V394:V417" si="8">ROUND(R394*S394/T394/U394,3)</f>
        <v>1.1919999999999999</v>
      </c>
      <c r="Y394" s="637">
        <v>2008.01</v>
      </c>
      <c r="Z394" s="637">
        <v>105.4</v>
      </c>
      <c r="AA394" s="637">
        <f t="shared" si="7"/>
        <v>0.96199999999999997</v>
      </c>
      <c r="AH394" s="705"/>
      <c r="AI394" s="1357"/>
    </row>
    <row r="395" spans="1:37" ht="13.5" customHeight="1">
      <c r="A395" s="646"/>
      <c r="B395" s="589"/>
      <c r="C395" s="547" t="s">
        <v>370</v>
      </c>
      <c r="D395" s="1327">
        <v>133.30000000000001</v>
      </c>
      <c r="E395" s="576">
        <v>3813439</v>
      </c>
      <c r="F395" s="1774">
        <v>545017</v>
      </c>
      <c r="G395" s="680">
        <v>137.4</v>
      </c>
      <c r="H395" s="575">
        <v>1040636.535</v>
      </c>
      <c r="I395" s="1343">
        <v>0.85</v>
      </c>
      <c r="J395" s="681">
        <v>5</v>
      </c>
      <c r="K395" s="1362">
        <v>1.2849999999999999</v>
      </c>
      <c r="L395" s="1281">
        <v>573901</v>
      </c>
      <c r="M395" s="678"/>
      <c r="R395" s="1612">
        <v>132.80000000000001</v>
      </c>
      <c r="S395" s="700">
        <v>101.8</v>
      </c>
      <c r="T395" s="1625">
        <v>105.6</v>
      </c>
      <c r="U395" s="1464">
        <v>99.6</v>
      </c>
      <c r="V395" s="1798">
        <f t="shared" si="8"/>
        <v>1.2849999999999999</v>
      </c>
      <c r="AI395" s="1357"/>
    </row>
    <row r="396" spans="1:37" ht="13.5" customHeight="1">
      <c r="A396" s="646"/>
      <c r="B396" s="589"/>
      <c r="C396" s="547" t="s">
        <v>371</v>
      </c>
      <c r="D396" s="1327">
        <v>126.3</v>
      </c>
      <c r="E396" s="576">
        <v>3917929</v>
      </c>
      <c r="F396" s="1774">
        <v>709892</v>
      </c>
      <c r="G396" s="680">
        <v>127.1</v>
      </c>
      <c r="H396" s="575">
        <v>1032155.415</v>
      </c>
      <c r="I396" s="1343">
        <v>0.84</v>
      </c>
      <c r="J396" s="681">
        <v>4.0999999999999996</v>
      </c>
      <c r="K396" s="1362">
        <v>1.4419999999999999</v>
      </c>
      <c r="L396" s="1281">
        <v>649999</v>
      </c>
      <c r="M396" s="678"/>
      <c r="N396" s="665"/>
      <c r="O396" s="665"/>
      <c r="P396" s="665"/>
      <c r="Q396" s="665"/>
      <c r="R396" s="1612">
        <v>149.19999999999999</v>
      </c>
      <c r="S396" s="700">
        <v>102.2</v>
      </c>
      <c r="T396" s="700">
        <v>106.3</v>
      </c>
      <c r="U396" s="1464">
        <v>99.5</v>
      </c>
      <c r="V396" s="1798">
        <f t="shared" si="8"/>
        <v>1.4419999999999999</v>
      </c>
      <c r="AI396" s="1357"/>
    </row>
    <row r="397" spans="1:37" ht="13.5" customHeight="1">
      <c r="A397" s="646"/>
      <c r="B397" s="589"/>
      <c r="C397" s="547" t="s">
        <v>372</v>
      </c>
      <c r="D397" s="1327">
        <v>131.80000000000001</v>
      </c>
      <c r="E397" s="576">
        <v>3788782</v>
      </c>
      <c r="F397" s="1774">
        <v>597581</v>
      </c>
      <c r="G397" s="680">
        <v>130.69999999999999</v>
      </c>
      <c r="H397" s="575">
        <v>1082536</v>
      </c>
      <c r="I397" s="1343">
        <v>0.85</v>
      </c>
      <c r="J397" s="681">
        <v>-2.1</v>
      </c>
      <c r="K397" s="1362">
        <v>1.22</v>
      </c>
      <c r="L397" s="1281">
        <v>572790</v>
      </c>
      <c r="M397" s="678"/>
      <c r="N397" s="665"/>
      <c r="O397" s="665"/>
      <c r="P397" s="665"/>
      <c r="Q397" s="665"/>
      <c r="R397" s="1612">
        <v>127.1</v>
      </c>
      <c r="S397" s="700">
        <v>103</v>
      </c>
      <c r="T397" s="700">
        <v>105.8</v>
      </c>
      <c r="U397" s="1464">
        <v>101.4</v>
      </c>
      <c r="V397" s="1798">
        <f t="shared" si="8"/>
        <v>1.22</v>
      </c>
      <c r="AI397" s="1357"/>
    </row>
    <row r="398" spans="1:37" ht="13.5" customHeight="1">
      <c r="A398" s="646"/>
      <c r="B398" s="589"/>
      <c r="C398" s="547" t="s">
        <v>373</v>
      </c>
      <c r="D398" s="1327">
        <v>131.1</v>
      </c>
      <c r="E398" s="576">
        <v>4031911</v>
      </c>
      <c r="F398" s="1774">
        <v>469314</v>
      </c>
      <c r="G398" s="680">
        <v>131</v>
      </c>
      <c r="H398" s="575">
        <v>1027974.5820000001</v>
      </c>
      <c r="I398" s="1343">
        <v>0.83</v>
      </c>
      <c r="J398" s="681">
        <v>0.4</v>
      </c>
      <c r="K398" s="1362">
        <v>1.198</v>
      </c>
      <c r="L398" s="1281">
        <v>570904</v>
      </c>
      <c r="M398" s="678"/>
      <c r="N398" s="665"/>
      <c r="O398" s="665"/>
      <c r="P398" s="665"/>
      <c r="Q398" s="665"/>
      <c r="R398" s="1612">
        <v>120.8</v>
      </c>
      <c r="S398" s="700">
        <v>104.2</v>
      </c>
      <c r="T398" s="700">
        <v>103.8</v>
      </c>
      <c r="U398" s="1464">
        <v>101.2</v>
      </c>
      <c r="V398" s="1798">
        <f t="shared" si="8"/>
        <v>1.198</v>
      </c>
      <c r="AI398" s="1357"/>
    </row>
    <row r="399" spans="1:37" ht="13.5" customHeight="1">
      <c r="A399" s="646"/>
      <c r="B399" s="589"/>
      <c r="C399" s="547" t="s">
        <v>374</v>
      </c>
      <c r="D399" s="715">
        <v>129.30000000000001</v>
      </c>
      <c r="E399" s="576">
        <v>4181161</v>
      </c>
      <c r="F399" s="1774">
        <v>605726</v>
      </c>
      <c r="G399" s="680">
        <v>131.30000000000001</v>
      </c>
      <c r="H399" s="575">
        <v>1072962.693</v>
      </c>
      <c r="I399" s="1343">
        <v>0.79</v>
      </c>
      <c r="J399" s="681">
        <v>-2.2000000000000002</v>
      </c>
      <c r="K399" s="1362">
        <v>1.298</v>
      </c>
      <c r="L399" s="1281">
        <v>598442</v>
      </c>
      <c r="M399" s="678"/>
      <c r="N399" s="707"/>
      <c r="O399" s="707"/>
      <c r="P399" s="707"/>
      <c r="Q399" s="707"/>
      <c r="R399" s="1612">
        <v>132.19999999999999</v>
      </c>
      <c r="S399" s="700">
        <v>105.1</v>
      </c>
      <c r="T399" s="700">
        <v>105.7</v>
      </c>
      <c r="U399" s="1464">
        <v>101.3</v>
      </c>
      <c r="V399" s="1798">
        <f t="shared" si="8"/>
        <v>1.298</v>
      </c>
      <c r="AI399" s="1357"/>
    </row>
    <row r="400" spans="1:37" ht="13.5" customHeight="1">
      <c r="A400" s="646"/>
      <c r="B400" s="589"/>
      <c r="C400" s="547" t="s">
        <v>375</v>
      </c>
      <c r="D400" s="715">
        <v>132</v>
      </c>
      <c r="E400" s="576">
        <v>4365234</v>
      </c>
      <c r="F400" s="1774">
        <v>850753</v>
      </c>
      <c r="G400" s="680">
        <v>136</v>
      </c>
      <c r="H400" s="575">
        <v>1077784.8119999999</v>
      </c>
      <c r="I400" s="1343">
        <v>0.78</v>
      </c>
      <c r="J400" s="681">
        <v>-0.6</v>
      </c>
      <c r="K400" s="1362">
        <v>1.33</v>
      </c>
      <c r="L400" s="1281">
        <v>637021</v>
      </c>
      <c r="M400" s="678"/>
      <c r="N400" s="707"/>
      <c r="O400" s="707"/>
      <c r="P400" s="707"/>
      <c r="Q400" s="707"/>
      <c r="R400" s="1612">
        <v>132.9</v>
      </c>
      <c r="S400" s="700">
        <v>107.3</v>
      </c>
      <c r="T400" s="700">
        <v>106.4</v>
      </c>
      <c r="U400" s="1464">
        <v>100.8</v>
      </c>
      <c r="V400" s="1798">
        <f t="shared" si="8"/>
        <v>1.33</v>
      </c>
      <c r="AI400" s="1357"/>
    </row>
    <row r="401" spans="1:35" ht="13.5" customHeight="1">
      <c r="A401" s="646"/>
      <c r="B401" s="589"/>
      <c r="C401" s="547" t="s">
        <v>376</v>
      </c>
      <c r="D401" s="715">
        <v>125.5</v>
      </c>
      <c r="E401" s="576">
        <v>4105711</v>
      </c>
      <c r="F401" s="1774">
        <v>586086</v>
      </c>
      <c r="G401" s="680">
        <v>124.5</v>
      </c>
      <c r="H401" s="575">
        <v>1011755.8860000001</v>
      </c>
      <c r="I401" s="1343">
        <v>0.74</v>
      </c>
      <c r="J401" s="681">
        <v>0</v>
      </c>
      <c r="K401" s="1362">
        <v>1.2010000000000001</v>
      </c>
      <c r="L401" s="1281">
        <v>588836</v>
      </c>
      <c r="M401" s="678"/>
      <c r="N401" s="707"/>
      <c r="O401" s="707"/>
      <c r="P401" s="707"/>
      <c r="Q401" s="707"/>
      <c r="R401" s="1612">
        <v>116.3</v>
      </c>
      <c r="S401" s="700">
        <v>107.7</v>
      </c>
      <c r="T401" s="700">
        <v>103.8</v>
      </c>
      <c r="U401" s="1464">
        <v>100.5</v>
      </c>
      <c r="V401" s="1798">
        <f t="shared" si="8"/>
        <v>1.2010000000000001</v>
      </c>
      <c r="AI401" s="1357"/>
    </row>
    <row r="402" spans="1:35" ht="13.5" customHeight="1">
      <c r="A402" s="646"/>
      <c r="B402" s="589"/>
      <c r="C402" s="547" t="s">
        <v>377</v>
      </c>
      <c r="D402" s="715">
        <v>123.5</v>
      </c>
      <c r="E402" s="576">
        <v>4108406</v>
      </c>
      <c r="F402" s="1774">
        <v>426438</v>
      </c>
      <c r="G402" s="680">
        <v>123.9</v>
      </c>
      <c r="H402" s="575">
        <v>1043001.36</v>
      </c>
      <c r="I402" s="1343">
        <v>0.72</v>
      </c>
      <c r="J402" s="681">
        <v>-2.8</v>
      </c>
      <c r="K402" s="1362">
        <v>1.341</v>
      </c>
      <c r="L402" s="1281">
        <v>649982</v>
      </c>
      <c r="M402" s="678"/>
      <c r="N402" s="707"/>
      <c r="O402" s="707"/>
      <c r="P402" s="707"/>
      <c r="Q402" s="707"/>
      <c r="R402" s="1612">
        <v>131.4</v>
      </c>
      <c r="S402" s="700">
        <v>107.1</v>
      </c>
      <c r="T402" s="700">
        <v>104.8</v>
      </c>
      <c r="U402" s="1464">
        <v>100.1</v>
      </c>
      <c r="V402" s="1798">
        <f t="shared" si="8"/>
        <v>1.341</v>
      </c>
      <c r="AI402" s="1357"/>
    </row>
    <row r="403" spans="1:35" ht="13.5" customHeight="1">
      <c r="A403" s="646"/>
      <c r="B403" s="589"/>
      <c r="C403" s="547" t="s">
        <v>119</v>
      </c>
      <c r="D403" s="715">
        <v>127.3</v>
      </c>
      <c r="E403" s="576">
        <v>4044210</v>
      </c>
      <c r="F403" s="1774">
        <v>569560</v>
      </c>
      <c r="G403" s="680">
        <v>127.3</v>
      </c>
      <c r="H403" s="575">
        <v>1050193.4099999999</v>
      </c>
      <c r="I403" s="1343">
        <v>0.72</v>
      </c>
      <c r="J403" s="681">
        <v>-3.9</v>
      </c>
      <c r="K403" s="1362">
        <v>1.2869999999999999</v>
      </c>
      <c r="L403" s="1281">
        <v>608430</v>
      </c>
      <c r="M403" s="678"/>
      <c r="N403" s="707"/>
      <c r="O403" s="707"/>
      <c r="P403" s="707"/>
      <c r="Q403" s="707"/>
      <c r="R403" s="1612">
        <v>128.1</v>
      </c>
      <c r="S403" s="700">
        <v>105.2</v>
      </c>
      <c r="T403" s="700">
        <v>104.9</v>
      </c>
      <c r="U403" s="1464">
        <v>99.8</v>
      </c>
      <c r="V403" s="1798">
        <f t="shared" si="8"/>
        <v>1.2869999999999999</v>
      </c>
      <c r="AI403" s="1357"/>
    </row>
    <row r="404" spans="1:35" ht="13.5" customHeight="1">
      <c r="A404" s="646"/>
      <c r="B404" s="589"/>
      <c r="C404" s="547" t="s">
        <v>120</v>
      </c>
      <c r="D404" s="715">
        <v>118.3</v>
      </c>
      <c r="E404" s="576">
        <v>3718458</v>
      </c>
      <c r="F404" s="1774">
        <v>400794</v>
      </c>
      <c r="G404" s="680">
        <v>115.8</v>
      </c>
      <c r="H404" s="575">
        <v>1031057.64</v>
      </c>
      <c r="I404" s="1343">
        <v>0.69</v>
      </c>
      <c r="J404" s="681">
        <v>0.5</v>
      </c>
      <c r="K404" s="1362">
        <v>1.161</v>
      </c>
      <c r="L404" s="1281">
        <v>476775</v>
      </c>
      <c r="M404" s="678"/>
      <c r="N404" s="707"/>
      <c r="O404" s="707"/>
      <c r="P404" s="707"/>
      <c r="Q404" s="707"/>
      <c r="R404" s="1612">
        <v>115.8</v>
      </c>
      <c r="S404" s="700">
        <v>103.4</v>
      </c>
      <c r="T404" s="700">
        <v>103.4</v>
      </c>
      <c r="U404" s="1464">
        <v>99.7</v>
      </c>
      <c r="V404" s="1798">
        <f t="shared" si="8"/>
        <v>1.161</v>
      </c>
      <c r="AI404" s="1357"/>
    </row>
    <row r="405" spans="1:35" ht="13.5" customHeight="1">
      <c r="A405" s="658"/>
      <c r="B405" s="676"/>
      <c r="C405" s="550" t="s">
        <v>121</v>
      </c>
      <c r="D405" s="717">
        <v>111.9</v>
      </c>
      <c r="E405" s="582">
        <v>3448114</v>
      </c>
      <c r="F405" s="1775">
        <v>482299</v>
      </c>
      <c r="G405" s="687">
        <v>108.4</v>
      </c>
      <c r="H405" s="581">
        <v>1021601.2840000001</v>
      </c>
      <c r="I405" s="1345">
        <v>0.68</v>
      </c>
      <c r="J405" s="688">
        <v>-3.9</v>
      </c>
      <c r="K405" s="1364">
        <v>1.1839999999999999</v>
      </c>
      <c r="L405" s="1283">
        <v>501322</v>
      </c>
      <c r="M405" s="678"/>
      <c r="N405" s="706"/>
      <c r="O405" s="708"/>
      <c r="P405" s="706"/>
      <c r="Q405" s="706"/>
      <c r="R405" s="1613">
        <v>118.5</v>
      </c>
      <c r="S405" s="1325">
        <v>102</v>
      </c>
      <c r="T405" s="1325">
        <v>102.9</v>
      </c>
      <c r="U405" s="1465">
        <v>99.2</v>
      </c>
      <c r="V405" s="1799">
        <f t="shared" si="8"/>
        <v>1.1839999999999999</v>
      </c>
      <c r="AI405" s="1357"/>
    </row>
    <row r="406" spans="1:35" ht="13.5" customHeight="1">
      <c r="A406" s="646">
        <v>2009</v>
      </c>
      <c r="B406" s="589" t="s">
        <v>148</v>
      </c>
      <c r="C406" s="546" t="s">
        <v>369</v>
      </c>
      <c r="D406" s="715">
        <v>103.1</v>
      </c>
      <c r="E406" s="576">
        <v>3188997</v>
      </c>
      <c r="F406" s="1774">
        <v>369560</v>
      </c>
      <c r="G406" s="680">
        <v>98.9</v>
      </c>
      <c r="H406" s="575">
        <v>989203.51399999997</v>
      </c>
      <c r="I406" s="1343">
        <v>0.61</v>
      </c>
      <c r="J406" s="684">
        <v>-1.9</v>
      </c>
      <c r="K406" s="1362">
        <v>0.92700000000000005</v>
      </c>
      <c r="L406" s="1281">
        <v>340981</v>
      </c>
      <c r="M406" s="678"/>
      <c r="N406" s="707"/>
      <c r="O406" s="707"/>
      <c r="P406" s="707"/>
      <c r="Q406" s="707"/>
      <c r="R406" s="1612">
        <v>93.3</v>
      </c>
      <c r="S406" s="700">
        <v>99.9</v>
      </c>
      <c r="T406" s="700">
        <v>99.4</v>
      </c>
      <c r="U406" s="1464">
        <v>101.2</v>
      </c>
      <c r="V406" s="1798">
        <f t="shared" si="8"/>
        <v>0.92700000000000005</v>
      </c>
      <c r="AI406" s="1357"/>
    </row>
    <row r="407" spans="1:35" ht="13.5" customHeight="1">
      <c r="A407" s="646"/>
      <c r="B407" s="589"/>
      <c r="C407" s="547" t="s">
        <v>370</v>
      </c>
      <c r="D407" s="715">
        <v>100</v>
      </c>
      <c r="E407" s="576">
        <v>2938313</v>
      </c>
      <c r="F407" s="1774">
        <v>418817</v>
      </c>
      <c r="G407" s="680">
        <v>95</v>
      </c>
      <c r="H407" s="575">
        <v>1030313.1020000001</v>
      </c>
      <c r="I407" s="1343">
        <v>0.55000000000000004</v>
      </c>
      <c r="J407" s="681">
        <v>-5.2</v>
      </c>
      <c r="K407" s="1362">
        <v>0.94499999999999995</v>
      </c>
      <c r="L407" s="1281">
        <v>369253</v>
      </c>
      <c r="M407" s="678"/>
      <c r="N407" s="707"/>
      <c r="O407" s="707"/>
      <c r="P407" s="707"/>
      <c r="Q407" s="707"/>
      <c r="R407" s="1612">
        <v>95</v>
      </c>
      <c r="S407" s="700">
        <v>99.4</v>
      </c>
      <c r="T407" s="700">
        <v>99</v>
      </c>
      <c r="U407" s="1464">
        <v>100.9</v>
      </c>
      <c r="V407" s="1798">
        <f t="shared" si="8"/>
        <v>0.94499999999999995</v>
      </c>
      <c r="AI407" s="1357"/>
    </row>
    <row r="408" spans="1:35" ht="13.5" customHeight="1">
      <c r="A408" s="646"/>
      <c r="B408" s="589"/>
      <c r="C408" s="547" t="s">
        <v>371</v>
      </c>
      <c r="D408" s="715">
        <v>105.3</v>
      </c>
      <c r="E408" s="576">
        <v>3141206</v>
      </c>
      <c r="F408" s="1774">
        <v>370546</v>
      </c>
      <c r="G408" s="680">
        <v>110.2</v>
      </c>
      <c r="H408" s="575">
        <v>1024008.276</v>
      </c>
      <c r="I408" s="1343">
        <v>0.51</v>
      </c>
      <c r="J408" s="681">
        <v>-5.4</v>
      </c>
      <c r="K408" s="1362">
        <v>1.2609999999999999</v>
      </c>
      <c r="L408" s="1281">
        <v>413933</v>
      </c>
      <c r="M408" s="678"/>
      <c r="N408" s="707"/>
      <c r="O408" s="707"/>
      <c r="P408" s="707"/>
      <c r="Q408" s="707"/>
      <c r="R408" s="1612">
        <v>124.6</v>
      </c>
      <c r="S408" s="700">
        <v>99.2</v>
      </c>
      <c r="T408" s="700">
        <v>98.7</v>
      </c>
      <c r="U408" s="1464">
        <v>99.3</v>
      </c>
      <c r="V408" s="1798">
        <f t="shared" si="8"/>
        <v>1.2609999999999999</v>
      </c>
      <c r="AI408" s="1357"/>
    </row>
    <row r="409" spans="1:35" ht="13.5" customHeight="1">
      <c r="A409" s="646"/>
      <c r="B409" s="589"/>
      <c r="C409" s="547" t="s">
        <v>372</v>
      </c>
      <c r="D409" s="715">
        <v>101.7</v>
      </c>
      <c r="E409" s="576">
        <v>3154708</v>
      </c>
      <c r="F409" s="1774">
        <v>414249</v>
      </c>
      <c r="G409" s="680">
        <v>97.2</v>
      </c>
      <c r="H409" s="575">
        <v>1091950.0719999999</v>
      </c>
      <c r="I409" s="1343">
        <v>0.48</v>
      </c>
      <c r="J409" s="681">
        <v>-1.6</v>
      </c>
      <c r="K409" s="1362">
        <v>0.97299999999999998</v>
      </c>
      <c r="L409" s="1281">
        <v>393717</v>
      </c>
      <c r="M409" s="678"/>
      <c r="N409" s="707"/>
      <c r="O409" s="707"/>
      <c r="P409" s="707"/>
      <c r="Q409" s="707"/>
      <c r="R409" s="1612">
        <v>97.9</v>
      </c>
      <c r="S409" s="700">
        <v>98.8</v>
      </c>
      <c r="T409" s="700">
        <v>98.1</v>
      </c>
      <c r="U409" s="1464">
        <v>101.3</v>
      </c>
      <c r="V409" s="1798">
        <f t="shared" si="8"/>
        <v>0.97299999999999998</v>
      </c>
      <c r="AI409" s="1357"/>
    </row>
    <row r="410" spans="1:35" ht="13.5" customHeight="1">
      <c r="A410" s="646"/>
      <c r="B410" s="589"/>
      <c r="C410" s="547" t="s">
        <v>373</v>
      </c>
      <c r="D410" s="715">
        <v>100.6</v>
      </c>
      <c r="E410" s="576">
        <v>3305901</v>
      </c>
      <c r="F410" s="1774">
        <v>298101</v>
      </c>
      <c r="G410" s="680">
        <v>96.6</v>
      </c>
      <c r="H410" s="575">
        <v>1001642.3039999999</v>
      </c>
      <c r="I410" s="1343">
        <v>0.46</v>
      </c>
      <c r="J410" s="681">
        <v>-4.8</v>
      </c>
      <c r="K410" s="1362">
        <v>0.90800000000000003</v>
      </c>
      <c r="L410" s="1281">
        <v>384342</v>
      </c>
      <c r="M410" s="678"/>
      <c r="N410" s="707"/>
      <c r="O410" s="707"/>
      <c r="P410" s="707"/>
      <c r="Q410" s="707"/>
      <c r="R410" s="1612">
        <v>89.2</v>
      </c>
      <c r="S410" s="700">
        <v>98.6</v>
      </c>
      <c r="T410" s="700">
        <v>96.1</v>
      </c>
      <c r="U410" s="1464">
        <v>100.8</v>
      </c>
      <c r="V410" s="1798">
        <f t="shared" si="8"/>
        <v>0.90800000000000003</v>
      </c>
      <c r="AI410" s="1357"/>
    </row>
    <row r="411" spans="1:35" ht="13.5" customHeight="1">
      <c r="A411" s="646"/>
      <c r="B411" s="589"/>
      <c r="C411" s="547" t="s">
        <v>374</v>
      </c>
      <c r="D411" s="715">
        <v>102.9</v>
      </c>
      <c r="E411" s="576">
        <v>3577022</v>
      </c>
      <c r="F411" s="1774">
        <v>350893</v>
      </c>
      <c r="G411" s="680">
        <v>100.1</v>
      </c>
      <c r="H411" s="575">
        <v>1084644.24</v>
      </c>
      <c r="I411" s="1343">
        <v>0.45</v>
      </c>
      <c r="J411" s="681">
        <v>-3</v>
      </c>
      <c r="K411" s="1362">
        <v>1.0880000000000001</v>
      </c>
      <c r="L411" s="1281">
        <v>401265</v>
      </c>
      <c r="M411" s="678"/>
      <c r="N411" s="707"/>
      <c r="O411" s="707"/>
      <c r="P411" s="707"/>
      <c r="Q411" s="707"/>
      <c r="R411" s="1612">
        <v>108.1</v>
      </c>
      <c r="S411" s="700">
        <v>98.4</v>
      </c>
      <c r="T411" s="700">
        <v>97.3</v>
      </c>
      <c r="U411" s="1464">
        <v>100.5</v>
      </c>
      <c r="V411" s="1798">
        <f t="shared" si="8"/>
        <v>1.0880000000000001</v>
      </c>
      <c r="AI411" s="1357"/>
    </row>
    <row r="412" spans="1:35" ht="13.5" customHeight="1">
      <c r="A412" s="646"/>
      <c r="B412" s="589"/>
      <c r="C412" s="547" t="s">
        <v>375</v>
      </c>
      <c r="D412" s="715">
        <v>101.9</v>
      </c>
      <c r="E412" s="576">
        <v>3824375</v>
      </c>
      <c r="F412" s="1774">
        <v>381202</v>
      </c>
      <c r="G412" s="680">
        <v>94.7</v>
      </c>
      <c r="H412" s="575">
        <v>1102121.085</v>
      </c>
      <c r="I412" s="1343">
        <v>0.43</v>
      </c>
      <c r="J412" s="681">
        <v>-5.2</v>
      </c>
      <c r="K412" s="1362">
        <v>1.04</v>
      </c>
      <c r="L412" s="1281">
        <v>407593</v>
      </c>
      <c r="M412" s="678"/>
      <c r="N412" s="707"/>
      <c r="O412" s="707"/>
      <c r="P412" s="707"/>
      <c r="Q412" s="707"/>
      <c r="R412" s="1612">
        <v>103</v>
      </c>
      <c r="S412" s="700">
        <v>98.7</v>
      </c>
      <c r="T412" s="700">
        <v>97.9</v>
      </c>
      <c r="U412" s="1464">
        <v>99.8</v>
      </c>
      <c r="V412" s="1798">
        <f t="shared" si="8"/>
        <v>1.04</v>
      </c>
      <c r="AI412" s="1357"/>
    </row>
    <row r="413" spans="1:35" ht="13.5" customHeight="1">
      <c r="A413" s="646"/>
      <c r="B413" s="589"/>
      <c r="C413" s="547" t="s">
        <v>376</v>
      </c>
      <c r="D413" s="715">
        <v>103.5</v>
      </c>
      <c r="E413" s="576">
        <v>3668202</v>
      </c>
      <c r="F413" s="1774">
        <v>327005</v>
      </c>
      <c r="G413" s="680">
        <v>98.3</v>
      </c>
      <c r="H413" s="575">
        <v>1021759.9</v>
      </c>
      <c r="I413" s="1343">
        <v>0.43</v>
      </c>
      <c r="J413" s="681">
        <v>-3.8</v>
      </c>
      <c r="K413" s="1362">
        <v>0.98099999999999998</v>
      </c>
      <c r="L413" s="1281">
        <v>398902</v>
      </c>
      <c r="M413" s="678"/>
      <c r="N413" s="707"/>
      <c r="O413" s="707"/>
      <c r="P413" s="707"/>
      <c r="Q413" s="707"/>
      <c r="R413" s="1612">
        <v>95.8</v>
      </c>
      <c r="S413" s="700">
        <v>98.8</v>
      </c>
      <c r="T413" s="700">
        <v>96.9</v>
      </c>
      <c r="U413" s="1464">
        <v>99.6</v>
      </c>
      <c r="V413" s="1798">
        <f t="shared" si="8"/>
        <v>0.98099999999999998</v>
      </c>
      <c r="AI413" s="1357"/>
    </row>
    <row r="414" spans="1:35" ht="13.5" customHeight="1">
      <c r="A414" s="646"/>
      <c r="B414" s="589"/>
      <c r="C414" s="547" t="s">
        <v>377</v>
      </c>
      <c r="D414" s="715">
        <v>104.2</v>
      </c>
      <c r="E414" s="576">
        <v>3642164</v>
      </c>
      <c r="F414" s="1774">
        <v>394257</v>
      </c>
      <c r="G414" s="680">
        <v>98.9</v>
      </c>
      <c r="H414" s="575">
        <v>1054145.7749999999</v>
      </c>
      <c r="I414" s="1343">
        <v>0.44</v>
      </c>
      <c r="J414" s="681">
        <v>-2.9</v>
      </c>
      <c r="K414" s="1362">
        <v>1.1100000000000001</v>
      </c>
      <c r="L414" s="1281">
        <v>417040</v>
      </c>
      <c r="M414" s="678"/>
      <c r="N414" s="707"/>
      <c r="O414" s="707"/>
      <c r="P414" s="707"/>
      <c r="Q414" s="707"/>
      <c r="R414" s="1612">
        <v>108.4</v>
      </c>
      <c r="S414" s="700">
        <v>98.8</v>
      </c>
      <c r="T414" s="700">
        <v>97.2</v>
      </c>
      <c r="U414" s="1464">
        <v>99.3</v>
      </c>
      <c r="V414" s="1798">
        <f t="shared" si="8"/>
        <v>1.1100000000000001</v>
      </c>
      <c r="AI414" s="1357"/>
    </row>
    <row r="415" spans="1:35" ht="13.5" customHeight="1">
      <c r="A415" s="646"/>
      <c r="B415" s="589"/>
      <c r="C415" s="547" t="s">
        <v>119</v>
      </c>
      <c r="D415" s="715">
        <v>106.2</v>
      </c>
      <c r="E415" s="576">
        <v>3728179</v>
      </c>
      <c r="F415" s="1774">
        <v>443980</v>
      </c>
      <c r="G415" s="680">
        <v>99.1</v>
      </c>
      <c r="H415" s="575">
        <v>1053531.1499999999</v>
      </c>
      <c r="I415" s="1343">
        <v>0.43</v>
      </c>
      <c r="J415" s="681">
        <v>-3.2</v>
      </c>
      <c r="K415" s="1362">
        <v>1.0840000000000001</v>
      </c>
      <c r="L415" s="1281">
        <v>439107</v>
      </c>
      <c r="M415" s="678"/>
      <c r="N415" s="707"/>
      <c r="O415" s="707"/>
      <c r="P415" s="707"/>
      <c r="Q415" s="707"/>
      <c r="R415" s="1612">
        <v>105</v>
      </c>
      <c r="S415" s="700">
        <v>98.3</v>
      </c>
      <c r="T415" s="700">
        <v>96.8</v>
      </c>
      <c r="U415" s="1464">
        <v>98.4</v>
      </c>
      <c r="V415" s="1798">
        <f t="shared" si="8"/>
        <v>1.0840000000000001</v>
      </c>
      <c r="AI415" s="1357"/>
    </row>
    <row r="416" spans="1:35" ht="13.5" customHeight="1">
      <c r="A416" s="646"/>
      <c r="B416" s="589"/>
      <c r="C416" s="547" t="s">
        <v>120</v>
      </c>
      <c r="D416" s="715">
        <v>109.3</v>
      </c>
      <c r="E416" s="576">
        <v>3582458</v>
      </c>
      <c r="F416" s="1774">
        <v>391134</v>
      </c>
      <c r="G416" s="680">
        <v>104.6</v>
      </c>
      <c r="H416" s="575">
        <v>1064909.8799999999</v>
      </c>
      <c r="I416" s="1343">
        <v>0.43</v>
      </c>
      <c r="J416" s="681">
        <v>-9.1</v>
      </c>
      <c r="K416" s="1362">
        <v>1.1080000000000001</v>
      </c>
      <c r="L416" s="1281">
        <v>409737</v>
      </c>
      <c r="M416" s="678"/>
      <c r="N416" s="707"/>
      <c r="O416" s="707"/>
      <c r="P416" s="707"/>
      <c r="Q416" s="707"/>
      <c r="R416" s="1612">
        <v>109.5</v>
      </c>
      <c r="S416" s="700">
        <v>98.3</v>
      </c>
      <c r="T416" s="700">
        <v>98.6</v>
      </c>
      <c r="U416" s="1464">
        <v>98.5</v>
      </c>
      <c r="V416" s="1798">
        <f t="shared" si="8"/>
        <v>1.1080000000000001</v>
      </c>
      <c r="AI416" s="1357"/>
    </row>
    <row r="417" spans="1:35" ht="13.5" customHeight="1">
      <c r="A417" s="646"/>
      <c r="B417" s="589"/>
      <c r="C417" s="550" t="s">
        <v>121</v>
      </c>
      <c r="D417" s="715">
        <v>110.1</v>
      </c>
      <c r="E417" s="576">
        <v>3576246</v>
      </c>
      <c r="F417" s="1774">
        <v>399708</v>
      </c>
      <c r="G417" s="680">
        <v>105.9</v>
      </c>
      <c r="H417" s="575">
        <v>1062368.503</v>
      </c>
      <c r="I417" s="1345">
        <v>0.42</v>
      </c>
      <c r="J417" s="681">
        <v>-2.7</v>
      </c>
      <c r="K417" s="1362">
        <v>1.1739999999999999</v>
      </c>
      <c r="L417" s="1283">
        <v>456217</v>
      </c>
      <c r="M417" s="678"/>
      <c r="N417" s="709"/>
      <c r="O417" s="709"/>
      <c r="P417" s="709"/>
      <c r="Q417" s="709"/>
      <c r="R417" s="1612">
        <v>117.2</v>
      </c>
      <c r="S417" s="1325">
        <v>98.2</v>
      </c>
      <c r="T417" s="1325">
        <v>98.6</v>
      </c>
      <c r="U417" s="1464">
        <v>99.4</v>
      </c>
      <c r="V417" s="1798">
        <f t="shared" si="8"/>
        <v>1.1739999999999999</v>
      </c>
      <c r="AI417" s="1357"/>
    </row>
    <row r="418" spans="1:35" ht="13.5" customHeight="1">
      <c r="A418" s="643">
        <v>2010</v>
      </c>
      <c r="B418" s="588" t="s">
        <v>155</v>
      </c>
      <c r="C418" s="546" t="s">
        <v>369</v>
      </c>
      <c r="D418" s="713">
        <v>113.7</v>
      </c>
      <c r="E418" s="573">
        <v>3568168</v>
      </c>
      <c r="F418" s="1776">
        <v>246951</v>
      </c>
      <c r="G418" s="683">
        <v>110.8</v>
      </c>
      <c r="H418" s="572">
        <v>997998.00300000014</v>
      </c>
      <c r="I418" s="1343">
        <v>0.43</v>
      </c>
      <c r="J418" s="684">
        <v>-4.4000000000000004</v>
      </c>
      <c r="K418" s="1363">
        <v>1.052</v>
      </c>
      <c r="L418" s="1282">
        <v>393576</v>
      </c>
      <c r="M418" s="678"/>
      <c r="N418" s="707"/>
      <c r="O418" s="710"/>
      <c r="P418" s="707"/>
      <c r="Q418" s="707"/>
      <c r="R418" s="1614">
        <v>101</v>
      </c>
      <c r="S418" s="700">
        <v>99</v>
      </c>
      <c r="T418" s="700">
        <v>96.2</v>
      </c>
      <c r="U418" s="1457">
        <v>98.8</v>
      </c>
      <c r="V418" s="1800">
        <f>ROUND(R418*S418/T418/U418,3)</f>
        <v>1.052</v>
      </c>
      <c r="AI418" s="1357"/>
    </row>
    <row r="419" spans="1:35" ht="13.5" customHeight="1">
      <c r="A419" s="646"/>
      <c r="B419" s="589"/>
      <c r="C419" s="547" t="s">
        <v>370</v>
      </c>
      <c r="D419" s="715">
        <v>114.3</v>
      </c>
      <c r="E419" s="576">
        <v>3448148</v>
      </c>
      <c r="F419" s="1774">
        <v>397087</v>
      </c>
      <c r="G419" s="680">
        <v>111.9</v>
      </c>
      <c r="H419" s="575">
        <v>1045956.8510000001</v>
      </c>
      <c r="I419" s="1343">
        <v>0.44</v>
      </c>
      <c r="J419" s="681">
        <v>-2.5</v>
      </c>
      <c r="K419" s="1362">
        <v>1.1060000000000001</v>
      </c>
      <c r="L419" s="1281">
        <v>419545</v>
      </c>
      <c r="M419" s="678"/>
      <c r="N419" s="707"/>
      <c r="O419" s="707"/>
      <c r="P419" s="707"/>
      <c r="Q419" s="707"/>
      <c r="R419" s="1612">
        <v>107.7</v>
      </c>
      <c r="S419" s="700">
        <v>98.8</v>
      </c>
      <c r="T419" s="700">
        <v>97.7</v>
      </c>
      <c r="U419" s="1464">
        <v>98.5</v>
      </c>
      <c r="V419" s="1798">
        <f>ROUND(R419*S419/T419/U419,3)</f>
        <v>1.1060000000000001</v>
      </c>
      <c r="AI419" s="1357"/>
    </row>
    <row r="420" spans="1:35" ht="13.5" customHeight="1">
      <c r="A420" s="646"/>
      <c r="B420" s="589"/>
      <c r="C420" s="547" t="s">
        <v>371</v>
      </c>
      <c r="D420" s="715">
        <v>107.3</v>
      </c>
      <c r="E420" s="576">
        <v>3792970</v>
      </c>
      <c r="F420" s="1774">
        <v>562412</v>
      </c>
      <c r="G420" s="680">
        <v>104.5</v>
      </c>
      <c r="H420" s="575">
        <v>1065978.294</v>
      </c>
      <c r="I420" s="1343">
        <v>0.45</v>
      </c>
      <c r="J420" s="681">
        <v>-5.7</v>
      </c>
      <c r="K420" s="1362">
        <v>1.32</v>
      </c>
      <c r="L420" s="1281">
        <v>520018</v>
      </c>
      <c r="M420" s="678"/>
      <c r="N420" s="707"/>
      <c r="O420" s="707"/>
      <c r="P420" s="707"/>
      <c r="Q420" s="707"/>
      <c r="R420" s="1612">
        <v>128</v>
      </c>
      <c r="S420" s="700">
        <v>98.8</v>
      </c>
      <c r="T420" s="700">
        <v>97.3</v>
      </c>
      <c r="U420" s="1464">
        <v>98.5</v>
      </c>
      <c r="V420" s="1798">
        <f>ROUND(R420*S420/T420/U420,3)</f>
        <v>1.32</v>
      </c>
      <c r="AI420" s="1357"/>
    </row>
    <row r="421" spans="1:35" ht="13.5" customHeight="1">
      <c r="A421" s="646"/>
      <c r="B421" s="589"/>
      <c r="C421" s="547" t="s">
        <v>372</v>
      </c>
      <c r="D421" s="715">
        <v>113.6</v>
      </c>
      <c r="E421" s="576">
        <v>3679648</v>
      </c>
      <c r="F421" s="1774">
        <v>365228</v>
      </c>
      <c r="G421" s="680">
        <v>106.5</v>
      </c>
      <c r="H421" s="575">
        <v>1119048.1170000001</v>
      </c>
      <c r="I421" s="1343">
        <v>0.46</v>
      </c>
      <c r="J421" s="681">
        <v>-3.4</v>
      </c>
      <c r="K421" s="1362">
        <v>1.1160000000000001</v>
      </c>
      <c r="L421" s="1281">
        <v>511434</v>
      </c>
      <c r="M421" s="678"/>
      <c r="N421" s="707"/>
      <c r="O421" s="707"/>
      <c r="P421" s="707"/>
      <c r="Q421" s="707"/>
      <c r="R421" s="1612">
        <v>109.3</v>
      </c>
      <c r="S421" s="700">
        <v>99</v>
      </c>
      <c r="T421" s="700">
        <v>97.7</v>
      </c>
      <c r="U421" s="1464">
        <v>99.2</v>
      </c>
      <c r="V421" s="1798">
        <f t="shared" ref="V421:V427" si="9">ROUND(R421*S421/T421/U421,3)</f>
        <v>1.1160000000000001</v>
      </c>
      <c r="AI421" s="1357"/>
    </row>
    <row r="422" spans="1:35" ht="13.5" customHeight="1">
      <c r="A422" s="646"/>
      <c r="B422" s="589"/>
      <c r="C422" s="547" t="s">
        <v>373</v>
      </c>
      <c r="D422" s="715">
        <v>115.2</v>
      </c>
      <c r="E422" s="576">
        <v>3840177</v>
      </c>
      <c r="F422" s="1774">
        <v>375954</v>
      </c>
      <c r="G422" s="680">
        <v>111.5</v>
      </c>
      <c r="H422" s="575">
        <v>1030977.088</v>
      </c>
      <c r="I422" s="1343">
        <v>0.48</v>
      </c>
      <c r="J422" s="681">
        <v>-1.6</v>
      </c>
      <c r="K422" s="1362">
        <v>1.0640000000000001</v>
      </c>
      <c r="L422" s="1281">
        <v>472190</v>
      </c>
      <c r="M422" s="678"/>
      <c r="N422" s="707"/>
      <c r="O422" s="707"/>
      <c r="P422" s="707"/>
      <c r="Q422" s="707"/>
      <c r="R422" s="1612">
        <v>102.4</v>
      </c>
      <c r="S422" s="700">
        <v>99</v>
      </c>
      <c r="T422" s="700">
        <v>96.4</v>
      </c>
      <c r="U422" s="1464">
        <v>98.8</v>
      </c>
      <c r="V422" s="1798">
        <f>ROUND(R422*S422/T422/U422,3)</f>
        <v>1.0640000000000001</v>
      </c>
      <c r="AI422" s="1357"/>
    </row>
    <row r="423" spans="1:35" ht="13.5" customHeight="1">
      <c r="A423" s="646"/>
      <c r="B423" s="589"/>
      <c r="C423" s="547" t="s">
        <v>374</v>
      </c>
      <c r="D423" s="715">
        <v>117.2</v>
      </c>
      <c r="E423" s="576">
        <v>4070850</v>
      </c>
      <c r="F423" s="1774">
        <v>367554</v>
      </c>
      <c r="G423" s="680">
        <v>117.4</v>
      </c>
      <c r="H423" s="575">
        <v>1114125.0320000001</v>
      </c>
      <c r="I423" s="1343">
        <v>0.49</v>
      </c>
      <c r="J423" s="681">
        <v>-3.8</v>
      </c>
      <c r="K423" s="1362">
        <v>1.2669999999999999</v>
      </c>
      <c r="L423" s="1281">
        <v>485547</v>
      </c>
      <c r="M423" s="678"/>
      <c r="N423" s="707"/>
      <c r="O423" s="707"/>
      <c r="P423" s="707"/>
      <c r="Q423" s="707"/>
      <c r="R423" s="1612">
        <v>123.9</v>
      </c>
      <c r="S423" s="700">
        <v>98.8</v>
      </c>
      <c r="T423" s="700">
        <v>97.9</v>
      </c>
      <c r="U423" s="1464">
        <v>98.7</v>
      </c>
      <c r="V423" s="1798">
        <f t="shared" si="9"/>
        <v>1.2669999999999999</v>
      </c>
      <c r="AI423" s="1357"/>
    </row>
    <row r="424" spans="1:35" ht="13.5" customHeight="1">
      <c r="A424" s="646"/>
      <c r="B424" s="589"/>
      <c r="C424" s="547" t="s">
        <v>375</v>
      </c>
      <c r="D424" s="715">
        <v>116.6</v>
      </c>
      <c r="E424" s="576">
        <v>4247361</v>
      </c>
      <c r="F424" s="1774">
        <v>501983</v>
      </c>
      <c r="G424" s="680">
        <v>112.3</v>
      </c>
      <c r="H424" s="575">
        <v>1116960.632</v>
      </c>
      <c r="I424" s="1343">
        <v>0.5</v>
      </c>
      <c r="J424" s="681">
        <v>0.9</v>
      </c>
      <c r="K424" s="1362">
        <v>1.17</v>
      </c>
      <c r="L424" s="1281">
        <v>530351</v>
      </c>
      <c r="M424" s="678"/>
      <c r="N424" s="707"/>
      <c r="O424" s="707"/>
      <c r="P424" s="707"/>
      <c r="Q424" s="707"/>
      <c r="R424" s="1612">
        <v>115.7</v>
      </c>
      <c r="S424" s="700">
        <v>98.4</v>
      </c>
      <c r="T424" s="700">
        <v>98.6</v>
      </c>
      <c r="U424" s="1464">
        <v>98.7</v>
      </c>
      <c r="V424" s="1798">
        <f>ROUND(R424*S424/T424/U424,3)</f>
        <v>1.17</v>
      </c>
      <c r="AI424" s="1357"/>
    </row>
    <row r="425" spans="1:35" ht="13.5" customHeight="1">
      <c r="A425" s="646"/>
      <c r="B425" s="589"/>
      <c r="C425" s="547" t="s">
        <v>376</v>
      </c>
      <c r="D425" s="715">
        <v>118.2</v>
      </c>
      <c r="E425" s="576">
        <v>4185410</v>
      </c>
      <c r="F425" s="1774">
        <v>434558</v>
      </c>
      <c r="G425" s="680">
        <v>120.5</v>
      </c>
      <c r="H425" s="575">
        <v>1050025.784</v>
      </c>
      <c r="I425" s="1343">
        <v>0.51</v>
      </c>
      <c r="J425" s="681">
        <v>-1.1000000000000001</v>
      </c>
      <c r="K425" s="1362">
        <v>1.1339999999999999</v>
      </c>
      <c r="L425" s="1281">
        <v>468160</v>
      </c>
      <c r="M425" s="678"/>
      <c r="N425" s="707"/>
      <c r="O425" s="707"/>
      <c r="P425" s="707"/>
      <c r="Q425" s="707"/>
      <c r="R425" s="1612">
        <v>111.5</v>
      </c>
      <c r="S425" s="700">
        <v>98.3</v>
      </c>
      <c r="T425" s="700">
        <v>98</v>
      </c>
      <c r="U425" s="1464">
        <v>98.6</v>
      </c>
      <c r="V425" s="1798">
        <f>ROUND(R425*S425/T425/U425,3)</f>
        <v>1.1339999999999999</v>
      </c>
      <c r="AI425" s="1357"/>
    </row>
    <row r="426" spans="1:35" ht="13.5" customHeight="1">
      <c r="A426" s="646"/>
      <c r="B426" s="589"/>
      <c r="C426" s="547" t="s">
        <v>377</v>
      </c>
      <c r="D426" s="715">
        <v>118.8</v>
      </c>
      <c r="E426" s="576">
        <v>4134111</v>
      </c>
      <c r="F426" s="1774">
        <v>438023</v>
      </c>
      <c r="G426" s="680">
        <v>120.4</v>
      </c>
      <c r="H426" s="575">
        <v>1096785.324</v>
      </c>
      <c r="I426" s="1343">
        <v>0.53</v>
      </c>
      <c r="J426" s="681">
        <v>-0.1</v>
      </c>
      <c r="K426" s="1362">
        <v>1.2749999999999999</v>
      </c>
      <c r="L426" s="1281">
        <v>499392</v>
      </c>
      <c r="M426" s="678"/>
      <c r="N426" s="707"/>
      <c r="O426" s="707"/>
      <c r="P426" s="707"/>
      <c r="Q426" s="707"/>
      <c r="R426" s="1612">
        <v>126.7</v>
      </c>
      <c r="S426" s="700">
        <v>98.2</v>
      </c>
      <c r="T426" s="700">
        <v>99</v>
      </c>
      <c r="U426" s="1464">
        <v>98.6</v>
      </c>
      <c r="V426" s="1798">
        <f t="shared" si="9"/>
        <v>1.2749999999999999</v>
      </c>
      <c r="AI426" s="1357"/>
    </row>
    <row r="427" spans="1:35" ht="13.5" customHeight="1">
      <c r="A427" s="646"/>
      <c r="B427" s="589"/>
      <c r="C427" s="547" t="s">
        <v>119</v>
      </c>
      <c r="D427" s="715">
        <v>120</v>
      </c>
      <c r="E427" s="576">
        <v>4023872</v>
      </c>
      <c r="F427" s="1774">
        <v>341334</v>
      </c>
      <c r="G427" s="680">
        <v>124.7</v>
      </c>
      <c r="H427" s="575">
        <v>1089625.96</v>
      </c>
      <c r="I427" s="1343">
        <v>0.54</v>
      </c>
      <c r="J427" s="681">
        <v>-0.2</v>
      </c>
      <c r="K427" s="1362">
        <v>1.1759999999999999</v>
      </c>
      <c r="L427" s="1281">
        <v>517194</v>
      </c>
      <c r="M427" s="678"/>
      <c r="N427" s="707"/>
      <c r="O427" s="707"/>
      <c r="P427" s="707"/>
      <c r="Q427" s="707"/>
      <c r="R427" s="1612">
        <v>116.3</v>
      </c>
      <c r="S427" s="700">
        <v>98.6</v>
      </c>
      <c r="T427" s="700">
        <v>98.7</v>
      </c>
      <c r="U427" s="1464">
        <v>98.8</v>
      </c>
      <c r="V427" s="1798">
        <f t="shared" si="9"/>
        <v>1.1759999999999999</v>
      </c>
      <c r="AI427" s="1357"/>
    </row>
    <row r="428" spans="1:35" ht="13.5" customHeight="1">
      <c r="A428" s="646"/>
      <c r="B428" s="589"/>
      <c r="C428" s="547" t="s">
        <v>120</v>
      </c>
      <c r="D428" s="715">
        <v>117.5</v>
      </c>
      <c r="E428" s="576">
        <v>3832622</v>
      </c>
      <c r="F428" s="1774">
        <v>355966</v>
      </c>
      <c r="G428" s="680">
        <v>117.4</v>
      </c>
      <c r="H428" s="575">
        <v>1102863.1950000001</v>
      </c>
      <c r="I428" s="1343">
        <v>0.55000000000000004</v>
      </c>
      <c r="J428" s="681">
        <v>-0.9</v>
      </c>
      <c r="K428" s="1362">
        <v>1.202</v>
      </c>
      <c r="L428" s="1281">
        <v>464068</v>
      </c>
      <c r="M428" s="678"/>
      <c r="N428" s="707"/>
      <c r="O428" s="707"/>
      <c r="P428" s="707"/>
      <c r="Q428" s="707"/>
      <c r="R428" s="1612">
        <v>120</v>
      </c>
      <c r="S428" s="700">
        <v>98.5</v>
      </c>
      <c r="T428" s="700">
        <v>99.5</v>
      </c>
      <c r="U428" s="1464">
        <v>98.8</v>
      </c>
      <c r="V428" s="1798">
        <f>ROUND(R428*S428/T428/U428,3)</f>
        <v>1.202</v>
      </c>
      <c r="AI428" s="1357"/>
    </row>
    <row r="429" spans="1:35" ht="13.5" customHeight="1">
      <c r="A429" s="658"/>
      <c r="B429" s="676"/>
      <c r="C429" s="550" t="s">
        <v>121</v>
      </c>
      <c r="D429" s="717">
        <v>120.4</v>
      </c>
      <c r="E429" s="582">
        <v>3819908</v>
      </c>
      <c r="F429" s="1775">
        <v>447513</v>
      </c>
      <c r="G429" s="687">
        <v>118.7</v>
      </c>
      <c r="H429" s="581">
        <v>1088500.7680000002</v>
      </c>
      <c r="I429" s="1345">
        <v>0.56000000000000005</v>
      </c>
      <c r="J429" s="688">
        <v>-3.6</v>
      </c>
      <c r="K429" s="1364">
        <v>1.29</v>
      </c>
      <c r="L429" s="1283">
        <v>561828</v>
      </c>
      <c r="M429" s="678"/>
      <c r="N429" s="661"/>
      <c r="P429" s="661"/>
      <c r="Q429" s="661"/>
      <c r="R429" s="1613">
        <v>128.69999999999999</v>
      </c>
      <c r="S429" s="1325">
        <v>98.9</v>
      </c>
      <c r="T429" s="1325">
        <v>99.7</v>
      </c>
      <c r="U429" s="1465">
        <v>99</v>
      </c>
      <c r="V429" s="1799">
        <f>ROUND(R429*S429/T429/U429,3)</f>
        <v>1.29</v>
      </c>
      <c r="AI429" s="1357"/>
    </row>
    <row r="430" spans="1:35" ht="13.5" customHeight="1">
      <c r="A430" s="646">
        <v>2011</v>
      </c>
      <c r="B430" s="589" t="s">
        <v>158</v>
      </c>
      <c r="C430" s="546" t="s">
        <v>369</v>
      </c>
      <c r="D430" s="713">
        <v>117.3</v>
      </c>
      <c r="E430" s="573">
        <v>3852090</v>
      </c>
      <c r="F430" s="1776">
        <v>334928</v>
      </c>
      <c r="G430" s="683">
        <v>118.9</v>
      </c>
      <c r="H430" s="572">
        <v>1006288.41</v>
      </c>
      <c r="I430" s="1343">
        <v>0.56999999999999995</v>
      </c>
      <c r="J430" s="684">
        <v>-0.2</v>
      </c>
      <c r="K430" s="1363">
        <v>1.109</v>
      </c>
      <c r="L430" s="1281">
        <v>418699</v>
      </c>
      <c r="M430" s="678"/>
      <c r="N430" s="707"/>
      <c r="O430" s="710"/>
      <c r="P430" s="707"/>
      <c r="Q430" s="707"/>
      <c r="R430" s="1614">
        <v>106.9</v>
      </c>
      <c r="S430" s="700">
        <v>99.4</v>
      </c>
      <c r="T430" s="700">
        <v>96.9</v>
      </c>
      <c r="U430" s="1457">
        <v>98.9</v>
      </c>
      <c r="V430" s="1800">
        <f>ROUND(R430*S430/T430/U430,3)</f>
        <v>1.109</v>
      </c>
      <c r="AI430" s="1357"/>
    </row>
    <row r="431" spans="1:35" ht="13.5" customHeight="1">
      <c r="A431" s="646"/>
      <c r="B431" s="589"/>
      <c r="C431" s="547" t="s">
        <v>370</v>
      </c>
      <c r="D431" s="715">
        <v>130.69999999999999</v>
      </c>
      <c r="E431" s="576">
        <v>3683546</v>
      </c>
      <c r="F431" s="1774">
        <v>452464</v>
      </c>
      <c r="G431" s="680">
        <v>143.4</v>
      </c>
      <c r="H431" s="575">
        <v>1046507.5760000001</v>
      </c>
      <c r="I431" s="1343">
        <v>0.57999999999999996</v>
      </c>
      <c r="J431" s="681">
        <v>-0.2</v>
      </c>
      <c r="K431" s="1362">
        <v>1.25</v>
      </c>
      <c r="L431" s="1281">
        <v>512049</v>
      </c>
      <c r="M431" s="678"/>
      <c r="N431" s="707"/>
      <c r="O431" s="707"/>
      <c r="P431" s="707"/>
      <c r="Q431" s="707"/>
      <c r="R431" s="1612">
        <v>122.6</v>
      </c>
      <c r="S431" s="700">
        <v>99.5</v>
      </c>
      <c r="T431" s="700">
        <v>99.1</v>
      </c>
      <c r="U431" s="1464">
        <v>98.5</v>
      </c>
      <c r="V431" s="1798">
        <f t="shared" ref="V431:V441" si="10">ROUND(R431*S431/T431/U431,3)</f>
        <v>1.25</v>
      </c>
      <c r="AI431" s="1357"/>
    </row>
    <row r="432" spans="1:35" ht="13.5" customHeight="1">
      <c r="A432" s="646"/>
      <c r="B432" s="589"/>
      <c r="C432" s="547" t="s">
        <v>371</v>
      </c>
      <c r="D432" s="715">
        <v>118.5</v>
      </c>
      <c r="E432" s="576">
        <v>4010765</v>
      </c>
      <c r="F432" s="1774">
        <v>406502</v>
      </c>
      <c r="G432" s="680">
        <v>122.4</v>
      </c>
      <c r="H432" s="575">
        <v>1089515.6940000001</v>
      </c>
      <c r="I432" s="1343">
        <v>0.57999999999999996</v>
      </c>
      <c r="J432" s="681">
        <v>-3.2</v>
      </c>
      <c r="K432" s="1362">
        <v>1.4339999999999999</v>
      </c>
      <c r="L432" s="1281">
        <v>591979</v>
      </c>
      <c r="M432" s="678"/>
      <c r="N432" s="707"/>
      <c r="O432" s="707"/>
      <c r="P432" s="707"/>
      <c r="Q432" s="707"/>
      <c r="R432" s="1612">
        <v>140.1</v>
      </c>
      <c r="S432" s="700">
        <v>100.1</v>
      </c>
      <c r="T432" s="700">
        <v>99.2</v>
      </c>
      <c r="U432" s="1464">
        <v>98.6</v>
      </c>
      <c r="V432" s="1798">
        <f t="shared" si="10"/>
        <v>1.4339999999999999</v>
      </c>
      <c r="AI432" s="1357"/>
    </row>
    <row r="433" spans="1:35" ht="13.5" customHeight="1">
      <c r="A433" s="646"/>
      <c r="B433" s="589"/>
      <c r="C433" s="547" t="s">
        <v>372</v>
      </c>
      <c r="D433" s="715">
        <v>123.2</v>
      </c>
      <c r="E433" s="576">
        <v>3832940</v>
      </c>
      <c r="F433" s="1774">
        <v>386693</v>
      </c>
      <c r="G433" s="680">
        <v>123</v>
      </c>
      <c r="H433" s="575">
        <v>1127474.1090000002</v>
      </c>
      <c r="I433" s="1343">
        <v>0.57999999999999996</v>
      </c>
      <c r="J433" s="681">
        <v>0</v>
      </c>
      <c r="K433" s="1362">
        <v>1.1679999999999999</v>
      </c>
      <c r="L433" s="1281">
        <v>534593</v>
      </c>
      <c r="M433" s="678"/>
      <c r="N433" s="707"/>
      <c r="O433" s="707"/>
      <c r="P433" s="707"/>
      <c r="Q433" s="707"/>
      <c r="R433" s="1612">
        <v>116.5</v>
      </c>
      <c r="S433" s="700">
        <v>100.9</v>
      </c>
      <c r="T433" s="700">
        <v>100.1</v>
      </c>
      <c r="U433" s="1464">
        <v>100.5</v>
      </c>
      <c r="V433" s="1798">
        <f t="shared" si="10"/>
        <v>1.1679999999999999</v>
      </c>
      <c r="AI433" s="1357"/>
    </row>
    <row r="434" spans="1:35" ht="13.5" customHeight="1">
      <c r="A434" s="646"/>
      <c r="B434" s="589"/>
      <c r="C434" s="547" t="s">
        <v>373</v>
      </c>
      <c r="D434" s="715">
        <v>125.3</v>
      </c>
      <c r="E434" s="576">
        <v>3904096</v>
      </c>
      <c r="F434" s="1774">
        <v>379866</v>
      </c>
      <c r="G434" s="680">
        <v>131.80000000000001</v>
      </c>
      <c r="H434" s="575">
        <v>1045578.8409999999</v>
      </c>
      <c r="I434" s="1343">
        <v>0.56999999999999995</v>
      </c>
      <c r="J434" s="681">
        <v>-3</v>
      </c>
      <c r="K434" s="1362">
        <v>1.1519999999999999</v>
      </c>
      <c r="L434" s="1281">
        <v>484130</v>
      </c>
      <c r="M434" s="678"/>
      <c r="N434" s="707"/>
      <c r="O434" s="707"/>
      <c r="P434" s="707"/>
      <c r="Q434" s="707"/>
      <c r="R434" s="1612">
        <v>113.7</v>
      </c>
      <c r="S434" s="700">
        <v>100.7</v>
      </c>
      <c r="T434" s="700">
        <v>98.9</v>
      </c>
      <c r="U434" s="1464">
        <v>100.5</v>
      </c>
      <c r="V434" s="1798">
        <f t="shared" si="10"/>
        <v>1.1519999999999999</v>
      </c>
      <c r="AI434" s="1357"/>
    </row>
    <row r="435" spans="1:35" ht="13.5" customHeight="1">
      <c r="A435" s="646"/>
      <c r="B435" s="589"/>
      <c r="C435" s="547" t="s">
        <v>374</v>
      </c>
      <c r="D435" s="715">
        <v>123.5</v>
      </c>
      <c r="E435" s="576">
        <v>4113679</v>
      </c>
      <c r="F435" s="1774">
        <v>376785</v>
      </c>
      <c r="G435" s="680">
        <v>127.4</v>
      </c>
      <c r="H435" s="575">
        <v>1139319</v>
      </c>
      <c r="I435" s="1343">
        <v>0.56999999999999995</v>
      </c>
      <c r="J435" s="681">
        <v>-0.7</v>
      </c>
      <c r="K435" s="1362">
        <v>1.3140000000000001</v>
      </c>
      <c r="L435" s="1281">
        <v>536506</v>
      </c>
      <c r="M435" s="678"/>
      <c r="N435" s="707"/>
      <c r="O435" s="707"/>
      <c r="P435" s="707"/>
      <c r="Q435" s="707"/>
      <c r="R435" s="1612">
        <v>131.4</v>
      </c>
      <c r="S435" s="700">
        <v>100.6</v>
      </c>
      <c r="T435" s="700">
        <v>100.1</v>
      </c>
      <c r="U435" s="1464">
        <v>100.5</v>
      </c>
      <c r="V435" s="1798">
        <f t="shared" si="10"/>
        <v>1.3140000000000001</v>
      </c>
      <c r="AI435" s="1357"/>
    </row>
    <row r="436" spans="1:35" ht="13.5" customHeight="1">
      <c r="A436" s="646"/>
      <c r="B436" s="589"/>
      <c r="C436" s="547" t="s">
        <v>375</v>
      </c>
      <c r="D436" s="715">
        <v>122.7</v>
      </c>
      <c r="E436" s="576">
        <v>4208594</v>
      </c>
      <c r="F436" s="1774">
        <v>483632</v>
      </c>
      <c r="G436" s="680">
        <v>129</v>
      </c>
      <c r="H436" s="575">
        <v>1117041.57</v>
      </c>
      <c r="I436" s="1343">
        <v>0.59</v>
      </c>
      <c r="J436" s="681">
        <v>0</v>
      </c>
      <c r="K436" s="1362">
        <v>1.2010000000000001</v>
      </c>
      <c r="L436" s="1281">
        <v>526965</v>
      </c>
      <c r="M436" s="678"/>
      <c r="N436" s="707"/>
      <c r="O436" s="707"/>
      <c r="P436" s="707"/>
      <c r="Q436" s="707"/>
      <c r="R436" s="1612">
        <v>119.5</v>
      </c>
      <c r="S436" s="700">
        <v>100.6</v>
      </c>
      <c r="T436" s="700">
        <v>99.6</v>
      </c>
      <c r="U436" s="1464">
        <v>100.5</v>
      </c>
      <c r="V436" s="1798">
        <f t="shared" si="10"/>
        <v>1.2010000000000001</v>
      </c>
      <c r="AI436" s="1357"/>
    </row>
    <row r="437" spans="1:35" ht="13.5" customHeight="1">
      <c r="A437" s="646"/>
      <c r="B437" s="589"/>
      <c r="C437" s="547" t="s">
        <v>376</v>
      </c>
      <c r="D437" s="715">
        <v>121.6</v>
      </c>
      <c r="E437" s="576">
        <v>4099593</v>
      </c>
      <c r="F437" s="1774">
        <v>494049</v>
      </c>
      <c r="G437" s="680">
        <v>122.2</v>
      </c>
      <c r="H437" s="575">
        <v>1074214.0619999999</v>
      </c>
      <c r="I437" s="1343">
        <v>0.6</v>
      </c>
      <c r="J437" s="681">
        <v>-3.6</v>
      </c>
      <c r="K437" s="1362">
        <v>1.169</v>
      </c>
      <c r="L437" s="1281">
        <v>487536</v>
      </c>
      <c r="M437" s="678"/>
      <c r="N437" s="707"/>
      <c r="O437" s="707"/>
      <c r="P437" s="707"/>
      <c r="Q437" s="707"/>
      <c r="R437" s="1612">
        <v>116.9</v>
      </c>
      <c r="S437" s="700">
        <v>100.4</v>
      </c>
      <c r="T437" s="700">
        <v>100.1</v>
      </c>
      <c r="U437" s="1464">
        <v>100.3</v>
      </c>
      <c r="V437" s="1798">
        <f t="shared" si="10"/>
        <v>1.169</v>
      </c>
      <c r="AI437" s="1357"/>
    </row>
    <row r="438" spans="1:35" ht="13.5" customHeight="1">
      <c r="A438" s="646"/>
      <c r="B438" s="589"/>
      <c r="C438" s="547" t="s">
        <v>377</v>
      </c>
      <c r="D438" s="715">
        <v>117.1</v>
      </c>
      <c r="E438" s="576">
        <v>3989416</v>
      </c>
      <c r="F438" s="1774">
        <v>341732</v>
      </c>
      <c r="G438" s="680">
        <v>119.1</v>
      </c>
      <c r="H438" s="575">
        <v>1098228.186</v>
      </c>
      <c r="I438" s="1343">
        <v>0.61</v>
      </c>
      <c r="J438" s="681">
        <v>-3.8</v>
      </c>
      <c r="K438" s="1362">
        <v>1.252</v>
      </c>
      <c r="L438" s="1281">
        <v>514768</v>
      </c>
      <c r="M438" s="678"/>
      <c r="N438" s="707"/>
      <c r="O438" s="707"/>
      <c r="P438" s="707"/>
      <c r="Q438" s="707"/>
      <c r="R438" s="1612">
        <v>124.9</v>
      </c>
      <c r="S438" s="700">
        <v>100.1</v>
      </c>
      <c r="T438" s="700">
        <v>100.4</v>
      </c>
      <c r="U438" s="1464">
        <v>99.5</v>
      </c>
      <c r="V438" s="1798">
        <f t="shared" si="10"/>
        <v>1.252</v>
      </c>
      <c r="AI438" s="1357"/>
    </row>
    <row r="439" spans="1:35" ht="13.5" customHeight="1">
      <c r="A439" s="646"/>
      <c r="B439" s="589"/>
      <c r="C439" s="547" t="s">
        <v>119</v>
      </c>
      <c r="D439" s="715">
        <v>122.4</v>
      </c>
      <c r="E439" s="576">
        <v>3942772</v>
      </c>
      <c r="F439" s="1774">
        <v>396126</v>
      </c>
      <c r="G439" s="680">
        <v>129.30000000000001</v>
      </c>
      <c r="H439" s="575">
        <v>1091773.176</v>
      </c>
      <c r="I439" s="1343">
        <v>0.62</v>
      </c>
      <c r="J439" s="681">
        <v>-2</v>
      </c>
      <c r="K439" s="1362">
        <v>1.179</v>
      </c>
      <c r="L439" s="1281">
        <v>512761</v>
      </c>
      <c r="M439" s="678"/>
      <c r="N439" s="707"/>
      <c r="O439" s="707"/>
      <c r="P439" s="707"/>
      <c r="Q439" s="707"/>
      <c r="R439" s="1612">
        <v>118.3</v>
      </c>
      <c r="S439" s="700">
        <v>99.5</v>
      </c>
      <c r="T439" s="700">
        <v>99.9</v>
      </c>
      <c r="U439" s="1464">
        <v>99.9</v>
      </c>
      <c r="V439" s="1798">
        <f t="shared" si="10"/>
        <v>1.179</v>
      </c>
      <c r="AI439" s="1357"/>
    </row>
    <row r="440" spans="1:35" ht="13.5" customHeight="1">
      <c r="A440" s="646"/>
      <c r="B440" s="589"/>
      <c r="C440" s="547" t="s">
        <v>120</v>
      </c>
      <c r="D440" s="715">
        <v>122.4</v>
      </c>
      <c r="E440" s="576">
        <v>3803591</v>
      </c>
      <c r="F440" s="1774">
        <v>417697</v>
      </c>
      <c r="G440" s="680">
        <v>126.1</v>
      </c>
      <c r="H440" s="575">
        <v>1119518.0369999998</v>
      </c>
      <c r="I440" s="1343">
        <v>0.63</v>
      </c>
      <c r="J440" s="681">
        <v>-3.5</v>
      </c>
      <c r="K440" s="1362">
        <v>1.234</v>
      </c>
      <c r="L440" s="1281">
        <v>474680</v>
      </c>
      <c r="M440" s="678"/>
      <c r="N440" s="707"/>
      <c r="O440" s="707"/>
      <c r="P440" s="707"/>
      <c r="Q440" s="707"/>
      <c r="R440" s="1612">
        <v>124.9</v>
      </c>
      <c r="S440" s="700">
        <v>99.4</v>
      </c>
      <c r="T440" s="700">
        <v>100.7</v>
      </c>
      <c r="U440" s="1464">
        <v>99.9</v>
      </c>
      <c r="V440" s="1798">
        <f t="shared" si="10"/>
        <v>1.234</v>
      </c>
      <c r="AI440" s="1357"/>
    </row>
    <row r="441" spans="1:35" ht="13.5" customHeight="1">
      <c r="A441" s="646"/>
      <c r="B441" s="589"/>
      <c r="C441" s="550" t="s">
        <v>121</v>
      </c>
      <c r="D441" s="717">
        <v>120.5</v>
      </c>
      <c r="E441" s="582">
        <v>3782164</v>
      </c>
      <c r="F441" s="1775">
        <v>479930</v>
      </c>
      <c r="G441" s="687">
        <v>119.9</v>
      </c>
      <c r="H441" s="581">
        <v>1101927.1240000001</v>
      </c>
      <c r="I441" s="1345">
        <v>0.64</v>
      </c>
      <c r="J441" s="688">
        <v>-1.3</v>
      </c>
      <c r="K441" s="1364">
        <v>1.2589999999999999</v>
      </c>
      <c r="L441" s="1283">
        <v>537752</v>
      </c>
      <c r="M441" s="678"/>
      <c r="N441" s="709"/>
      <c r="O441" s="709"/>
      <c r="P441" s="709"/>
      <c r="Q441" s="709"/>
      <c r="R441" s="1613">
        <v>127</v>
      </c>
      <c r="S441" s="1325">
        <v>99.2</v>
      </c>
      <c r="T441" s="1325">
        <v>100.4</v>
      </c>
      <c r="U441" s="1465">
        <v>99.7</v>
      </c>
      <c r="V441" s="1799">
        <f t="shared" si="10"/>
        <v>1.2589999999999999</v>
      </c>
      <c r="AI441" s="1357"/>
    </row>
    <row r="442" spans="1:35" ht="13.5" customHeight="1">
      <c r="A442" s="643">
        <v>2012</v>
      </c>
      <c r="B442" s="588" t="s">
        <v>161</v>
      </c>
      <c r="C442" s="546" t="s">
        <v>369</v>
      </c>
      <c r="D442" s="713">
        <v>123.2</v>
      </c>
      <c r="E442" s="573">
        <v>3643683</v>
      </c>
      <c r="F442" s="1776">
        <v>435195</v>
      </c>
      <c r="G442" s="683">
        <v>132.69999999999999</v>
      </c>
      <c r="H442" s="572">
        <v>1058293.1399999999</v>
      </c>
      <c r="I442" s="1343">
        <v>0.65</v>
      </c>
      <c r="J442" s="684">
        <v>-1.1000000000000001</v>
      </c>
      <c r="K442" s="1363">
        <v>1.143</v>
      </c>
      <c r="L442" s="1282">
        <v>380184</v>
      </c>
      <c r="M442" s="678"/>
      <c r="N442" s="707"/>
      <c r="O442" s="710"/>
      <c r="P442" s="707"/>
      <c r="Q442" s="707"/>
      <c r="R442" s="1614">
        <v>111.8</v>
      </c>
      <c r="S442" s="700">
        <v>99.2</v>
      </c>
      <c r="T442" s="700">
        <v>98.3</v>
      </c>
      <c r="U442" s="1457">
        <v>98.7</v>
      </c>
      <c r="V442" s="1800">
        <f>ROUND(R442*S442/T442/U442,3)</f>
        <v>1.143</v>
      </c>
      <c r="AI442" s="1357"/>
    </row>
    <row r="443" spans="1:35" ht="13.5" customHeight="1">
      <c r="A443" s="646"/>
      <c r="B443" s="589"/>
      <c r="C443" s="547" t="s">
        <v>370</v>
      </c>
      <c r="D443" s="715">
        <v>121.3</v>
      </c>
      <c r="E443" s="576">
        <v>3638310</v>
      </c>
      <c r="F443" s="1774">
        <v>377369</v>
      </c>
      <c r="G443" s="680">
        <v>130.1</v>
      </c>
      <c r="H443" s="575">
        <v>1130689.406</v>
      </c>
      <c r="I443" s="1343">
        <v>0.65</v>
      </c>
      <c r="J443" s="681">
        <v>1.4</v>
      </c>
      <c r="K443" s="1362">
        <v>1.212</v>
      </c>
      <c r="L443" s="1281">
        <v>505277</v>
      </c>
      <c r="M443" s="678"/>
      <c r="N443" s="707"/>
      <c r="O443" s="707"/>
      <c r="P443" s="707"/>
      <c r="Q443" s="707"/>
      <c r="R443" s="1612">
        <v>120.9</v>
      </c>
      <c r="S443" s="700">
        <v>99.3</v>
      </c>
      <c r="T443" s="700">
        <v>100.5</v>
      </c>
      <c r="U443" s="1464">
        <v>98.6</v>
      </c>
      <c r="V443" s="1798">
        <f>ROUND(R443*S443/T443/U443,3)</f>
        <v>1.212</v>
      </c>
      <c r="AI443" s="1357"/>
    </row>
    <row r="444" spans="1:35" ht="13.5" customHeight="1">
      <c r="A444" s="646"/>
      <c r="B444" s="589"/>
      <c r="C444" s="547" t="s">
        <v>371</v>
      </c>
      <c r="D444" s="715">
        <v>118.7</v>
      </c>
      <c r="E444" s="576">
        <v>3785373</v>
      </c>
      <c r="F444" s="1774">
        <v>417239</v>
      </c>
      <c r="G444" s="680">
        <v>126.6</v>
      </c>
      <c r="H444" s="575">
        <v>1142551.47</v>
      </c>
      <c r="I444" s="1343">
        <v>0.67</v>
      </c>
      <c r="J444" s="681">
        <v>0.1</v>
      </c>
      <c r="K444" s="1362">
        <v>1.385</v>
      </c>
      <c r="L444" s="1281">
        <v>555447</v>
      </c>
      <c r="M444" s="678"/>
      <c r="N444" s="707"/>
      <c r="O444" s="707"/>
      <c r="P444" s="707"/>
      <c r="Q444" s="707"/>
      <c r="R444" s="1612">
        <v>137.4</v>
      </c>
      <c r="S444" s="700">
        <v>99.9</v>
      </c>
      <c r="T444" s="700">
        <v>100.8</v>
      </c>
      <c r="U444" s="1464">
        <v>98.3</v>
      </c>
      <c r="V444" s="1798">
        <f t="shared" ref="V444:V453" si="11">ROUND(R444*S444/T444/U444,3)</f>
        <v>1.385</v>
      </c>
      <c r="AI444" s="1357"/>
    </row>
    <row r="445" spans="1:35" ht="13.5" customHeight="1">
      <c r="A445" s="646"/>
      <c r="B445" s="589"/>
      <c r="C445" s="547" t="s">
        <v>372</v>
      </c>
      <c r="D445" s="715">
        <v>119.7</v>
      </c>
      <c r="E445" s="576">
        <v>3732543</v>
      </c>
      <c r="F445" s="1774">
        <v>349315</v>
      </c>
      <c r="G445" s="680">
        <v>122.3</v>
      </c>
      <c r="H445" s="575">
        <v>1161805.3419999999</v>
      </c>
      <c r="I445" s="1343">
        <v>0.67</v>
      </c>
      <c r="J445" s="681">
        <v>-3.5</v>
      </c>
      <c r="K445" s="1362">
        <v>1.111</v>
      </c>
      <c r="L445" s="1281">
        <v>504641</v>
      </c>
      <c r="M445" s="678"/>
      <c r="N445" s="707"/>
      <c r="O445" s="707"/>
      <c r="P445" s="707"/>
      <c r="Q445" s="707"/>
      <c r="R445" s="1612">
        <v>113.3</v>
      </c>
      <c r="S445" s="700">
        <v>99.5</v>
      </c>
      <c r="T445" s="700">
        <v>101.4</v>
      </c>
      <c r="U445" s="1464">
        <v>100.1</v>
      </c>
      <c r="V445" s="1798">
        <f t="shared" si="11"/>
        <v>1.111</v>
      </c>
      <c r="AI445" s="1357"/>
    </row>
    <row r="446" spans="1:35" ht="13.5" customHeight="1">
      <c r="A446" s="646"/>
      <c r="B446" s="589"/>
      <c r="C446" s="547" t="s">
        <v>373</v>
      </c>
      <c r="D446" s="715">
        <v>117.9</v>
      </c>
      <c r="E446" s="576">
        <v>3760554</v>
      </c>
      <c r="F446" s="1774">
        <v>426882</v>
      </c>
      <c r="G446" s="680">
        <v>123.2</v>
      </c>
      <c r="H446" s="575">
        <v>1103953.9630000002</v>
      </c>
      <c r="I446" s="1343">
        <v>0.68</v>
      </c>
      <c r="J446" s="681">
        <v>-1.2</v>
      </c>
      <c r="K446" s="1362">
        <v>1.111</v>
      </c>
      <c r="L446" s="1281">
        <v>457833</v>
      </c>
      <c r="M446" s="678"/>
      <c r="N446" s="707"/>
      <c r="O446" s="707"/>
      <c r="P446" s="707"/>
      <c r="Q446" s="707"/>
      <c r="R446" s="1612">
        <v>111.8</v>
      </c>
      <c r="S446" s="700">
        <v>99</v>
      </c>
      <c r="T446" s="700">
        <v>99.7</v>
      </c>
      <c r="U446" s="1464">
        <v>99.9</v>
      </c>
      <c r="V446" s="1798">
        <f>ROUND(R446*S446/T446/U446,3)</f>
        <v>1.111</v>
      </c>
      <c r="AI446" s="1357"/>
    </row>
    <row r="447" spans="1:35" ht="13.5" customHeight="1">
      <c r="A447" s="646"/>
      <c r="B447" s="589"/>
      <c r="C447" s="547" t="s">
        <v>374</v>
      </c>
      <c r="D447" s="715">
        <v>117.2</v>
      </c>
      <c r="E447" s="576">
        <v>3884889</v>
      </c>
      <c r="F447" s="1774">
        <v>450219</v>
      </c>
      <c r="G447" s="680">
        <v>118.6</v>
      </c>
      <c r="H447" s="575">
        <v>1166342.49</v>
      </c>
      <c r="I447" s="1343">
        <v>0.68</v>
      </c>
      <c r="J447" s="681">
        <v>-3.9</v>
      </c>
      <c r="K447" s="1362">
        <v>1.1910000000000001</v>
      </c>
      <c r="L447" s="1281">
        <v>500483</v>
      </c>
      <c r="M447" s="678"/>
      <c r="N447" s="707"/>
      <c r="O447" s="707"/>
      <c r="P447" s="707"/>
      <c r="Q447" s="707"/>
      <c r="R447" s="1612">
        <v>122.7</v>
      </c>
      <c r="S447" s="700">
        <v>98.2</v>
      </c>
      <c r="T447" s="700">
        <v>101.5</v>
      </c>
      <c r="U447" s="1464">
        <v>99.7</v>
      </c>
      <c r="V447" s="1798">
        <f t="shared" si="11"/>
        <v>1.1910000000000001</v>
      </c>
      <c r="AI447" s="1357"/>
    </row>
    <row r="448" spans="1:35" ht="13.5" customHeight="1">
      <c r="A448" s="646"/>
      <c r="B448" s="589"/>
      <c r="C448" s="547" t="s">
        <v>375</v>
      </c>
      <c r="D448" s="715">
        <v>116.3</v>
      </c>
      <c r="E448" s="576">
        <v>3962301</v>
      </c>
      <c r="F448" s="1774">
        <v>478920</v>
      </c>
      <c r="G448" s="680">
        <v>118.6</v>
      </c>
      <c r="H448" s="575">
        <v>1156693.2549999999</v>
      </c>
      <c r="I448" s="1343">
        <v>0.69</v>
      </c>
      <c r="J448" s="681">
        <v>-5.3</v>
      </c>
      <c r="K448" s="1362">
        <v>1.1120000000000001</v>
      </c>
      <c r="L448" s="1281">
        <v>483545</v>
      </c>
      <c r="M448" s="678"/>
      <c r="N448" s="707"/>
      <c r="O448" s="707"/>
      <c r="P448" s="707"/>
      <c r="Q448" s="707"/>
      <c r="R448" s="1612">
        <v>115.1</v>
      </c>
      <c r="S448" s="700">
        <v>97.5</v>
      </c>
      <c r="T448" s="700">
        <v>100.8</v>
      </c>
      <c r="U448" s="1464">
        <v>100.1</v>
      </c>
      <c r="V448" s="1798">
        <f t="shared" si="11"/>
        <v>1.1120000000000001</v>
      </c>
      <c r="AI448" s="1357"/>
    </row>
    <row r="449" spans="1:35" ht="13.5" customHeight="1">
      <c r="A449" s="646"/>
      <c r="B449" s="589"/>
      <c r="C449" s="547" t="s">
        <v>376</v>
      </c>
      <c r="D449" s="715">
        <v>115.1</v>
      </c>
      <c r="E449" s="576">
        <v>3841250</v>
      </c>
      <c r="F449" s="1774">
        <v>391594</v>
      </c>
      <c r="G449" s="680">
        <v>119.1</v>
      </c>
      <c r="H449" s="575">
        <v>1115442.0319999999</v>
      </c>
      <c r="I449" s="1343">
        <v>0.69</v>
      </c>
      <c r="J449" s="681">
        <v>-0.8</v>
      </c>
      <c r="K449" s="1362">
        <v>1.0840000000000001</v>
      </c>
      <c r="L449" s="1281">
        <v>462571</v>
      </c>
      <c r="M449" s="678"/>
      <c r="N449" s="707"/>
      <c r="O449" s="707"/>
      <c r="P449" s="707"/>
      <c r="Q449" s="707"/>
      <c r="R449" s="1612">
        <v>110.7</v>
      </c>
      <c r="S449" s="700">
        <v>97.6</v>
      </c>
      <c r="T449" s="700">
        <v>99.7</v>
      </c>
      <c r="U449" s="1464">
        <v>100</v>
      </c>
      <c r="V449" s="1798">
        <f t="shared" si="11"/>
        <v>1.0840000000000001</v>
      </c>
      <c r="AI449" s="1357"/>
    </row>
    <row r="450" spans="1:35" ht="13.5" customHeight="1">
      <c r="A450" s="646"/>
      <c r="B450" s="589"/>
      <c r="C450" s="547" t="s">
        <v>377</v>
      </c>
      <c r="D450" s="715">
        <v>114.3</v>
      </c>
      <c r="E450" s="576">
        <v>3778162</v>
      </c>
      <c r="F450" s="1774">
        <v>364759</v>
      </c>
      <c r="G450" s="680">
        <v>118.5</v>
      </c>
      <c r="H450" s="575">
        <v>1129419.4740000002</v>
      </c>
      <c r="I450" s="1343">
        <v>0.69</v>
      </c>
      <c r="J450" s="681">
        <v>-2.4</v>
      </c>
      <c r="K450" s="1362">
        <v>1.175</v>
      </c>
      <c r="L450" s="1281">
        <v>490068</v>
      </c>
      <c r="M450" s="678"/>
      <c r="N450" s="707"/>
      <c r="O450" s="707"/>
      <c r="P450" s="707"/>
      <c r="Q450" s="707"/>
      <c r="R450" s="1612">
        <v>120.4</v>
      </c>
      <c r="S450" s="700">
        <v>97.9</v>
      </c>
      <c r="T450" s="700">
        <v>100.3</v>
      </c>
      <c r="U450" s="1464">
        <v>100</v>
      </c>
      <c r="V450" s="1798">
        <f t="shared" si="11"/>
        <v>1.175</v>
      </c>
      <c r="AI450" s="1357"/>
    </row>
    <row r="451" spans="1:35" ht="13.5" customHeight="1">
      <c r="A451" s="646"/>
      <c r="B451" s="589"/>
      <c r="C451" s="547" t="s">
        <v>119</v>
      </c>
      <c r="D451" s="715">
        <v>108.8</v>
      </c>
      <c r="E451" s="576">
        <v>3718530</v>
      </c>
      <c r="F451" s="1774">
        <v>507370</v>
      </c>
      <c r="G451" s="680">
        <v>107.3</v>
      </c>
      <c r="H451" s="575">
        <v>1129068.0939999998</v>
      </c>
      <c r="I451" s="1343">
        <v>0.69</v>
      </c>
      <c r="J451" s="681">
        <v>-3.7</v>
      </c>
      <c r="K451" s="1362">
        <v>1.0680000000000001</v>
      </c>
      <c r="L451" s="1281">
        <v>457676</v>
      </c>
      <c r="M451" s="678"/>
      <c r="N451" s="707"/>
      <c r="O451" s="707"/>
      <c r="P451" s="707"/>
      <c r="Q451" s="707"/>
      <c r="R451" s="1612">
        <v>109</v>
      </c>
      <c r="S451" s="700">
        <v>97.8</v>
      </c>
      <c r="T451" s="700">
        <v>99.9</v>
      </c>
      <c r="U451" s="1464">
        <v>99.9</v>
      </c>
      <c r="V451" s="1798">
        <f t="shared" si="11"/>
        <v>1.0680000000000001</v>
      </c>
      <c r="AI451" s="1357"/>
    </row>
    <row r="452" spans="1:35" ht="13.5" customHeight="1">
      <c r="A452" s="646"/>
      <c r="B452" s="589"/>
      <c r="C452" s="547" t="s">
        <v>120</v>
      </c>
      <c r="D452" s="715">
        <v>104.4</v>
      </c>
      <c r="E452" s="576">
        <v>3557941</v>
      </c>
      <c r="F452" s="1774">
        <v>475743</v>
      </c>
      <c r="G452" s="680">
        <v>100.8</v>
      </c>
      <c r="H452" s="575">
        <v>1171890.9539999999</v>
      </c>
      <c r="I452" s="1343">
        <v>0.69</v>
      </c>
      <c r="J452" s="681">
        <v>0</v>
      </c>
      <c r="K452" s="1362">
        <v>1.0589999999999999</v>
      </c>
      <c r="L452" s="1281">
        <v>434408</v>
      </c>
      <c r="M452" s="678"/>
      <c r="N452" s="707"/>
      <c r="O452" s="707"/>
      <c r="P452" s="707"/>
      <c r="Q452" s="707"/>
      <c r="R452" s="1612">
        <v>108.9</v>
      </c>
      <c r="S452" s="700">
        <v>97.6</v>
      </c>
      <c r="T452" s="700">
        <v>100.6</v>
      </c>
      <c r="U452" s="1464">
        <v>99.8</v>
      </c>
      <c r="V452" s="1798">
        <f t="shared" si="11"/>
        <v>1.0589999999999999</v>
      </c>
      <c r="AI452" s="1357"/>
    </row>
    <row r="453" spans="1:35" ht="13.5" customHeight="1">
      <c r="A453" s="658"/>
      <c r="B453" s="676"/>
      <c r="C453" s="550" t="s">
        <v>121</v>
      </c>
      <c r="D453" s="717">
        <v>110.9</v>
      </c>
      <c r="E453" s="582">
        <v>3532958</v>
      </c>
      <c r="F453" s="1775">
        <v>578991</v>
      </c>
      <c r="G453" s="687">
        <v>106.1</v>
      </c>
      <c r="H453" s="581">
        <v>1132240.68</v>
      </c>
      <c r="I453" s="1345">
        <v>0.69</v>
      </c>
      <c r="J453" s="688">
        <v>0.5</v>
      </c>
      <c r="K453" s="1364">
        <v>1.1160000000000001</v>
      </c>
      <c r="L453" s="1283">
        <v>496218</v>
      </c>
      <c r="M453" s="678"/>
      <c r="N453" s="709"/>
      <c r="O453" s="709"/>
      <c r="P453" s="709"/>
      <c r="Q453" s="709"/>
      <c r="R453" s="1613">
        <v>114.8</v>
      </c>
      <c r="S453" s="1325">
        <v>97.9</v>
      </c>
      <c r="T453" s="1325">
        <v>100.7</v>
      </c>
      <c r="U453" s="1465">
        <v>100</v>
      </c>
      <c r="V453" s="1799">
        <f t="shared" si="11"/>
        <v>1.1160000000000001</v>
      </c>
      <c r="AI453" s="1357"/>
    </row>
    <row r="454" spans="1:35" ht="13.5" customHeight="1">
      <c r="A454" s="646">
        <v>2013</v>
      </c>
      <c r="B454" s="589" t="s">
        <v>165</v>
      </c>
      <c r="C454" s="546" t="s">
        <v>369</v>
      </c>
      <c r="D454" s="713">
        <v>107.9</v>
      </c>
      <c r="E454" s="573">
        <v>3464235</v>
      </c>
      <c r="F454" s="1776">
        <v>357226</v>
      </c>
      <c r="G454" s="683">
        <v>105.7</v>
      </c>
      <c r="H454" s="572">
        <v>1035190.04</v>
      </c>
      <c r="I454" s="1343">
        <v>0.7</v>
      </c>
      <c r="J454" s="684">
        <v>-5.9</v>
      </c>
      <c r="K454" s="1363">
        <v>1.026</v>
      </c>
      <c r="L454" s="1282">
        <v>405986</v>
      </c>
      <c r="M454" s="678"/>
      <c r="N454" s="707"/>
      <c r="O454" s="710"/>
      <c r="P454" s="707"/>
      <c r="Q454" s="707"/>
      <c r="R454" s="1615">
        <v>100.8</v>
      </c>
      <c r="S454" s="700">
        <v>98.3</v>
      </c>
      <c r="T454" s="700">
        <v>98.1</v>
      </c>
      <c r="U454" s="1457">
        <v>98.4</v>
      </c>
      <c r="V454" s="1800">
        <f>ROUND(R454*S454/T454/U454,3)</f>
        <v>1.026</v>
      </c>
      <c r="AI454" s="1357"/>
    </row>
    <row r="455" spans="1:35" ht="13.5" customHeight="1">
      <c r="A455" s="646"/>
      <c r="B455" s="589"/>
      <c r="C455" s="547" t="s">
        <v>370</v>
      </c>
      <c r="D455" s="715">
        <v>107.6</v>
      </c>
      <c r="E455" s="576">
        <v>3357573</v>
      </c>
      <c r="F455" s="1774">
        <v>386182</v>
      </c>
      <c r="G455" s="680">
        <v>106</v>
      </c>
      <c r="H455" s="575">
        <v>1089869.7420000001</v>
      </c>
      <c r="I455" s="1343">
        <v>0.71</v>
      </c>
      <c r="J455" s="681">
        <v>-5.7</v>
      </c>
      <c r="K455" s="1362">
        <v>1.052</v>
      </c>
      <c r="L455" s="1281">
        <v>442426</v>
      </c>
      <c r="M455" s="678"/>
      <c r="N455" s="707"/>
      <c r="O455" s="707"/>
      <c r="P455" s="707"/>
      <c r="Q455" s="707"/>
      <c r="R455" s="1615">
        <v>105.5</v>
      </c>
      <c r="S455" s="700">
        <v>98.7</v>
      </c>
      <c r="T455" s="700">
        <v>100.7</v>
      </c>
      <c r="U455" s="1464">
        <v>98.3</v>
      </c>
      <c r="V455" s="1798">
        <f>ROUND(R455*S455/T455/U455,3)</f>
        <v>1.052</v>
      </c>
      <c r="AI455" s="1357"/>
    </row>
    <row r="456" spans="1:35" ht="13.5" customHeight="1">
      <c r="A456" s="646"/>
      <c r="B456" s="589"/>
      <c r="C456" s="547" t="s">
        <v>371</v>
      </c>
      <c r="D456" s="715">
        <v>112.1</v>
      </c>
      <c r="E456" s="576">
        <v>3637549</v>
      </c>
      <c r="F456" s="1774">
        <v>421400</v>
      </c>
      <c r="G456" s="680">
        <v>110.2</v>
      </c>
      <c r="H456" s="575">
        <v>1090160.544</v>
      </c>
      <c r="I456" s="1343">
        <v>0.72</v>
      </c>
      <c r="J456" s="681">
        <v>3.5</v>
      </c>
      <c r="K456" s="1362">
        <v>1.2909999999999999</v>
      </c>
      <c r="L456" s="1281">
        <v>562179</v>
      </c>
      <c r="M456" s="678"/>
      <c r="N456" s="707"/>
      <c r="O456" s="707"/>
      <c r="P456" s="707"/>
      <c r="Q456" s="707"/>
      <c r="R456" s="1615">
        <v>129.5</v>
      </c>
      <c r="S456" s="700">
        <v>98.8</v>
      </c>
      <c r="T456" s="700">
        <v>100.8</v>
      </c>
      <c r="U456" s="1464">
        <v>98.3</v>
      </c>
      <c r="V456" s="1798">
        <f>ROUND(R456*S456/T456/U456,3)</f>
        <v>1.2909999999999999</v>
      </c>
      <c r="AI456" s="1357"/>
    </row>
    <row r="457" spans="1:35" ht="13.5" customHeight="1">
      <c r="A457" s="646"/>
      <c r="B457" s="589"/>
      <c r="C457" s="547" t="s">
        <v>372</v>
      </c>
      <c r="D457" s="715">
        <v>109.2</v>
      </c>
      <c r="E457" s="576">
        <v>3543012</v>
      </c>
      <c r="F457" s="1774">
        <v>359078</v>
      </c>
      <c r="G457" s="680">
        <v>102.6</v>
      </c>
      <c r="H457" s="575">
        <v>1149093.882</v>
      </c>
      <c r="I457" s="1343">
        <v>0.73</v>
      </c>
      <c r="J457" s="681">
        <v>-2.6</v>
      </c>
      <c r="K457" s="1362">
        <v>1.034</v>
      </c>
      <c r="L457" s="1281">
        <v>507632</v>
      </c>
      <c r="M457" s="678"/>
      <c r="N457" s="707"/>
      <c r="O457" s="707"/>
      <c r="P457" s="707"/>
      <c r="Q457" s="707"/>
      <c r="R457" s="1615">
        <v>105.2</v>
      </c>
      <c r="S457" s="700">
        <v>99</v>
      </c>
      <c r="T457" s="700">
        <v>101.4</v>
      </c>
      <c r="U457" s="1464">
        <v>99.3</v>
      </c>
      <c r="V457" s="1798">
        <f>ROUND(R457*S457/T457/U457,3)</f>
        <v>1.034</v>
      </c>
      <c r="AI457" s="1357"/>
    </row>
    <row r="458" spans="1:35" ht="13.5" customHeight="1">
      <c r="A458" s="646"/>
      <c r="B458" s="589"/>
      <c r="C458" s="547" t="s">
        <v>373</v>
      </c>
      <c r="D458" s="715">
        <v>109.3</v>
      </c>
      <c r="E458" s="576">
        <v>3613642</v>
      </c>
      <c r="F458" s="1774">
        <v>390781</v>
      </c>
      <c r="G458" s="680">
        <v>106.4</v>
      </c>
      <c r="H458" s="575">
        <v>1108948.794</v>
      </c>
      <c r="I458" s="1343">
        <v>0.74</v>
      </c>
      <c r="J458" s="681">
        <v>-1.6</v>
      </c>
      <c r="K458" s="1362">
        <v>1.034</v>
      </c>
      <c r="L458" s="1281">
        <v>477867</v>
      </c>
      <c r="M458" s="678"/>
      <c r="N458" s="707"/>
      <c r="O458" s="707"/>
      <c r="P458" s="707"/>
      <c r="Q458" s="707"/>
      <c r="R458" s="1615">
        <v>103.9</v>
      </c>
      <c r="S458" s="700">
        <v>98.9</v>
      </c>
      <c r="T458" s="700">
        <v>100.3</v>
      </c>
      <c r="U458" s="1464">
        <v>99.1</v>
      </c>
      <c r="V458" s="1798">
        <f>ROUND(R458*S458/T458/U458,3)</f>
        <v>1.034</v>
      </c>
      <c r="AI458" s="1357"/>
    </row>
    <row r="459" spans="1:35" ht="13.5" customHeight="1">
      <c r="A459" s="646"/>
      <c r="B459" s="589"/>
      <c r="C459" s="547" t="s">
        <v>374</v>
      </c>
      <c r="D459" s="715">
        <v>109.5</v>
      </c>
      <c r="E459" s="576">
        <v>3737419</v>
      </c>
      <c r="F459" s="1774">
        <v>476706</v>
      </c>
      <c r="G459" s="680">
        <v>107.2</v>
      </c>
      <c r="H459" s="575">
        <v>1151538.135</v>
      </c>
      <c r="I459" s="1343">
        <v>0.75</v>
      </c>
      <c r="J459" s="681">
        <v>3</v>
      </c>
      <c r="K459" s="1362">
        <v>1.107</v>
      </c>
      <c r="L459" s="1281">
        <v>511289</v>
      </c>
      <c r="M459" s="678"/>
      <c r="N459" s="707"/>
      <c r="O459" s="707"/>
      <c r="P459" s="707"/>
      <c r="Q459" s="707"/>
      <c r="R459" s="1615">
        <v>112.9</v>
      </c>
      <c r="S459" s="700">
        <v>98.8</v>
      </c>
      <c r="T459" s="700">
        <v>101.6</v>
      </c>
      <c r="U459" s="1464">
        <v>99.2</v>
      </c>
      <c r="V459" s="1798">
        <f t="shared" ref="V459:V522" si="12">ROUND(R459*S459/T459/U459,3)</f>
        <v>1.107</v>
      </c>
      <c r="AI459" s="1357"/>
    </row>
    <row r="460" spans="1:35" ht="13.5" customHeight="1">
      <c r="A460" s="646"/>
      <c r="B460" s="589"/>
      <c r="C460" s="547" t="s">
        <v>375</v>
      </c>
      <c r="D460" s="715">
        <v>113</v>
      </c>
      <c r="E460" s="576">
        <v>3994789</v>
      </c>
      <c r="F460" s="1774">
        <v>356410</v>
      </c>
      <c r="G460" s="680">
        <v>113.2</v>
      </c>
      <c r="H460" s="575">
        <v>1147759.1730000002</v>
      </c>
      <c r="I460" s="1343">
        <v>0.76</v>
      </c>
      <c r="J460" s="681">
        <v>-1.6</v>
      </c>
      <c r="K460" s="1362">
        <v>1.125</v>
      </c>
      <c r="L460" s="1281">
        <v>494809</v>
      </c>
      <c r="M460" s="678"/>
      <c r="N460" s="707"/>
      <c r="O460" s="707"/>
      <c r="P460" s="707"/>
      <c r="Q460" s="707"/>
      <c r="R460" s="1615">
        <v>114.1</v>
      </c>
      <c r="S460" s="700">
        <v>99</v>
      </c>
      <c r="T460" s="700">
        <v>101.1</v>
      </c>
      <c r="U460" s="1464">
        <v>99.3</v>
      </c>
      <c r="V460" s="1798">
        <f t="shared" si="12"/>
        <v>1.125</v>
      </c>
      <c r="AI460" s="1357"/>
    </row>
    <row r="461" spans="1:35" ht="13.5" customHeight="1">
      <c r="A461" s="646"/>
      <c r="B461" s="589"/>
      <c r="C461" s="547" t="s">
        <v>376</v>
      </c>
      <c r="D461" s="715">
        <v>113.7</v>
      </c>
      <c r="E461" s="576">
        <v>3784335</v>
      </c>
      <c r="F461" s="1774">
        <v>409197</v>
      </c>
      <c r="G461" s="680">
        <v>111.8</v>
      </c>
      <c r="H461" s="575">
        <v>1091953.6740000001</v>
      </c>
      <c r="I461" s="1343">
        <v>0.78</v>
      </c>
      <c r="J461" s="681">
        <v>-0.5</v>
      </c>
      <c r="K461" s="1362">
        <v>1.026</v>
      </c>
      <c r="L461" s="1281">
        <v>503993</v>
      </c>
      <c r="M461" s="678"/>
      <c r="N461" s="707"/>
      <c r="O461" s="707"/>
      <c r="P461" s="707"/>
      <c r="Q461" s="707"/>
      <c r="R461" s="1615">
        <v>103.4</v>
      </c>
      <c r="S461" s="700">
        <v>99.2</v>
      </c>
      <c r="T461" s="700">
        <v>100.7</v>
      </c>
      <c r="U461" s="1464">
        <v>99.3</v>
      </c>
      <c r="V461" s="1798">
        <f t="shared" si="12"/>
        <v>1.026</v>
      </c>
      <c r="AI461" s="1357"/>
    </row>
    <row r="462" spans="1:35" ht="13.5" customHeight="1">
      <c r="A462" s="646"/>
      <c r="B462" s="589"/>
      <c r="C462" s="547" t="s">
        <v>377</v>
      </c>
      <c r="D462" s="715">
        <v>114.4</v>
      </c>
      <c r="E462" s="576">
        <v>3673365</v>
      </c>
      <c r="F462" s="1774">
        <v>453033</v>
      </c>
      <c r="G462" s="680">
        <v>112.9</v>
      </c>
      <c r="H462" s="575">
        <v>1098072.22</v>
      </c>
      <c r="I462" s="1343">
        <v>0.77</v>
      </c>
      <c r="J462" s="681">
        <v>1.1000000000000001</v>
      </c>
      <c r="K462" s="1362">
        <v>1.1539999999999999</v>
      </c>
      <c r="L462" s="1281">
        <v>498340</v>
      </c>
      <c r="M462" s="678"/>
      <c r="N462" s="707"/>
      <c r="O462" s="707"/>
      <c r="P462" s="707"/>
      <c r="Q462" s="707"/>
      <c r="R462" s="1615">
        <v>117.1</v>
      </c>
      <c r="S462" s="700">
        <v>99.3</v>
      </c>
      <c r="T462" s="700">
        <v>101.7</v>
      </c>
      <c r="U462" s="1464">
        <v>99.1</v>
      </c>
      <c r="V462" s="1798">
        <f t="shared" si="12"/>
        <v>1.1539999999999999</v>
      </c>
      <c r="AI462" s="1357"/>
    </row>
    <row r="463" spans="1:35" ht="13.5" customHeight="1">
      <c r="A463" s="646"/>
      <c r="B463" s="589"/>
      <c r="C463" s="547" t="s">
        <v>119</v>
      </c>
      <c r="D463" s="715">
        <v>115.8</v>
      </c>
      <c r="E463" s="576">
        <v>3787980</v>
      </c>
      <c r="F463" s="1774">
        <v>488157</v>
      </c>
      <c r="G463" s="680">
        <v>112.1</v>
      </c>
      <c r="H463" s="575">
        <v>1132174.8</v>
      </c>
      <c r="I463" s="1343">
        <v>0.79</v>
      </c>
      <c r="J463" s="681">
        <v>-0.3</v>
      </c>
      <c r="K463" s="1362">
        <v>1.141</v>
      </c>
      <c r="L463" s="1281">
        <v>511578</v>
      </c>
      <c r="M463" s="678"/>
      <c r="N463" s="707"/>
      <c r="O463" s="707"/>
      <c r="P463" s="707"/>
      <c r="Q463" s="707"/>
      <c r="R463" s="1615">
        <v>115.9</v>
      </c>
      <c r="S463" s="700">
        <v>99.4</v>
      </c>
      <c r="T463" s="700">
        <v>101.5</v>
      </c>
      <c r="U463" s="1464">
        <v>99.5</v>
      </c>
      <c r="V463" s="1798">
        <f t="shared" si="12"/>
        <v>1.141</v>
      </c>
      <c r="AI463" s="1357"/>
    </row>
    <row r="464" spans="1:35" ht="13.5" customHeight="1">
      <c r="A464" s="646"/>
      <c r="B464" s="589"/>
      <c r="C464" s="547" t="s">
        <v>120</v>
      </c>
      <c r="D464" s="715">
        <v>117.5</v>
      </c>
      <c r="E464" s="576">
        <v>3543440</v>
      </c>
      <c r="F464" s="1774">
        <v>613150</v>
      </c>
      <c r="G464" s="680">
        <v>116.9</v>
      </c>
      <c r="H464" s="575">
        <v>1167317.07</v>
      </c>
      <c r="I464" s="1343">
        <v>0.8</v>
      </c>
      <c r="J464" s="681">
        <v>0.7</v>
      </c>
      <c r="K464" s="1362">
        <v>1.1519999999999999</v>
      </c>
      <c r="L464" s="1281">
        <v>482255</v>
      </c>
      <c r="M464" s="678"/>
      <c r="N464" s="707"/>
      <c r="O464" s="707"/>
      <c r="P464" s="707"/>
      <c r="Q464" s="707"/>
      <c r="R464" s="1615">
        <v>117.7</v>
      </c>
      <c r="S464" s="700">
        <v>99.4</v>
      </c>
      <c r="T464" s="700">
        <v>102.2</v>
      </c>
      <c r="U464" s="1464">
        <v>99.4</v>
      </c>
      <c r="V464" s="1798">
        <f t="shared" si="12"/>
        <v>1.1519999999999999</v>
      </c>
      <c r="AI464" s="1357"/>
    </row>
    <row r="465" spans="1:35" ht="13.5" customHeight="1">
      <c r="A465" s="646"/>
      <c r="B465" s="589"/>
      <c r="C465" s="550" t="s">
        <v>121</v>
      </c>
      <c r="D465" s="717">
        <v>118</v>
      </c>
      <c r="E465" s="582">
        <v>3524298</v>
      </c>
      <c r="F465" s="1775">
        <v>571096</v>
      </c>
      <c r="G465" s="687">
        <v>119.5</v>
      </c>
      <c r="H465" s="581">
        <v>1141226.358</v>
      </c>
      <c r="I465" s="1345">
        <v>0.82</v>
      </c>
      <c r="J465" s="688">
        <v>0.8</v>
      </c>
      <c r="K465" s="1364">
        <v>1.214</v>
      </c>
      <c r="L465" s="1283">
        <v>525872</v>
      </c>
      <c r="M465" s="678"/>
      <c r="N465" s="709"/>
      <c r="O465" s="709"/>
      <c r="P465" s="709"/>
      <c r="Q465" s="709"/>
      <c r="R465" s="1616">
        <v>124.1</v>
      </c>
      <c r="S465" s="1325">
        <v>99.7</v>
      </c>
      <c r="T465" s="1325">
        <v>102.6</v>
      </c>
      <c r="U465" s="1465">
        <v>99.3</v>
      </c>
      <c r="V465" s="1799">
        <f t="shared" si="12"/>
        <v>1.214</v>
      </c>
      <c r="AI465" s="1357"/>
    </row>
    <row r="466" spans="1:35" ht="13.5" customHeight="1">
      <c r="A466" s="643">
        <v>2014</v>
      </c>
      <c r="B466" s="588" t="s">
        <v>168</v>
      </c>
      <c r="C466" s="546" t="s">
        <v>369</v>
      </c>
      <c r="D466" s="715">
        <v>118.4</v>
      </c>
      <c r="E466" s="576">
        <v>3569719</v>
      </c>
      <c r="F466" s="1774">
        <v>336622</v>
      </c>
      <c r="G466" s="680">
        <v>119.3</v>
      </c>
      <c r="H466" s="575">
        <v>1049497.4280000001</v>
      </c>
      <c r="I466" s="1343">
        <v>0.83</v>
      </c>
      <c r="J466" s="681">
        <v>-1.2</v>
      </c>
      <c r="K466" s="1362">
        <v>1.133</v>
      </c>
      <c r="L466" s="1281">
        <v>404154</v>
      </c>
      <c r="M466" s="678"/>
      <c r="N466" s="707"/>
      <c r="O466" s="707"/>
      <c r="P466" s="707"/>
      <c r="Q466" s="707"/>
      <c r="R466" s="1615">
        <v>111</v>
      </c>
      <c r="S466" s="700">
        <v>100.1</v>
      </c>
      <c r="T466" s="700">
        <v>99.8</v>
      </c>
      <c r="U466" s="1464">
        <v>98.3</v>
      </c>
      <c r="V466" s="1798">
        <f t="shared" si="12"/>
        <v>1.133</v>
      </c>
      <c r="AI466" s="1357"/>
    </row>
    <row r="467" spans="1:35" ht="13.5" customHeight="1">
      <c r="A467" s="646"/>
      <c r="B467" s="589"/>
      <c r="C467" s="547" t="s">
        <v>370</v>
      </c>
      <c r="D467" s="715">
        <v>114.6</v>
      </c>
      <c r="E467" s="576">
        <v>3407323</v>
      </c>
      <c r="F467" s="1774">
        <v>462025</v>
      </c>
      <c r="G467" s="680">
        <v>114.3</v>
      </c>
      <c r="H467" s="575">
        <v>1103195.97</v>
      </c>
      <c r="I467" s="1343">
        <v>0.86</v>
      </c>
      <c r="J467" s="681">
        <v>1</v>
      </c>
      <c r="K467" s="1362">
        <v>1.119</v>
      </c>
      <c r="L467" s="1281">
        <v>498016</v>
      </c>
      <c r="M467" s="678"/>
      <c r="N467" s="707"/>
      <c r="O467" s="707"/>
      <c r="P467" s="707"/>
      <c r="Q467" s="707"/>
      <c r="R467" s="1615">
        <v>112.5</v>
      </c>
      <c r="S467" s="700">
        <v>99.9</v>
      </c>
      <c r="T467" s="700">
        <v>102.2</v>
      </c>
      <c r="U467" s="1464">
        <v>98.3</v>
      </c>
      <c r="V467" s="1798">
        <f t="shared" si="12"/>
        <v>1.119</v>
      </c>
      <c r="AI467" s="1357"/>
    </row>
    <row r="468" spans="1:35" ht="13.5" customHeight="1">
      <c r="A468" s="646"/>
      <c r="B468" s="589"/>
      <c r="C468" s="547" t="s">
        <v>371</v>
      </c>
      <c r="D468" s="715">
        <v>116.3</v>
      </c>
      <c r="E468" s="576">
        <v>3633202</v>
      </c>
      <c r="F468" s="1774">
        <v>410012</v>
      </c>
      <c r="G468" s="680">
        <v>114.2</v>
      </c>
      <c r="H468" s="575">
        <v>1104920.4679999999</v>
      </c>
      <c r="I468" s="1343">
        <v>0.86</v>
      </c>
      <c r="J468" s="681">
        <v>16.600000000000001</v>
      </c>
      <c r="K468" s="1362">
        <v>1.3380000000000001</v>
      </c>
      <c r="L468" s="1281">
        <v>550717</v>
      </c>
      <c r="M468" s="678"/>
      <c r="N468" s="707"/>
      <c r="O468" s="707"/>
      <c r="P468" s="707"/>
      <c r="Q468" s="707"/>
      <c r="R468" s="1615">
        <v>134.9</v>
      </c>
      <c r="S468" s="700">
        <v>99.9</v>
      </c>
      <c r="T468" s="700">
        <v>102.5</v>
      </c>
      <c r="U468" s="1464">
        <v>98.3</v>
      </c>
      <c r="V468" s="1798">
        <f t="shared" si="12"/>
        <v>1.3380000000000001</v>
      </c>
      <c r="AI468" s="1357"/>
    </row>
    <row r="469" spans="1:35" ht="13.5" customHeight="1">
      <c r="A469" s="646"/>
      <c r="B469" s="589"/>
      <c r="C469" s="547" t="s">
        <v>372</v>
      </c>
      <c r="D469" s="715">
        <v>113.8</v>
      </c>
      <c r="E469" s="576">
        <v>3541030</v>
      </c>
      <c r="F469" s="1774">
        <v>460313</v>
      </c>
      <c r="G469" s="680">
        <v>116.2</v>
      </c>
      <c r="H469" s="575">
        <v>1158152.206</v>
      </c>
      <c r="I469" s="1343">
        <v>0.86</v>
      </c>
      <c r="J469" s="681">
        <v>-8.1999999999999993</v>
      </c>
      <c r="K469" s="1362">
        <v>1.1040000000000001</v>
      </c>
      <c r="L469" s="1281">
        <v>509076</v>
      </c>
      <c r="M469" s="678"/>
      <c r="N469" s="707"/>
      <c r="O469" s="707"/>
      <c r="P469" s="707"/>
      <c r="Q469" s="707"/>
      <c r="R469" s="1615">
        <v>109.7</v>
      </c>
      <c r="S469" s="700">
        <v>102.7</v>
      </c>
      <c r="T469" s="700">
        <v>103.4</v>
      </c>
      <c r="U469" s="1464">
        <v>98.7</v>
      </c>
      <c r="V469" s="1798">
        <f t="shared" si="12"/>
        <v>1.1040000000000001</v>
      </c>
      <c r="AI469" s="1357"/>
    </row>
    <row r="470" spans="1:35" ht="13.5" customHeight="1">
      <c r="A470" s="646"/>
      <c r="B470" s="589"/>
      <c r="C470" s="547" t="s">
        <v>373</v>
      </c>
      <c r="D470" s="715">
        <v>113.7</v>
      </c>
      <c r="E470" s="576">
        <v>3614530</v>
      </c>
      <c r="F470" s="1774">
        <v>436428</v>
      </c>
      <c r="G470" s="680">
        <v>113.1</v>
      </c>
      <c r="H470" s="575">
        <v>1113505.6200000001</v>
      </c>
      <c r="I470" s="1343">
        <v>0.88</v>
      </c>
      <c r="J470" s="681">
        <v>-0.9</v>
      </c>
      <c r="K470" s="1362">
        <v>1.0880000000000001</v>
      </c>
      <c r="L470" s="1281">
        <v>489959</v>
      </c>
      <c r="M470" s="678"/>
      <c r="N470" s="707"/>
      <c r="O470" s="707"/>
      <c r="P470" s="707"/>
      <c r="Q470" s="707"/>
      <c r="R470" s="1615">
        <v>106.3</v>
      </c>
      <c r="S470" s="700">
        <v>102.8</v>
      </c>
      <c r="T470" s="700">
        <v>102</v>
      </c>
      <c r="U470" s="1464">
        <v>98.5</v>
      </c>
      <c r="V470" s="1798">
        <f t="shared" si="12"/>
        <v>1.0880000000000001</v>
      </c>
      <c r="AI470" s="1357"/>
    </row>
    <row r="471" spans="1:35" ht="13.5" customHeight="1">
      <c r="A471" s="646"/>
      <c r="B471" s="589"/>
      <c r="C471" s="547" t="s">
        <v>374</v>
      </c>
      <c r="D471" s="715">
        <v>111.4</v>
      </c>
      <c r="E471" s="576">
        <v>3688064</v>
      </c>
      <c r="F471" s="1774">
        <v>478643</v>
      </c>
      <c r="G471" s="680">
        <v>111.2</v>
      </c>
      <c r="H471" s="575">
        <v>1156913.7620000001</v>
      </c>
      <c r="I471" s="1343">
        <v>0.88</v>
      </c>
      <c r="J471" s="681">
        <v>-1.4</v>
      </c>
      <c r="K471" s="1362">
        <v>1.179</v>
      </c>
      <c r="L471" s="1281">
        <v>515139</v>
      </c>
      <c r="M471" s="678"/>
      <c r="N471" s="707"/>
      <c r="O471" s="707"/>
      <c r="P471" s="707"/>
      <c r="Q471" s="707"/>
      <c r="R471" s="1615">
        <v>116.4</v>
      </c>
      <c r="S471" s="700">
        <v>102.8</v>
      </c>
      <c r="T471" s="700">
        <v>103</v>
      </c>
      <c r="U471" s="1464">
        <v>98.5</v>
      </c>
      <c r="V471" s="1798">
        <f t="shared" si="12"/>
        <v>1.179</v>
      </c>
      <c r="AI471" s="1357"/>
    </row>
    <row r="472" spans="1:35" ht="13.5" customHeight="1">
      <c r="A472" s="646"/>
      <c r="B472" s="589"/>
      <c r="C472" s="547" t="s">
        <v>375</v>
      </c>
      <c r="D472" s="715">
        <v>110.8</v>
      </c>
      <c r="E472" s="576">
        <v>3860347</v>
      </c>
      <c r="F472" s="1774">
        <v>416583</v>
      </c>
      <c r="G472" s="680">
        <v>108.2</v>
      </c>
      <c r="H472" s="575">
        <v>1168929.112</v>
      </c>
      <c r="I472" s="1343">
        <v>0.89</v>
      </c>
      <c r="J472" s="681">
        <v>-1.1000000000000001</v>
      </c>
      <c r="K472" s="1362">
        <v>1.1399999999999999</v>
      </c>
      <c r="L472" s="1281">
        <v>515432</v>
      </c>
      <c r="M472" s="678"/>
      <c r="N472" s="707"/>
      <c r="O472" s="707"/>
      <c r="P472" s="707"/>
      <c r="Q472" s="707"/>
      <c r="R472" s="1615">
        <v>111.8</v>
      </c>
      <c r="S472" s="700">
        <v>103.1</v>
      </c>
      <c r="T472" s="700">
        <v>103</v>
      </c>
      <c r="U472" s="1464">
        <v>98.2</v>
      </c>
      <c r="V472" s="1798">
        <f t="shared" si="12"/>
        <v>1.1399999999999999</v>
      </c>
      <c r="AI472" s="1357"/>
    </row>
    <row r="473" spans="1:35" ht="13.5" customHeight="1">
      <c r="A473" s="646"/>
      <c r="B473" s="589"/>
      <c r="C473" s="547" t="s">
        <v>376</v>
      </c>
      <c r="D473" s="715">
        <v>109.4</v>
      </c>
      <c r="E473" s="576">
        <v>3608587</v>
      </c>
      <c r="F473" s="1774">
        <v>610235</v>
      </c>
      <c r="G473" s="680">
        <v>108.8</v>
      </c>
      <c r="H473" s="575">
        <v>1077257.2720000001</v>
      </c>
      <c r="I473" s="1343">
        <v>0.89</v>
      </c>
      <c r="J473" s="681">
        <v>1.2</v>
      </c>
      <c r="K473" s="1362">
        <v>1.004</v>
      </c>
      <c r="L473" s="1281">
        <v>502106</v>
      </c>
      <c r="M473" s="678"/>
      <c r="N473" s="707"/>
      <c r="O473" s="707"/>
      <c r="P473" s="707"/>
      <c r="Q473" s="707"/>
      <c r="R473" s="1615">
        <v>97.5</v>
      </c>
      <c r="S473" s="700">
        <v>103</v>
      </c>
      <c r="T473" s="700">
        <v>101.9</v>
      </c>
      <c r="U473" s="1464">
        <v>98.2</v>
      </c>
      <c r="V473" s="1798">
        <f t="shared" si="12"/>
        <v>1.004</v>
      </c>
      <c r="AI473" s="1357"/>
    </row>
    <row r="474" spans="1:35" ht="13.5" customHeight="1">
      <c r="A474" s="646"/>
      <c r="B474" s="589"/>
      <c r="C474" s="547" t="s">
        <v>377</v>
      </c>
      <c r="D474" s="715">
        <v>111.8</v>
      </c>
      <c r="E474" s="576">
        <v>3559916</v>
      </c>
      <c r="F474" s="1774">
        <v>488902</v>
      </c>
      <c r="G474" s="680">
        <v>112.7</v>
      </c>
      <c r="H474" s="575">
        <v>1102632.1950000001</v>
      </c>
      <c r="I474" s="1343">
        <v>0.9</v>
      </c>
      <c r="J474" s="681">
        <v>-0.4</v>
      </c>
      <c r="K474" s="1362">
        <v>1.194</v>
      </c>
      <c r="L474" s="1281">
        <v>503258</v>
      </c>
      <c r="M474" s="678"/>
      <c r="N474" s="707"/>
      <c r="O474" s="707"/>
      <c r="P474" s="707"/>
      <c r="Q474" s="707"/>
      <c r="R474" s="1615">
        <v>116.1</v>
      </c>
      <c r="S474" s="700">
        <v>103</v>
      </c>
      <c r="T474" s="700">
        <v>102.5</v>
      </c>
      <c r="U474" s="1464">
        <v>97.7</v>
      </c>
      <c r="V474" s="1798">
        <f t="shared" si="12"/>
        <v>1.194</v>
      </c>
      <c r="AI474" s="1357"/>
    </row>
    <row r="475" spans="1:35" ht="13.5" customHeight="1">
      <c r="A475" s="646"/>
      <c r="B475" s="589"/>
      <c r="C475" s="547" t="s">
        <v>119</v>
      </c>
      <c r="D475" s="715">
        <v>116.8</v>
      </c>
      <c r="E475" s="576">
        <v>3632932</v>
      </c>
      <c r="F475" s="1774">
        <v>393116</v>
      </c>
      <c r="G475" s="680">
        <v>122.1</v>
      </c>
      <c r="H475" s="575">
        <v>1141480.0149999999</v>
      </c>
      <c r="I475" s="1343">
        <v>0.91</v>
      </c>
      <c r="J475" s="681">
        <v>0.6</v>
      </c>
      <c r="K475" s="1362">
        <v>1.1910000000000001</v>
      </c>
      <c r="L475" s="1281">
        <v>560414</v>
      </c>
      <c r="M475" s="678"/>
      <c r="N475" s="707"/>
      <c r="O475" s="707"/>
      <c r="P475" s="707"/>
      <c r="Q475" s="707"/>
      <c r="R475" s="1615">
        <v>116.9</v>
      </c>
      <c r="S475" s="700">
        <v>102.3</v>
      </c>
      <c r="T475" s="700">
        <v>102.9</v>
      </c>
      <c r="U475" s="1464">
        <v>97.6</v>
      </c>
      <c r="V475" s="1798">
        <f t="shared" si="12"/>
        <v>1.1910000000000001</v>
      </c>
      <c r="AI475" s="1357"/>
    </row>
    <row r="476" spans="1:35" ht="13.5" customHeight="1">
      <c r="A476" s="646"/>
      <c r="B476" s="589"/>
      <c r="C476" s="547" t="s">
        <v>120</v>
      </c>
      <c r="D476" s="715">
        <v>112.8</v>
      </c>
      <c r="E476" s="576">
        <v>3411547</v>
      </c>
      <c r="F476" s="1774">
        <v>444862</v>
      </c>
      <c r="G476" s="680">
        <v>113.3</v>
      </c>
      <c r="H476" s="575">
        <v>1139299.794</v>
      </c>
      <c r="I476" s="1343">
        <v>0.92</v>
      </c>
      <c r="J476" s="681">
        <v>0.6</v>
      </c>
      <c r="K476" s="1362">
        <v>1.111</v>
      </c>
      <c r="L476" s="1281">
        <v>508542</v>
      </c>
      <c r="M476" s="678"/>
      <c r="N476" s="707"/>
      <c r="O476" s="707"/>
      <c r="P476" s="707"/>
      <c r="Q476" s="707"/>
      <c r="R476" s="1615">
        <v>109.8</v>
      </c>
      <c r="S476" s="700">
        <v>102.1</v>
      </c>
      <c r="T476" s="700">
        <v>103.2</v>
      </c>
      <c r="U476" s="1464">
        <v>97.8</v>
      </c>
      <c r="V476" s="1798">
        <f t="shared" si="12"/>
        <v>1.111</v>
      </c>
      <c r="AI476" s="1357"/>
    </row>
    <row r="477" spans="1:35" ht="13.5" customHeight="1">
      <c r="A477" s="658"/>
      <c r="B477" s="676"/>
      <c r="C477" s="550" t="s">
        <v>121</v>
      </c>
      <c r="D477" s="717">
        <v>113.2</v>
      </c>
      <c r="E477" s="582">
        <v>3446917</v>
      </c>
      <c r="F477" s="1775">
        <v>445560</v>
      </c>
      <c r="G477" s="687">
        <v>119.2</v>
      </c>
      <c r="H477" s="581">
        <v>1117460.148</v>
      </c>
      <c r="I477" s="1345">
        <v>0.95</v>
      </c>
      <c r="J477" s="688">
        <v>-0.5</v>
      </c>
      <c r="K477" s="1364">
        <v>1.216</v>
      </c>
      <c r="L477" s="1283">
        <v>614496</v>
      </c>
      <c r="M477" s="678"/>
      <c r="N477" s="709"/>
      <c r="O477" s="709"/>
      <c r="P477" s="709"/>
      <c r="Q477" s="709"/>
      <c r="R477" s="1616">
        <v>120.8</v>
      </c>
      <c r="S477" s="1325">
        <v>101.4</v>
      </c>
      <c r="T477" s="1325">
        <v>103.4</v>
      </c>
      <c r="U477" s="1465">
        <v>97.4</v>
      </c>
      <c r="V477" s="1799">
        <f t="shared" si="12"/>
        <v>1.216</v>
      </c>
      <c r="AI477" s="1357"/>
    </row>
    <row r="478" spans="1:35" ht="13.5" customHeight="1">
      <c r="A478" s="646">
        <v>2015</v>
      </c>
      <c r="B478" s="589" t="s">
        <v>170</v>
      </c>
      <c r="C478" s="546" t="s">
        <v>369</v>
      </c>
      <c r="D478" s="715">
        <v>117.9</v>
      </c>
      <c r="E478" s="576">
        <v>3419949</v>
      </c>
      <c r="F478" s="1774">
        <v>259392</v>
      </c>
      <c r="G478" s="680">
        <v>121.4</v>
      </c>
      <c r="H478" s="575">
        <v>1042189.1479999999</v>
      </c>
      <c r="I478" s="1343">
        <v>0.95</v>
      </c>
      <c r="J478" s="681">
        <v>-0.5</v>
      </c>
      <c r="K478" s="1362">
        <v>1.1220000000000001</v>
      </c>
      <c r="L478" s="1281">
        <v>489063</v>
      </c>
      <c r="M478" s="678"/>
      <c r="N478" s="707"/>
      <c r="O478" s="707"/>
      <c r="P478" s="707"/>
      <c r="Q478" s="707"/>
      <c r="R478" s="1615">
        <v>109.1</v>
      </c>
      <c r="S478" s="700">
        <v>100</v>
      </c>
      <c r="T478" s="700">
        <v>101.4</v>
      </c>
      <c r="U478" s="1464">
        <v>95.9</v>
      </c>
      <c r="V478" s="1798">
        <f t="shared" si="12"/>
        <v>1.1220000000000001</v>
      </c>
      <c r="AI478" s="1357"/>
    </row>
    <row r="479" spans="1:35" ht="13.5" customHeight="1">
      <c r="A479" s="646"/>
      <c r="B479" s="589"/>
      <c r="C479" s="547" t="s">
        <v>370</v>
      </c>
      <c r="D479" s="715">
        <v>113.8</v>
      </c>
      <c r="E479" s="576">
        <v>3261216</v>
      </c>
      <c r="F479" s="1774">
        <v>384948</v>
      </c>
      <c r="G479" s="680">
        <v>114.8</v>
      </c>
      <c r="H479" s="575">
        <v>1073403.8400000001</v>
      </c>
      <c r="I479" s="1343">
        <v>0.95</v>
      </c>
      <c r="J479" s="681">
        <v>0.6</v>
      </c>
      <c r="K479" s="1362">
        <v>1.139</v>
      </c>
      <c r="L479" s="1281">
        <v>472929</v>
      </c>
      <c r="M479" s="678"/>
      <c r="N479" s="707"/>
      <c r="O479" s="707"/>
      <c r="P479" s="707"/>
      <c r="Q479" s="707"/>
      <c r="R479" s="1615">
        <v>112.1</v>
      </c>
      <c r="S479" s="700">
        <v>99.9</v>
      </c>
      <c r="T479" s="700">
        <v>102.4</v>
      </c>
      <c r="U479" s="1464">
        <v>96</v>
      </c>
      <c r="V479" s="1798">
        <f t="shared" si="12"/>
        <v>1.139</v>
      </c>
      <c r="AI479" s="1357"/>
    </row>
    <row r="480" spans="1:35" ht="13.5" customHeight="1">
      <c r="A480" s="646"/>
      <c r="B480" s="589"/>
      <c r="C480" s="547" t="s">
        <v>371</v>
      </c>
      <c r="D480" s="715">
        <v>113.6</v>
      </c>
      <c r="E480" s="576">
        <v>3518241</v>
      </c>
      <c r="F480" s="1774">
        <v>386256</v>
      </c>
      <c r="G480" s="680">
        <v>116</v>
      </c>
      <c r="H480" s="575">
        <v>1092058.078</v>
      </c>
      <c r="I480" s="1343">
        <v>0.96</v>
      </c>
      <c r="J480" s="681">
        <v>-12.8</v>
      </c>
      <c r="K480" s="1362">
        <v>1.4019999999999999</v>
      </c>
      <c r="L480" s="1281">
        <v>589504</v>
      </c>
      <c r="M480" s="678"/>
      <c r="N480" s="707"/>
      <c r="O480" s="707"/>
      <c r="P480" s="707"/>
      <c r="Q480" s="707"/>
      <c r="R480" s="1615">
        <v>136.19999999999999</v>
      </c>
      <c r="S480" s="700">
        <v>100.1</v>
      </c>
      <c r="T480" s="700">
        <v>101.7</v>
      </c>
      <c r="U480" s="1464">
        <v>95.6</v>
      </c>
      <c r="V480" s="1798">
        <f t="shared" si="12"/>
        <v>1.4019999999999999</v>
      </c>
      <c r="AI480" s="1357"/>
    </row>
    <row r="481" spans="1:35" ht="13.5" customHeight="1">
      <c r="A481" s="646"/>
      <c r="B481" s="589"/>
      <c r="C481" s="547" t="s">
        <v>372</v>
      </c>
      <c r="D481" s="715">
        <v>110.9</v>
      </c>
      <c r="E481" s="576">
        <v>3408208</v>
      </c>
      <c r="F481" s="1774">
        <v>434986</v>
      </c>
      <c r="G481" s="680">
        <v>109.4</v>
      </c>
      <c r="H481" s="575">
        <v>1155636.844</v>
      </c>
      <c r="I481" s="1343">
        <v>0.96</v>
      </c>
      <c r="J481" s="681">
        <v>9.6999999999999993</v>
      </c>
      <c r="K481" s="1362">
        <v>1.0740000000000001</v>
      </c>
      <c r="L481" s="1281">
        <v>557356</v>
      </c>
      <c r="M481" s="678"/>
      <c r="N481" s="707"/>
      <c r="O481" s="707"/>
      <c r="P481" s="707"/>
      <c r="Q481" s="707"/>
      <c r="R481" s="1615">
        <v>107.2</v>
      </c>
      <c r="S481" s="700">
        <v>100.1</v>
      </c>
      <c r="T481" s="700">
        <v>102.6</v>
      </c>
      <c r="U481" s="1464">
        <v>97.4</v>
      </c>
      <c r="V481" s="1798">
        <f t="shared" si="12"/>
        <v>1.0740000000000001</v>
      </c>
      <c r="AI481" s="1357"/>
    </row>
    <row r="482" spans="1:35" ht="13.5" customHeight="1">
      <c r="A482" s="646"/>
      <c r="B482" s="589"/>
      <c r="C482" s="547" t="s">
        <v>373</v>
      </c>
      <c r="D482" s="715">
        <v>112.9</v>
      </c>
      <c r="E482" s="576">
        <v>3366368</v>
      </c>
      <c r="F482" s="1774">
        <v>434818</v>
      </c>
      <c r="G482" s="680">
        <v>114.5</v>
      </c>
      <c r="H482" s="575">
        <v>1066332.75</v>
      </c>
      <c r="I482" s="1343">
        <v>0.96</v>
      </c>
      <c r="J482" s="681">
        <v>6.2</v>
      </c>
      <c r="K482" s="1362">
        <v>1.0409999999999999</v>
      </c>
      <c r="L482" s="1281">
        <v>491470</v>
      </c>
      <c r="M482" s="678"/>
      <c r="N482" s="707"/>
      <c r="O482" s="707"/>
      <c r="P482" s="707"/>
      <c r="Q482" s="707"/>
      <c r="R482" s="1615">
        <v>102.4</v>
      </c>
      <c r="S482" s="700">
        <v>100.4</v>
      </c>
      <c r="T482" s="700">
        <v>100.8</v>
      </c>
      <c r="U482" s="1464">
        <v>98</v>
      </c>
      <c r="V482" s="1798">
        <f t="shared" si="12"/>
        <v>1.0409999999999999</v>
      </c>
      <c r="AI482" s="1357"/>
    </row>
    <row r="483" spans="1:35" ht="13.5" customHeight="1">
      <c r="A483" s="646"/>
      <c r="B483" s="589"/>
      <c r="C483" s="547" t="s">
        <v>374</v>
      </c>
      <c r="D483" s="715">
        <v>109.4</v>
      </c>
      <c r="E483" s="576">
        <v>3514591</v>
      </c>
      <c r="F483" s="1774">
        <v>514978</v>
      </c>
      <c r="G483" s="680">
        <v>107.6</v>
      </c>
      <c r="H483" s="575">
        <v>1130752.0320000001</v>
      </c>
      <c r="I483" s="1343">
        <v>0.97</v>
      </c>
      <c r="J483" s="681">
        <v>-1.3</v>
      </c>
      <c r="K483" s="1362">
        <v>1.159</v>
      </c>
      <c r="L483" s="1281">
        <v>531321</v>
      </c>
      <c r="M483" s="678"/>
      <c r="N483" s="707"/>
      <c r="O483" s="707"/>
      <c r="P483" s="707"/>
      <c r="Q483" s="707"/>
      <c r="R483" s="1615">
        <v>115.8</v>
      </c>
      <c r="S483" s="700">
        <v>100.5</v>
      </c>
      <c r="T483" s="700">
        <v>102.6</v>
      </c>
      <c r="U483" s="1464">
        <v>97.9</v>
      </c>
      <c r="V483" s="1798">
        <f t="shared" si="12"/>
        <v>1.159</v>
      </c>
      <c r="AI483" s="1357"/>
    </row>
    <row r="484" spans="1:35" ht="13.5" customHeight="1">
      <c r="A484" s="646"/>
      <c r="B484" s="589"/>
      <c r="C484" s="547" t="s">
        <v>375</v>
      </c>
      <c r="D484" s="715">
        <v>113.6</v>
      </c>
      <c r="E484" s="576">
        <v>3722759</v>
      </c>
      <c r="F484" s="1774">
        <v>312221</v>
      </c>
      <c r="G484" s="680">
        <v>115.2</v>
      </c>
      <c r="H484" s="575">
        <v>1148778.9439999999</v>
      </c>
      <c r="I484" s="1343">
        <v>0.97</v>
      </c>
      <c r="J484" s="681">
        <v>1.6847817460937193</v>
      </c>
      <c r="K484" s="1362">
        <v>1.137</v>
      </c>
      <c r="L484" s="1281">
        <v>545400</v>
      </c>
      <c r="M484" s="678"/>
      <c r="N484" s="707"/>
      <c r="O484" s="707"/>
      <c r="P484" s="707"/>
      <c r="Q484" s="707"/>
      <c r="R484" s="1615">
        <v>114.2</v>
      </c>
      <c r="S484" s="700">
        <v>100.1</v>
      </c>
      <c r="T484" s="700">
        <v>102.9</v>
      </c>
      <c r="U484" s="1464">
        <v>97.7</v>
      </c>
      <c r="V484" s="1798">
        <f t="shared" si="12"/>
        <v>1.137</v>
      </c>
      <c r="AI484" s="1357"/>
    </row>
    <row r="485" spans="1:35" ht="13.5" customHeight="1">
      <c r="A485" s="646"/>
      <c r="B485" s="589"/>
      <c r="C485" s="547" t="s">
        <v>376</v>
      </c>
      <c r="D485" s="715">
        <v>111.4</v>
      </c>
      <c r="E485" s="576">
        <v>3503428</v>
      </c>
      <c r="F485" s="1774">
        <v>503857</v>
      </c>
      <c r="G485" s="680">
        <v>110.5</v>
      </c>
      <c r="H485" s="575">
        <v>1068713.8</v>
      </c>
      <c r="I485" s="1343">
        <v>0.99</v>
      </c>
      <c r="J485" s="681">
        <v>2.1317178289962584</v>
      </c>
      <c r="K485" s="1362">
        <v>0.99399999999999999</v>
      </c>
      <c r="L485" s="1281">
        <v>484620</v>
      </c>
      <c r="M485" s="678"/>
      <c r="N485" s="707"/>
      <c r="O485" s="707"/>
      <c r="P485" s="707"/>
      <c r="Q485" s="707"/>
      <c r="R485" s="1615">
        <v>99.2</v>
      </c>
      <c r="S485" s="700">
        <v>99.5</v>
      </c>
      <c r="T485" s="700">
        <v>101.6</v>
      </c>
      <c r="U485" s="1464">
        <v>97.7</v>
      </c>
      <c r="V485" s="1798">
        <f t="shared" si="12"/>
        <v>0.99399999999999999</v>
      </c>
      <c r="AI485" s="1357"/>
    </row>
    <row r="486" spans="1:35" ht="13.5" customHeight="1">
      <c r="A486" s="646"/>
      <c r="B486" s="589"/>
      <c r="C486" s="547" t="s">
        <v>377</v>
      </c>
      <c r="D486" s="715">
        <v>112.7</v>
      </c>
      <c r="E486" s="576">
        <v>3378048</v>
      </c>
      <c r="F486" s="1774">
        <v>435403</v>
      </c>
      <c r="G486" s="680">
        <v>111.7</v>
      </c>
      <c r="H486" s="575">
        <v>1096631.0179999999</v>
      </c>
      <c r="I486" s="1343">
        <v>1.01</v>
      </c>
      <c r="J486" s="681">
        <v>2.4858057285238999</v>
      </c>
      <c r="K486" s="1362">
        <v>1.143</v>
      </c>
      <c r="L486" s="1281">
        <v>504071</v>
      </c>
      <c r="M486" s="678"/>
      <c r="N486" s="707"/>
      <c r="O486" s="707"/>
      <c r="P486" s="707"/>
      <c r="Q486" s="707"/>
      <c r="R486" s="1615">
        <v>115.2</v>
      </c>
      <c r="S486" s="700">
        <v>99.2</v>
      </c>
      <c r="T486" s="700">
        <v>102.3</v>
      </c>
      <c r="U486" s="1464">
        <v>97.7</v>
      </c>
      <c r="V486" s="1798">
        <f t="shared" si="12"/>
        <v>1.143</v>
      </c>
      <c r="AI486" s="1357"/>
    </row>
    <row r="487" spans="1:35" ht="13.5" customHeight="1">
      <c r="A487" s="646"/>
      <c r="B487" s="589"/>
      <c r="C487" s="547" t="s">
        <v>119</v>
      </c>
      <c r="D487" s="715">
        <v>111.9</v>
      </c>
      <c r="E487" s="576">
        <v>3419219</v>
      </c>
      <c r="F487" s="1774">
        <v>407872</v>
      </c>
      <c r="G487" s="680">
        <v>106.3</v>
      </c>
      <c r="H487" s="575">
        <v>1108065.0959999999</v>
      </c>
      <c r="I487" s="1343">
        <v>1.02</v>
      </c>
      <c r="J487" s="681">
        <v>2.1930154615454427</v>
      </c>
      <c r="K487" s="1362">
        <v>1.089</v>
      </c>
      <c r="L487" s="1281">
        <v>536580</v>
      </c>
      <c r="M487" s="678"/>
      <c r="N487" s="707"/>
      <c r="O487" s="707"/>
      <c r="P487" s="707"/>
      <c r="Q487" s="707"/>
      <c r="R487" s="1615">
        <v>110.2</v>
      </c>
      <c r="S487" s="700">
        <v>98.7</v>
      </c>
      <c r="T487" s="700">
        <v>103</v>
      </c>
      <c r="U487" s="1464">
        <v>97</v>
      </c>
      <c r="V487" s="1798">
        <f t="shared" si="12"/>
        <v>1.089</v>
      </c>
      <c r="AI487" s="1357"/>
    </row>
    <row r="488" spans="1:35" ht="13.5" customHeight="1">
      <c r="A488" s="646"/>
      <c r="B488" s="589"/>
      <c r="C488" s="547" t="s">
        <v>120</v>
      </c>
      <c r="D488" s="715">
        <v>109.9</v>
      </c>
      <c r="E488" s="576">
        <v>3282848</v>
      </c>
      <c r="F488" s="1774">
        <v>435948</v>
      </c>
      <c r="G488" s="680">
        <v>105.4</v>
      </c>
      <c r="H488" s="575">
        <v>1106699.94</v>
      </c>
      <c r="I488" s="1343">
        <v>1.04</v>
      </c>
      <c r="J488" s="681">
        <v>-1.6784976362401522</v>
      </c>
      <c r="K488" s="1362">
        <v>1.0609999999999999</v>
      </c>
      <c r="L488" s="1281">
        <v>473615</v>
      </c>
      <c r="M488" s="678"/>
      <c r="N488" s="707"/>
      <c r="O488" s="707"/>
      <c r="P488" s="707"/>
      <c r="Q488" s="707"/>
      <c r="R488" s="1615">
        <v>108.9</v>
      </c>
      <c r="S488" s="700">
        <v>98.6</v>
      </c>
      <c r="T488" s="700">
        <v>104</v>
      </c>
      <c r="U488" s="1464">
        <v>97.3</v>
      </c>
      <c r="V488" s="1798">
        <f t="shared" si="12"/>
        <v>1.0609999999999999</v>
      </c>
      <c r="AI488" s="1357"/>
    </row>
    <row r="489" spans="1:35" ht="13.5" customHeight="1">
      <c r="A489" s="646"/>
      <c r="B489" s="589"/>
      <c r="C489" s="550" t="s">
        <v>121</v>
      </c>
      <c r="D489" s="717">
        <v>108.9</v>
      </c>
      <c r="E489" s="582">
        <v>3245565</v>
      </c>
      <c r="F489" s="1775">
        <v>361578</v>
      </c>
      <c r="G489" s="687">
        <v>106.7</v>
      </c>
      <c r="H489" s="581">
        <v>1092728.06</v>
      </c>
      <c r="I489" s="1345">
        <v>1.05</v>
      </c>
      <c r="J489" s="688">
        <v>-1.3201946793974884</v>
      </c>
      <c r="K489" s="1364">
        <v>1.123</v>
      </c>
      <c r="L489" s="1283">
        <v>544442</v>
      </c>
      <c r="M489" s="678"/>
      <c r="N489" s="709"/>
      <c r="O489" s="709"/>
      <c r="P489" s="709"/>
      <c r="Q489" s="709"/>
      <c r="R489" s="1616">
        <v>115.8</v>
      </c>
      <c r="S489" s="1325">
        <v>98.1</v>
      </c>
      <c r="T489" s="1325">
        <v>103.5</v>
      </c>
      <c r="U489" s="1465">
        <v>97.7</v>
      </c>
      <c r="V489" s="1799">
        <f t="shared" si="12"/>
        <v>1.123</v>
      </c>
      <c r="AI489" s="1357"/>
    </row>
    <row r="490" spans="1:35" ht="13.5" customHeight="1">
      <c r="A490" s="643">
        <v>2016</v>
      </c>
      <c r="B490" s="588" t="s">
        <v>172</v>
      </c>
      <c r="C490" s="546" t="s">
        <v>369</v>
      </c>
      <c r="D490" s="715">
        <v>111.1</v>
      </c>
      <c r="E490" s="576">
        <v>3239384</v>
      </c>
      <c r="F490" s="1774">
        <v>379372</v>
      </c>
      <c r="G490" s="683">
        <v>107.7</v>
      </c>
      <c r="H490" s="575">
        <v>1032218.01</v>
      </c>
      <c r="I490" s="1343">
        <v>1.06</v>
      </c>
      <c r="J490" s="684">
        <v>1.5172015370858389</v>
      </c>
      <c r="K490" s="1363">
        <v>0.996</v>
      </c>
      <c r="L490" s="1281">
        <v>407506</v>
      </c>
      <c r="M490" s="678"/>
      <c r="N490" s="707"/>
      <c r="O490" s="707"/>
      <c r="P490" s="707"/>
      <c r="Q490" s="707"/>
      <c r="R490" s="1615">
        <v>101.1</v>
      </c>
      <c r="S490" s="700">
        <v>97.1</v>
      </c>
      <c r="T490" s="700">
        <v>101</v>
      </c>
      <c r="U490" s="1464">
        <v>97.6</v>
      </c>
      <c r="V490" s="1800">
        <f t="shared" si="12"/>
        <v>0.996</v>
      </c>
      <c r="AI490" s="1357"/>
    </row>
    <row r="491" spans="1:35" ht="13.5" customHeight="1">
      <c r="A491" s="646"/>
      <c r="B491" s="589"/>
      <c r="C491" s="547" t="s">
        <v>370</v>
      </c>
      <c r="D491" s="715">
        <v>110.8</v>
      </c>
      <c r="E491" s="576">
        <v>3159841</v>
      </c>
      <c r="F491" s="1774">
        <v>432183</v>
      </c>
      <c r="G491" s="680">
        <v>107.6</v>
      </c>
      <c r="H491" s="575">
        <v>1068917.753</v>
      </c>
      <c r="I491" s="1343">
        <v>1.08</v>
      </c>
      <c r="J491" s="681">
        <v>1.5014688015711215</v>
      </c>
      <c r="K491" s="1362">
        <v>1.113</v>
      </c>
      <c r="L491" s="1281">
        <v>483612</v>
      </c>
      <c r="M491" s="678"/>
      <c r="N491" s="707"/>
      <c r="O491" s="707"/>
      <c r="P491" s="707"/>
      <c r="Q491" s="707"/>
      <c r="R491" s="1615">
        <v>114.8</v>
      </c>
      <c r="S491" s="700">
        <v>96.8</v>
      </c>
      <c r="T491" s="700">
        <v>102.7</v>
      </c>
      <c r="U491" s="1464">
        <v>97.2</v>
      </c>
      <c r="V491" s="1798">
        <f t="shared" si="12"/>
        <v>1.113</v>
      </c>
      <c r="AI491" s="1357"/>
    </row>
    <row r="492" spans="1:35" ht="13.5" customHeight="1">
      <c r="A492" s="646"/>
      <c r="B492" s="589"/>
      <c r="C492" s="547" t="s">
        <v>371</v>
      </c>
      <c r="D492" s="715">
        <v>110.7</v>
      </c>
      <c r="E492" s="576">
        <v>3280246</v>
      </c>
      <c r="F492" s="1774">
        <v>424372</v>
      </c>
      <c r="G492" s="680">
        <v>107.5</v>
      </c>
      <c r="H492" s="575">
        <v>1115286.68</v>
      </c>
      <c r="I492" s="1343">
        <v>1.0900000000000001</v>
      </c>
      <c r="J492" s="681">
        <v>-2.6585076454549608</v>
      </c>
      <c r="K492" s="1362">
        <v>1.29</v>
      </c>
      <c r="L492" s="1281">
        <v>536363</v>
      </c>
      <c r="M492" s="678"/>
      <c r="N492" s="707"/>
      <c r="O492" s="707"/>
      <c r="P492" s="707"/>
      <c r="Q492" s="707"/>
      <c r="R492" s="1615">
        <v>133.4</v>
      </c>
      <c r="S492" s="700">
        <v>96.8</v>
      </c>
      <c r="T492" s="700">
        <v>103.3</v>
      </c>
      <c r="U492" s="1464">
        <v>96.9</v>
      </c>
      <c r="V492" s="1798">
        <f t="shared" si="12"/>
        <v>1.29</v>
      </c>
      <c r="AI492" s="1357"/>
    </row>
    <row r="493" spans="1:35" ht="13.5" customHeight="1">
      <c r="A493" s="646"/>
      <c r="B493" s="589"/>
      <c r="C493" s="547" t="s">
        <v>372</v>
      </c>
      <c r="D493" s="715">
        <v>111.8</v>
      </c>
      <c r="E493" s="576">
        <v>3497940.7203831575</v>
      </c>
      <c r="F493" s="1774">
        <v>369895</v>
      </c>
      <c r="G493" s="680">
        <v>110.8</v>
      </c>
      <c r="H493" s="575">
        <v>1144943.3119999999</v>
      </c>
      <c r="I493" s="1343">
        <v>1.1100000000000001</v>
      </c>
      <c r="J493" s="681">
        <v>-0.41895530695337868</v>
      </c>
      <c r="K493" s="1362">
        <v>1.0029999999999999</v>
      </c>
      <c r="L493" s="1281">
        <v>494829</v>
      </c>
      <c r="M493" s="678"/>
      <c r="N493" s="1790">
        <v>1092459.659</v>
      </c>
      <c r="O493" s="707"/>
      <c r="P493" s="707"/>
      <c r="Q493" s="1787">
        <f t="shared" ref="Q493:Q556" si="13">N493*$Q$4</f>
        <v>3497940.7203831575</v>
      </c>
      <c r="R493" s="1615">
        <v>106.5</v>
      </c>
      <c r="S493" s="700">
        <v>96.4</v>
      </c>
      <c r="T493" s="700">
        <v>104</v>
      </c>
      <c r="U493" s="1464">
        <v>98.4</v>
      </c>
      <c r="V493" s="1798">
        <f t="shared" si="12"/>
        <v>1.0029999999999999</v>
      </c>
      <c r="AI493" s="1357"/>
    </row>
    <row r="494" spans="1:35" ht="13.5" customHeight="1">
      <c r="A494" s="646"/>
      <c r="B494" s="589"/>
      <c r="C494" s="547" t="s">
        <v>373</v>
      </c>
      <c r="D494" s="715">
        <v>111.8</v>
      </c>
      <c r="E494" s="576">
        <v>3521206.2215126632</v>
      </c>
      <c r="F494" s="1774">
        <v>763551</v>
      </c>
      <c r="G494" s="680">
        <v>109.5</v>
      </c>
      <c r="H494" s="575">
        <v>1059939.9990000001</v>
      </c>
      <c r="I494" s="1343">
        <v>1.1200000000000001</v>
      </c>
      <c r="J494" s="681">
        <v>-1.8476146514372829</v>
      </c>
      <c r="K494" s="1362">
        <v>0.98599999999999999</v>
      </c>
      <c r="L494" s="1281">
        <v>415353</v>
      </c>
      <c r="M494" s="678"/>
      <c r="N494" s="1790">
        <v>1099725.8259999999</v>
      </c>
      <c r="O494" s="707"/>
      <c r="P494" s="707"/>
      <c r="Q494" s="1787">
        <f t="shared" si="13"/>
        <v>3521206.2215126632</v>
      </c>
      <c r="R494" s="1615">
        <v>103.1</v>
      </c>
      <c r="S494" s="700">
        <v>96.3</v>
      </c>
      <c r="T494" s="700">
        <v>102.2</v>
      </c>
      <c r="U494" s="1464">
        <v>98.5</v>
      </c>
      <c r="V494" s="1798">
        <f t="shared" si="12"/>
        <v>0.98599999999999999</v>
      </c>
      <c r="AI494" s="1357"/>
    </row>
    <row r="495" spans="1:35" ht="13.5" customHeight="1">
      <c r="A495" s="646"/>
      <c r="B495" s="589"/>
      <c r="C495" s="547" t="s">
        <v>374</v>
      </c>
      <c r="D495" s="715">
        <v>111.7</v>
      </c>
      <c r="E495" s="576">
        <v>3552588.5479534799</v>
      </c>
      <c r="F495" s="1774">
        <v>388950</v>
      </c>
      <c r="G495" s="680">
        <v>111.8</v>
      </c>
      <c r="H495" s="575">
        <v>1144922.0819999999</v>
      </c>
      <c r="I495" s="1343">
        <v>1.1399999999999999</v>
      </c>
      <c r="J495" s="681">
        <v>-1.7589096671830191</v>
      </c>
      <c r="K495" s="1362">
        <v>1.1200000000000001</v>
      </c>
      <c r="L495" s="1281">
        <v>492599</v>
      </c>
      <c r="M495" s="678"/>
      <c r="N495" s="1790">
        <v>1109527</v>
      </c>
      <c r="O495" s="707"/>
      <c r="P495" s="707"/>
      <c r="Q495" s="1787">
        <f t="shared" si="13"/>
        <v>3552588.5479534799</v>
      </c>
      <c r="R495" s="1615">
        <v>118.1</v>
      </c>
      <c r="S495" s="700">
        <v>96.5</v>
      </c>
      <c r="T495" s="700">
        <v>103.4</v>
      </c>
      <c r="U495" s="1464">
        <v>98.4</v>
      </c>
      <c r="V495" s="1798">
        <f t="shared" si="12"/>
        <v>1.1200000000000001</v>
      </c>
      <c r="AI495" s="1357"/>
    </row>
    <row r="496" spans="1:35" ht="13.5" customHeight="1">
      <c r="A496" s="646"/>
      <c r="B496" s="589"/>
      <c r="C496" s="547" t="s">
        <v>375</v>
      </c>
      <c r="D496" s="715">
        <v>110.2</v>
      </c>
      <c r="E496" s="576">
        <v>3831582.4350219141</v>
      </c>
      <c r="F496" s="1774">
        <v>415431</v>
      </c>
      <c r="G496" s="680">
        <v>109.4</v>
      </c>
      <c r="H496" s="575">
        <v>1129740.2849999999</v>
      </c>
      <c r="I496" s="1343">
        <v>1.1399999999999999</v>
      </c>
      <c r="J496" s="681">
        <v>1</v>
      </c>
      <c r="K496" s="1362">
        <v>1.018</v>
      </c>
      <c r="L496" s="1281">
        <v>463730</v>
      </c>
      <c r="M496" s="678"/>
      <c r="N496" s="1790">
        <v>1196661</v>
      </c>
      <c r="O496" s="707"/>
      <c r="P496" s="707"/>
      <c r="Q496" s="1787">
        <f t="shared" si="13"/>
        <v>3831582.4350219141</v>
      </c>
      <c r="R496" s="1615">
        <v>106.9</v>
      </c>
      <c r="S496" s="700">
        <v>96.4</v>
      </c>
      <c r="T496" s="700">
        <v>103</v>
      </c>
      <c r="U496" s="1464">
        <v>98.3</v>
      </c>
      <c r="V496" s="1798">
        <f t="shared" si="12"/>
        <v>1.018</v>
      </c>
      <c r="AI496" s="1357"/>
    </row>
    <row r="497" spans="1:35" ht="13.5" customHeight="1">
      <c r="A497" s="646"/>
      <c r="B497" s="589"/>
      <c r="C497" s="547" t="s">
        <v>376</v>
      </c>
      <c r="D497" s="715">
        <v>109.5</v>
      </c>
      <c r="E497" s="576">
        <v>3627381.6047169883</v>
      </c>
      <c r="F497" s="1774">
        <v>401774</v>
      </c>
      <c r="G497" s="680">
        <v>105.7</v>
      </c>
      <c r="H497" s="575">
        <v>1064028.0919999999</v>
      </c>
      <c r="I497" s="1343">
        <v>1.1399999999999999</v>
      </c>
      <c r="J497" s="681">
        <v>-4.2</v>
      </c>
      <c r="K497" s="1362">
        <v>0.95699999999999996</v>
      </c>
      <c r="L497" s="1281">
        <v>433785</v>
      </c>
      <c r="M497" s="678"/>
      <c r="N497" s="1790">
        <v>1132886</v>
      </c>
      <c r="O497" s="707"/>
      <c r="P497" s="707"/>
      <c r="Q497" s="1787">
        <f t="shared" si="13"/>
        <v>3627381.6047169883</v>
      </c>
      <c r="R497" s="1615">
        <v>99.5</v>
      </c>
      <c r="S497" s="700">
        <v>96.2</v>
      </c>
      <c r="T497" s="700">
        <v>102.1</v>
      </c>
      <c r="U497" s="1464">
        <v>98</v>
      </c>
      <c r="V497" s="1798">
        <f t="shared" si="12"/>
        <v>0.95699999999999996</v>
      </c>
      <c r="AI497" s="1357"/>
    </row>
    <row r="498" spans="1:35" ht="13.5" customHeight="1">
      <c r="A498" s="646"/>
      <c r="B498" s="589"/>
      <c r="C498" s="547" t="s">
        <v>377</v>
      </c>
      <c r="D498" s="715">
        <v>114.9</v>
      </c>
      <c r="E498" s="576">
        <v>3598551.7454294059</v>
      </c>
      <c r="F498" s="1774">
        <v>374533</v>
      </c>
      <c r="G498" s="680">
        <v>119.3</v>
      </c>
      <c r="H498" s="575">
        <v>1109549.108</v>
      </c>
      <c r="I498" s="1343">
        <v>1.1499999999999999</v>
      </c>
      <c r="J498" s="681">
        <v>-5.0999999999999996</v>
      </c>
      <c r="K498" s="1362">
        <v>1.135</v>
      </c>
      <c r="L498" s="1281">
        <v>462610</v>
      </c>
      <c r="M498" s="678"/>
      <c r="N498" s="1790">
        <v>1123882</v>
      </c>
      <c r="O498" s="707"/>
      <c r="P498" s="707"/>
      <c r="Q498" s="1787">
        <f t="shared" si="13"/>
        <v>3598551.7454294059</v>
      </c>
      <c r="R498" s="1615">
        <v>118.7</v>
      </c>
      <c r="S498" s="700">
        <v>96.2</v>
      </c>
      <c r="T498" s="700">
        <v>103</v>
      </c>
      <c r="U498" s="1464">
        <v>97.7</v>
      </c>
      <c r="V498" s="1798">
        <f t="shared" si="12"/>
        <v>1.135</v>
      </c>
      <c r="AI498" s="1357"/>
    </row>
    <row r="499" spans="1:35" ht="13.5" customHeight="1">
      <c r="A499" s="646"/>
      <c r="B499" s="589"/>
      <c r="C499" s="547" t="s">
        <v>119</v>
      </c>
      <c r="D499" s="715">
        <v>109.9</v>
      </c>
      <c r="E499" s="576">
        <v>3651117.2496413384</v>
      </c>
      <c r="F499" s="1774">
        <v>352814</v>
      </c>
      <c r="G499" s="680">
        <v>107.4</v>
      </c>
      <c r="H499" s="575">
        <v>1101170.8400000001</v>
      </c>
      <c r="I499" s="1343">
        <v>1.17</v>
      </c>
      <c r="J499" s="681">
        <v>-1.2</v>
      </c>
      <c r="K499" s="1362">
        <v>1.0189999999999999</v>
      </c>
      <c r="L499" s="1281">
        <v>456663</v>
      </c>
      <c r="M499" s="678"/>
      <c r="N499" s="1790">
        <v>1140299</v>
      </c>
      <c r="O499" s="1791">
        <f>SUM(N493:N499)/7</f>
        <v>1127920.0692857143</v>
      </c>
      <c r="P499" s="692"/>
      <c r="Q499" s="1787">
        <f t="shared" si="13"/>
        <v>3651117.2496413384</v>
      </c>
      <c r="R499" s="1615">
        <v>106.6</v>
      </c>
      <c r="S499" s="700">
        <v>96.4</v>
      </c>
      <c r="T499" s="700">
        <v>103.4</v>
      </c>
      <c r="U499" s="1464">
        <v>97.5</v>
      </c>
      <c r="V499" s="1798">
        <f t="shared" si="12"/>
        <v>1.0189999999999999</v>
      </c>
      <c r="AI499" s="1357"/>
    </row>
    <row r="500" spans="1:35" ht="13.5" customHeight="1">
      <c r="A500" s="646"/>
      <c r="B500" s="589"/>
      <c r="C500" s="547" t="s">
        <v>120</v>
      </c>
      <c r="D500" s="715">
        <v>111.6</v>
      </c>
      <c r="E500" s="576">
        <v>3335195.9117550803</v>
      </c>
      <c r="F500" s="1774">
        <v>456687</v>
      </c>
      <c r="G500" s="680">
        <v>113.3</v>
      </c>
      <c r="H500" s="575">
        <v>1113093.933</v>
      </c>
      <c r="I500" s="1343">
        <v>1.19</v>
      </c>
      <c r="J500" s="681">
        <v>-2.6</v>
      </c>
      <c r="K500" s="1362">
        <v>1.0740000000000001</v>
      </c>
      <c r="L500" s="1281">
        <v>467651</v>
      </c>
      <c r="M500" s="678"/>
      <c r="N500" s="1790">
        <v>1041632</v>
      </c>
      <c r="O500" s="1791">
        <f t="shared" ref="O500:O535" si="14">SUM(N494:N500)/7</f>
        <v>1120658.9751428571</v>
      </c>
      <c r="P500" s="692"/>
      <c r="Q500" s="1787">
        <f t="shared" si="13"/>
        <v>3335195.9117550803</v>
      </c>
      <c r="R500" s="1615">
        <v>112.6</v>
      </c>
      <c r="S500" s="700">
        <v>96.6</v>
      </c>
      <c r="T500" s="700">
        <v>104.4</v>
      </c>
      <c r="U500" s="1464">
        <v>97</v>
      </c>
      <c r="V500" s="1798">
        <f t="shared" si="12"/>
        <v>1.0740000000000001</v>
      </c>
      <c r="AI500" s="1357"/>
    </row>
    <row r="501" spans="1:35" ht="13.5" customHeight="1">
      <c r="A501" s="658"/>
      <c r="B501" s="676"/>
      <c r="C501" s="550" t="s">
        <v>121</v>
      </c>
      <c r="D501" s="717">
        <v>111.8</v>
      </c>
      <c r="E501" s="582">
        <v>3644572.5770087508</v>
      </c>
      <c r="F501" s="1775">
        <v>444104</v>
      </c>
      <c r="G501" s="687">
        <v>113.1</v>
      </c>
      <c r="H501" s="581">
        <v>1096114.186</v>
      </c>
      <c r="I501" s="1345">
        <v>1.19</v>
      </c>
      <c r="J501" s="688">
        <v>-2.2000000000000002</v>
      </c>
      <c r="K501" s="1364">
        <v>1.1100000000000001</v>
      </c>
      <c r="L501" s="1283">
        <v>541047</v>
      </c>
      <c r="M501" s="678"/>
      <c r="N501" s="1792">
        <v>1138255</v>
      </c>
      <c r="O501" s="1793">
        <f t="shared" si="14"/>
        <v>1126163.142857143</v>
      </c>
      <c r="P501" s="693"/>
      <c r="Q501" s="1788">
        <f t="shared" si="13"/>
        <v>3644572.5770087508</v>
      </c>
      <c r="R501" s="1616">
        <v>116.6</v>
      </c>
      <c r="S501" s="1325">
        <v>97.2</v>
      </c>
      <c r="T501" s="1325">
        <v>104.7</v>
      </c>
      <c r="U501" s="1465">
        <v>97.5</v>
      </c>
      <c r="V501" s="1799">
        <f t="shared" si="12"/>
        <v>1.1100000000000001</v>
      </c>
      <c r="AI501" s="1357"/>
    </row>
    <row r="502" spans="1:35" ht="13.5" customHeight="1">
      <c r="A502" s="646">
        <v>2017</v>
      </c>
      <c r="B502" s="589" t="s">
        <v>174</v>
      </c>
      <c r="C502" s="546" t="s">
        <v>369</v>
      </c>
      <c r="D502" s="715">
        <v>108.1</v>
      </c>
      <c r="E502" s="576">
        <v>3584373.755988556</v>
      </c>
      <c r="F502" s="1774">
        <v>508728</v>
      </c>
      <c r="G502" s="683">
        <v>103.6</v>
      </c>
      <c r="H502" s="575">
        <v>1019216.4870000001</v>
      </c>
      <c r="I502" s="1343">
        <v>1.2</v>
      </c>
      <c r="J502" s="684">
        <v>-2.7</v>
      </c>
      <c r="K502" s="1363">
        <v>0.96599999999999997</v>
      </c>
      <c r="L502" s="1281">
        <v>385745</v>
      </c>
      <c r="M502" s="678"/>
      <c r="N502" s="1790">
        <v>1119454</v>
      </c>
      <c r="O502" s="1791">
        <f t="shared" si="14"/>
        <v>1127581.2857142857</v>
      </c>
      <c r="P502" s="692"/>
      <c r="Q502" s="1787">
        <f t="shared" si="13"/>
        <v>3584373.755988556</v>
      </c>
      <c r="R502" s="1615">
        <v>99.9</v>
      </c>
      <c r="S502" s="700">
        <v>97.9</v>
      </c>
      <c r="T502" s="700">
        <v>103.1</v>
      </c>
      <c r="U502" s="1464">
        <v>98.2</v>
      </c>
      <c r="V502" s="1800">
        <f t="shared" si="12"/>
        <v>0.96599999999999997</v>
      </c>
      <c r="AI502" s="1357"/>
    </row>
    <row r="503" spans="1:35" ht="13.5" customHeight="1">
      <c r="A503" s="646"/>
      <c r="B503" s="589"/>
      <c r="C503" s="547" t="s">
        <v>370</v>
      </c>
      <c r="D503" s="715">
        <v>113.5</v>
      </c>
      <c r="E503" s="576">
        <v>3255632.0319864079</v>
      </c>
      <c r="F503" s="1774">
        <v>505219</v>
      </c>
      <c r="G503" s="680">
        <v>114.6</v>
      </c>
      <c r="H503" s="575">
        <v>1063774.8810000001</v>
      </c>
      <c r="I503" s="1343">
        <v>1.23</v>
      </c>
      <c r="J503" s="681">
        <v>-4.3</v>
      </c>
      <c r="K503" s="1362">
        <v>1.107</v>
      </c>
      <c r="L503" s="1281">
        <v>536520</v>
      </c>
      <c r="M503" s="678"/>
      <c r="N503" s="1790">
        <v>1016783</v>
      </c>
      <c r="O503" s="1791">
        <f t="shared" si="14"/>
        <v>1101884.4285714286</v>
      </c>
      <c r="P503" s="692"/>
      <c r="Q503" s="1787">
        <f t="shared" si="13"/>
        <v>3255632.0319864079</v>
      </c>
      <c r="R503" s="1615">
        <v>114.1</v>
      </c>
      <c r="S503" s="700">
        <v>98.1</v>
      </c>
      <c r="T503" s="700">
        <v>103.9</v>
      </c>
      <c r="U503" s="1464">
        <v>97.3</v>
      </c>
      <c r="V503" s="1798">
        <f t="shared" si="12"/>
        <v>1.107</v>
      </c>
      <c r="AI503" s="1357"/>
    </row>
    <row r="504" spans="1:35" ht="13.5" customHeight="1">
      <c r="A504" s="646"/>
      <c r="B504" s="589"/>
      <c r="C504" s="547" t="s">
        <v>371</v>
      </c>
      <c r="D504" s="715">
        <v>113.1</v>
      </c>
      <c r="E504" s="576">
        <v>3529176.2943871981</v>
      </c>
      <c r="F504" s="1774">
        <v>401515</v>
      </c>
      <c r="G504" s="680">
        <v>112.5</v>
      </c>
      <c r="H504" s="575">
        <v>1100401.477</v>
      </c>
      <c r="I504" s="1343">
        <v>1.24</v>
      </c>
      <c r="J504" s="681">
        <v>-2.4</v>
      </c>
      <c r="K504" s="1362">
        <v>1.3149999999999999</v>
      </c>
      <c r="L504" s="1281">
        <v>579927</v>
      </c>
      <c r="M504" s="678"/>
      <c r="N504" s="1790">
        <v>1102215</v>
      </c>
      <c r="O504" s="1791">
        <f t="shared" si="14"/>
        <v>1097502.857142857</v>
      </c>
      <c r="P504" s="692"/>
      <c r="Q504" s="1787">
        <f t="shared" si="13"/>
        <v>3529176.2943871981</v>
      </c>
      <c r="R504" s="1615">
        <v>136.30000000000001</v>
      </c>
      <c r="S504" s="700">
        <v>98.2</v>
      </c>
      <c r="T504" s="700">
        <v>104.5</v>
      </c>
      <c r="U504" s="1464">
        <v>97.4</v>
      </c>
      <c r="V504" s="1798">
        <f t="shared" si="12"/>
        <v>1.3149999999999999</v>
      </c>
      <c r="AI504" s="1357"/>
    </row>
    <row r="505" spans="1:35" ht="13.5" customHeight="1">
      <c r="A505" s="646"/>
      <c r="B505" s="589"/>
      <c r="C505" s="547" t="s">
        <v>372</v>
      </c>
      <c r="D505" s="715">
        <v>114.6</v>
      </c>
      <c r="E505" s="576">
        <v>3695280.9823327665</v>
      </c>
      <c r="F505" s="1774">
        <v>386684</v>
      </c>
      <c r="G505" s="680">
        <v>115.3</v>
      </c>
      <c r="H505" s="575">
        <v>1136059.0919999999</v>
      </c>
      <c r="I505" s="1343">
        <v>1.26</v>
      </c>
      <c r="J505" s="681">
        <v>-0.4</v>
      </c>
      <c r="K505" s="1362">
        <v>1.0309999999999999</v>
      </c>
      <c r="L505" s="1281">
        <v>503472</v>
      </c>
      <c r="M505" s="678"/>
      <c r="N505" s="1790">
        <v>1154092</v>
      </c>
      <c r="O505" s="1791">
        <f t="shared" si="14"/>
        <v>1101818.5714285714</v>
      </c>
      <c r="P505" s="692"/>
      <c r="Q505" s="1787">
        <f t="shared" si="13"/>
        <v>3695280.9823327665</v>
      </c>
      <c r="R505" s="1615">
        <v>109.2</v>
      </c>
      <c r="S505" s="700">
        <v>98.4</v>
      </c>
      <c r="T505" s="700">
        <v>105.3</v>
      </c>
      <c r="U505" s="1464">
        <v>99</v>
      </c>
      <c r="V505" s="1798">
        <f t="shared" si="12"/>
        <v>1.0309999999999999</v>
      </c>
      <c r="AI505" s="1357"/>
    </row>
    <row r="506" spans="1:35" ht="13.5" customHeight="1">
      <c r="A506" s="646"/>
      <c r="B506" s="589"/>
      <c r="C506" s="547" t="s">
        <v>373</v>
      </c>
      <c r="D506" s="715">
        <v>112.9</v>
      </c>
      <c r="E506" s="576">
        <v>3698700.6058022399</v>
      </c>
      <c r="F506" s="1774">
        <v>369293</v>
      </c>
      <c r="G506" s="680">
        <v>114.2</v>
      </c>
      <c r="H506" s="575">
        <v>1071639.03</v>
      </c>
      <c r="I506" s="1343">
        <v>1.28</v>
      </c>
      <c r="J506" s="681">
        <v>-3.3</v>
      </c>
      <c r="K506" s="1362">
        <v>1.0169999999999999</v>
      </c>
      <c r="L506" s="1281">
        <v>466334</v>
      </c>
      <c r="M506" s="678"/>
      <c r="N506" s="1790">
        <v>1155160</v>
      </c>
      <c r="O506" s="1791">
        <f t="shared" si="14"/>
        <v>1103941.5714285714</v>
      </c>
      <c r="P506" s="692"/>
      <c r="Q506" s="1787">
        <f t="shared" si="13"/>
        <v>3698700.6058022399</v>
      </c>
      <c r="R506" s="1615">
        <v>105.8</v>
      </c>
      <c r="S506" s="700">
        <v>98.2</v>
      </c>
      <c r="T506" s="700">
        <v>103.1</v>
      </c>
      <c r="U506" s="1464">
        <v>99.1</v>
      </c>
      <c r="V506" s="1798">
        <f t="shared" si="12"/>
        <v>1.0169999999999999</v>
      </c>
      <c r="AI506" s="1357"/>
    </row>
    <row r="507" spans="1:35" ht="13.5" customHeight="1">
      <c r="A507" s="646"/>
      <c r="B507" s="589"/>
      <c r="C507" s="547" t="s">
        <v>374</v>
      </c>
      <c r="D507" s="715">
        <v>114.1</v>
      </c>
      <c r="E507" s="576">
        <v>3510726.9775041407</v>
      </c>
      <c r="F507" s="1774">
        <v>448876</v>
      </c>
      <c r="G507" s="680">
        <v>115.1</v>
      </c>
      <c r="H507" s="575">
        <v>1135105.7560000001</v>
      </c>
      <c r="I507" s="1343">
        <v>1.29</v>
      </c>
      <c r="J507" s="681">
        <v>-2.5</v>
      </c>
      <c r="K507" s="1362">
        <v>1.1439999999999999</v>
      </c>
      <c r="L507" s="1281">
        <v>531014</v>
      </c>
      <c r="M507" s="678"/>
      <c r="N507" s="1790">
        <v>1096453</v>
      </c>
      <c r="O507" s="1791">
        <f t="shared" si="14"/>
        <v>1111773.142857143</v>
      </c>
      <c r="P507" s="692"/>
      <c r="Q507" s="1787">
        <f t="shared" si="13"/>
        <v>3510726.9775041407</v>
      </c>
      <c r="R507" s="1615">
        <v>120.8</v>
      </c>
      <c r="S507" s="700">
        <v>98.2</v>
      </c>
      <c r="T507" s="700">
        <v>104.7</v>
      </c>
      <c r="U507" s="1464">
        <v>99</v>
      </c>
      <c r="V507" s="1798">
        <f t="shared" si="12"/>
        <v>1.1439999999999999</v>
      </c>
      <c r="AI507" s="1357"/>
    </row>
    <row r="508" spans="1:35" ht="13.5" customHeight="1">
      <c r="A508" s="646"/>
      <c r="B508" s="589"/>
      <c r="C508" s="547" t="s">
        <v>375</v>
      </c>
      <c r="D508" s="715">
        <v>113.7</v>
      </c>
      <c r="E508" s="576">
        <v>3808439.1406049165</v>
      </c>
      <c r="F508" s="1774">
        <v>369465</v>
      </c>
      <c r="G508" s="680">
        <v>114</v>
      </c>
      <c r="H508" s="575">
        <v>1115855.1359999999</v>
      </c>
      <c r="I508" s="1343">
        <v>1.29</v>
      </c>
      <c r="J508" s="681">
        <v>-2.1</v>
      </c>
      <c r="K508" s="1362">
        <v>1.0429999999999999</v>
      </c>
      <c r="L508" s="1281">
        <v>511423</v>
      </c>
      <c r="M508" s="678"/>
      <c r="N508" s="1790">
        <v>1189433</v>
      </c>
      <c r="O508" s="1791">
        <f t="shared" si="14"/>
        <v>1119084.2857142857</v>
      </c>
      <c r="P508" s="692"/>
      <c r="Q508" s="1787">
        <f t="shared" si="13"/>
        <v>3808439.1406049165</v>
      </c>
      <c r="R508" s="1615">
        <v>110.1</v>
      </c>
      <c r="S508" s="700">
        <v>98.1</v>
      </c>
      <c r="T508" s="700">
        <v>104.6</v>
      </c>
      <c r="U508" s="1464">
        <v>99</v>
      </c>
      <c r="V508" s="1798">
        <f t="shared" si="12"/>
        <v>1.0429999999999999</v>
      </c>
      <c r="AI508" s="1357"/>
    </row>
    <row r="509" spans="1:35" ht="13.5" customHeight="1">
      <c r="A509" s="646"/>
      <c r="B509" s="589"/>
      <c r="C509" s="547" t="s">
        <v>376</v>
      </c>
      <c r="D509" s="715">
        <v>117.2</v>
      </c>
      <c r="E509" s="576">
        <v>3681794.6021329337</v>
      </c>
      <c r="F509" s="1774">
        <v>345243</v>
      </c>
      <c r="G509" s="680">
        <v>119.2</v>
      </c>
      <c r="H509" s="575">
        <v>1053412.5330000001</v>
      </c>
      <c r="I509" s="1343">
        <v>1.31</v>
      </c>
      <c r="J509" s="681">
        <v>-1.1000000000000001</v>
      </c>
      <c r="K509" s="1362">
        <v>1.0229999999999999</v>
      </c>
      <c r="L509" s="1281">
        <v>509954</v>
      </c>
      <c r="M509" s="678"/>
      <c r="N509" s="1790">
        <v>1149880</v>
      </c>
      <c r="O509" s="1791">
        <f t="shared" si="14"/>
        <v>1123430.857142857</v>
      </c>
      <c r="P509" s="692"/>
      <c r="Q509" s="1787">
        <f t="shared" si="13"/>
        <v>3681794.6021329337</v>
      </c>
      <c r="R509" s="1615">
        <v>106.7</v>
      </c>
      <c r="S509" s="700">
        <v>98.2</v>
      </c>
      <c r="T509" s="700">
        <v>103.7</v>
      </c>
      <c r="U509" s="1464">
        <v>98.8</v>
      </c>
      <c r="V509" s="1798">
        <f t="shared" si="12"/>
        <v>1.0229999999999999</v>
      </c>
      <c r="X509" s="711"/>
      <c r="AI509" s="1357"/>
    </row>
    <row r="510" spans="1:35" ht="13.5" customHeight="1">
      <c r="A510" s="646"/>
      <c r="B510" s="589"/>
      <c r="C510" s="547" t="s">
        <v>377</v>
      </c>
      <c r="D510" s="715">
        <v>113.5</v>
      </c>
      <c r="E510" s="576">
        <v>3570147.7381281909</v>
      </c>
      <c r="F510" s="1774">
        <v>416126</v>
      </c>
      <c r="G510" s="680">
        <v>113.2</v>
      </c>
      <c r="H510" s="575">
        <v>1095435.7820000001</v>
      </c>
      <c r="I510" s="1343">
        <v>1.3</v>
      </c>
      <c r="J510" s="681">
        <v>-0.1</v>
      </c>
      <c r="K510" s="1362">
        <v>1.1120000000000001</v>
      </c>
      <c r="L510" s="1281">
        <v>542069</v>
      </c>
      <c r="M510" s="678"/>
      <c r="N510" s="1790">
        <v>1115011</v>
      </c>
      <c r="O510" s="1791">
        <f t="shared" si="14"/>
        <v>1137463.4285714286</v>
      </c>
      <c r="P510" s="1791">
        <f t="shared" ref="P510:P533" si="15">N510*O509/O508</f>
        <v>1119341.750611916</v>
      </c>
      <c r="Q510" s="1787">
        <f t="shared" si="13"/>
        <v>3570147.7381281909</v>
      </c>
      <c r="R510" s="1615">
        <v>116.5</v>
      </c>
      <c r="S510" s="700">
        <v>98.4</v>
      </c>
      <c r="T510" s="700">
        <v>104.9</v>
      </c>
      <c r="U510" s="1464">
        <v>98.3</v>
      </c>
      <c r="V510" s="1798">
        <f t="shared" si="12"/>
        <v>1.1120000000000001</v>
      </c>
      <c r="AI510" s="1357"/>
    </row>
    <row r="511" spans="1:35" ht="13.5" customHeight="1">
      <c r="A511" s="646"/>
      <c r="B511" s="589"/>
      <c r="C511" s="547" t="s">
        <v>119</v>
      </c>
      <c r="D511" s="715">
        <v>116</v>
      </c>
      <c r="E511" s="576">
        <v>3632815.2199114603</v>
      </c>
      <c r="F511" s="1774">
        <v>369655</v>
      </c>
      <c r="G511" s="680">
        <v>120.6</v>
      </c>
      <c r="H511" s="575">
        <v>1102353.8429999999</v>
      </c>
      <c r="I511" s="1343">
        <v>1.32</v>
      </c>
      <c r="J511" s="681">
        <v>-3</v>
      </c>
      <c r="K511" s="1362">
        <v>1.087</v>
      </c>
      <c r="L511" s="1281">
        <v>516258</v>
      </c>
      <c r="M511" s="678"/>
      <c r="N511" s="1790">
        <v>1134583</v>
      </c>
      <c r="O511" s="1791">
        <f t="shared" si="14"/>
        <v>1142087.4285714286</v>
      </c>
      <c r="P511" s="1791">
        <f t="shared" si="15"/>
        <v>1148754.8708257971</v>
      </c>
      <c r="Q511" s="1787">
        <f t="shared" si="13"/>
        <v>3632815.2199114603</v>
      </c>
      <c r="R511" s="1615">
        <v>114.4</v>
      </c>
      <c r="S511" s="700">
        <v>99</v>
      </c>
      <c r="T511" s="700">
        <v>105.5</v>
      </c>
      <c r="U511" s="1464">
        <v>98.8</v>
      </c>
      <c r="V511" s="1798">
        <f t="shared" si="12"/>
        <v>1.087</v>
      </c>
      <c r="AI511" s="1357"/>
    </row>
    <row r="512" spans="1:35" ht="13.5" customHeight="1">
      <c r="A512" s="646"/>
      <c r="B512" s="589"/>
      <c r="C512" s="547" t="s">
        <v>120</v>
      </c>
      <c r="D512" s="715">
        <v>116.6</v>
      </c>
      <c r="E512" s="576">
        <v>3394975.2845781767</v>
      </c>
      <c r="F512" s="1774">
        <v>488553</v>
      </c>
      <c r="G512" s="680">
        <v>122</v>
      </c>
      <c r="H512" s="575">
        <v>1122397.1100000001</v>
      </c>
      <c r="I512" s="1343">
        <v>1.33</v>
      </c>
      <c r="J512" s="681">
        <v>-0.7</v>
      </c>
      <c r="K512" s="1362">
        <v>1.123</v>
      </c>
      <c r="L512" s="1281">
        <v>562256</v>
      </c>
      <c r="M512" s="678"/>
      <c r="N512" s="1790">
        <v>1060302</v>
      </c>
      <c r="O512" s="1791">
        <f t="shared" si="14"/>
        <v>1128688.857142857</v>
      </c>
      <c r="P512" s="1791">
        <f t="shared" si="15"/>
        <v>1064612.3244683282</v>
      </c>
      <c r="Q512" s="1787">
        <f t="shared" si="13"/>
        <v>3394975.2845781767</v>
      </c>
      <c r="R512" s="1615">
        <v>117.8</v>
      </c>
      <c r="S512" s="700">
        <v>99.4</v>
      </c>
      <c r="T512" s="700">
        <v>106.2</v>
      </c>
      <c r="U512" s="1464">
        <v>98.2</v>
      </c>
      <c r="V512" s="1798">
        <f t="shared" si="12"/>
        <v>1.123</v>
      </c>
      <c r="AI512" s="1357"/>
    </row>
    <row r="513" spans="1:35" ht="13.5" customHeight="1">
      <c r="A513" s="646"/>
      <c r="B513" s="676"/>
      <c r="C513" s="550" t="s">
        <v>121</v>
      </c>
      <c r="D513" s="717">
        <v>116.1</v>
      </c>
      <c r="E513" s="582">
        <v>3493052.5191225931</v>
      </c>
      <c r="F513" s="1775">
        <v>358904</v>
      </c>
      <c r="G513" s="687">
        <v>120</v>
      </c>
      <c r="H513" s="581">
        <v>1102436.0360000001</v>
      </c>
      <c r="I513" s="1345">
        <v>1.35</v>
      </c>
      <c r="J513" s="688">
        <v>-1.1000000000000001</v>
      </c>
      <c r="K513" s="1364">
        <v>1.1459999999999999</v>
      </c>
      <c r="L513" s="1283">
        <v>594718</v>
      </c>
      <c r="M513" s="678"/>
      <c r="N513" s="1792">
        <v>1090933</v>
      </c>
      <c r="O513" s="1793">
        <f t="shared" si="14"/>
        <v>1119513.5714285714</v>
      </c>
      <c r="P513" s="1793">
        <f t="shared" si="15"/>
        <v>1078134.5544881977</v>
      </c>
      <c r="Q513" s="1788">
        <f t="shared" si="13"/>
        <v>3493052.5191225931</v>
      </c>
      <c r="R513" s="1616">
        <v>120.6</v>
      </c>
      <c r="S513" s="1325">
        <v>99.6</v>
      </c>
      <c r="T513" s="1325">
        <v>106.7</v>
      </c>
      <c r="U513" s="1465">
        <v>98.2</v>
      </c>
      <c r="V513" s="1799">
        <f t="shared" si="12"/>
        <v>1.1459999999999999</v>
      </c>
      <c r="AI513" s="1357"/>
    </row>
    <row r="514" spans="1:35" ht="13.5" customHeight="1">
      <c r="A514" s="643">
        <v>2018</v>
      </c>
      <c r="B514" s="588" t="s">
        <v>177</v>
      </c>
      <c r="C514" s="546" t="s">
        <v>369</v>
      </c>
      <c r="D514" s="715">
        <v>114.7</v>
      </c>
      <c r="E514" s="576">
        <v>3378501.5366845061</v>
      </c>
      <c r="F514" s="1774">
        <v>309781</v>
      </c>
      <c r="G514" s="683">
        <v>119.1</v>
      </c>
      <c r="H514" s="575">
        <v>1057248.3500000001</v>
      </c>
      <c r="I514" s="1343">
        <v>1.38</v>
      </c>
      <c r="J514" s="684">
        <v>-1.4</v>
      </c>
      <c r="K514" s="1363">
        <v>1.024</v>
      </c>
      <c r="L514" s="1281">
        <v>457725</v>
      </c>
      <c r="M514" s="678"/>
      <c r="N514" s="1790">
        <v>1055157</v>
      </c>
      <c r="O514" s="1791">
        <f t="shared" si="14"/>
        <v>1113614.142857143</v>
      </c>
      <c r="P514" s="1791">
        <f t="shared" si="15"/>
        <v>1046579.4660878325</v>
      </c>
      <c r="Q514" s="1787">
        <f t="shared" si="13"/>
        <v>3378501.5366845061</v>
      </c>
      <c r="R514" s="1615">
        <v>106.2</v>
      </c>
      <c r="S514" s="700">
        <v>100</v>
      </c>
      <c r="T514" s="700">
        <v>105.8</v>
      </c>
      <c r="U514" s="1464">
        <v>98</v>
      </c>
      <c r="V514" s="1800">
        <f t="shared" si="12"/>
        <v>1.024</v>
      </c>
      <c r="AI514" s="1357"/>
    </row>
    <row r="515" spans="1:35" ht="13.5" customHeight="1">
      <c r="A515" s="646"/>
      <c r="B515" s="589"/>
      <c r="C515" s="547" t="s">
        <v>370</v>
      </c>
      <c r="D515" s="715">
        <v>115.9</v>
      </c>
      <c r="E515" s="576">
        <v>3144539.0957534057</v>
      </c>
      <c r="F515" s="1774">
        <v>436401</v>
      </c>
      <c r="G515" s="680">
        <v>117.5</v>
      </c>
      <c r="H515" s="575">
        <v>1089366.1200000001</v>
      </c>
      <c r="I515" s="1343">
        <v>1.38</v>
      </c>
      <c r="J515" s="681">
        <v>-0.3</v>
      </c>
      <c r="K515" s="1362">
        <v>1.06</v>
      </c>
      <c r="L515" s="1281">
        <v>495320</v>
      </c>
      <c r="M515" s="678"/>
      <c r="N515" s="1790">
        <v>982087</v>
      </c>
      <c r="O515" s="1791">
        <f t="shared" si="14"/>
        <v>1083993.2857142857</v>
      </c>
      <c r="P515" s="1791">
        <f t="shared" si="15"/>
        <v>976911.75938184897</v>
      </c>
      <c r="Q515" s="1787">
        <f t="shared" si="13"/>
        <v>3144539.0957534057</v>
      </c>
      <c r="R515" s="1615">
        <v>113.4</v>
      </c>
      <c r="S515" s="700">
        <v>100</v>
      </c>
      <c r="T515" s="700">
        <v>108.6</v>
      </c>
      <c r="U515" s="1464">
        <v>98.5</v>
      </c>
      <c r="V515" s="1798">
        <f t="shared" si="12"/>
        <v>1.06</v>
      </c>
      <c r="AI515" s="1357"/>
    </row>
    <row r="516" spans="1:35" ht="13.5" customHeight="1">
      <c r="A516" s="646"/>
      <c r="B516" s="589"/>
      <c r="C516" s="547" t="s">
        <v>371</v>
      </c>
      <c r="D516" s="715">
        <v>120.5</v>
      </c>
      <c r="E516" s="576">
        <v>3370186.2163191293</v>
      </c>
      <c r="F516" s="1774">
        <v>772511</v>
      </c>
      <c r="G516" s="680">
        <v>127.7</v>
      </c>
      <c r="H516" s="575">
        <v>1116097.8119999999</v>
      </c>
      <c r="I516" s="1343">
        <v>1.39</v>
      </c>
      <c r="J516" s="681">
        <v>-2</v>
      </c>
      <c r="K516" s="1362">
        <v>1.2809999999999999</v>
      </c>
      <c r="L516" s="1281">
        <v>630594</v>
      </c>
      <c r="M516" s="678"/>
      <c r="N516" s="1790">
        <v>1052560</v>
      </c>
      <c r="O516" s="1791">
        <f t="shared" si="14"/>
        <v>1070090.4285714286</v>
      </c>
      <c r="P516" s="1791">
        <f t="shared" si="15"/>
        <v>1024563.1129325506</v>
      </c>
      <c r="Q516" s="1787">
        <f t="shared" si="13"/>
        <v>3370186.2163191293</v>
      </c>
      <c r="R516" s="1615">
        <v>137.80000000000001</v>
      </c>
      <c r="S516" s="700">
        <v>99.8</v>
      </c>
      <c r="T516" s="700">
        <v>109</v>
      </c>
      <c r="U516" s="1464">
        <v>98.5</v>
      </c>
      <c r="V516" s="1798">
        <f t="shared" si="12"/>
        <v>1.2809999999999999</v>
      </c>
      <c r="AI516" s="1357"/>
    </row>
    <row r="517" spans="1:35" ht="13.5" customHeight="1">
      <c r="A517" s="646"/>
      <c r="B517" s="589"/>
      <c r="C517" s="547" t="s">
        <v>372</v>
      </c>
      <c r="D517" s="715">
        <v>125.4</v>
      </c>
      <c r="E517" s="576">
        <v>3307413.0720129269</v>
      </c>
      <c r="F517" s="1774">
        <v>499525</v>
      </c>
      <c r="G517" s="680">
        <v>143.6</v>
      </c>
      <c r="H517" s="575">
        <v>1155137.4780000001</v>
      </c>
      <c r="I517" s="1343">
        <v>1.39</v>
      </c>
      <c r="J517" s="681">
        <v>-4.3</v>
      </c>
      <c r="K517" s="1362">
        <v>1.1120000000000001</v>
      </c>
      <c r="L517" s="1281">
        <v>537260</v>
      </c>
      <c r="M517" s="678"/>
      <c r="N517" s="1790">
        <v>1032955</v>
      </c>
      <c r="O517" s="1791">
        <f t="shared" si="14"/>
        <v>1058368.142857143</v>
      </c>
      <c r="P517" s="1791">
        <f t="shared" si="15"/>
        <v>1019706.7391581102</v>
      </c>
      <c r="Q517" s="1787">
        <f t="shared" si="13"/>
        <v>3307413.0720129269</v>
      </c>
      <c r="R517" s="1615">
        <v>121.6</v>
      </c>
      <c r="S517" s="700">
        <v>100.2</v>
      </c>
      <c r="T517" s="700">
        <v>110.7</v>
      </c>
      <c r="U517" s="1464">
        <v>99</v>
      </c>
      <c r="V517" s="1798">
        <f t="shared" si="12"/>
        <v>1.1120000000000001</v>
      </c>
      <c r="AI517" s="1357"/>
    </row>
    <row r="518" spans="1:35" ht="13.5" customHeight="1">
      <c r="A518" s="646"/>
      <c r="B518" s="589"/>
      <c r="C518" s="547" t="s">
        <v>373</v>
      </c>
      <c r="D518" s="715">
        <v>115.9</v>
      </c>
      <c r="E518" s="576">
        <v>3514754.9609541381</v>
      </c>
      <c r="F518" s="1774">
        <v>326486</v>
      </c>
      <c r="G518" s="680">
        <v>118.4</v>
      </c>
      <c r="H518" s="575">
        <v>1137420.0630000001</v>
      </c>
      <c r="I518" s="1343">
        <v>1.4</v>
      </c>
      <c r="J518" s="681">
        <v>-6</v>
      </c>
      <c r="K518" s="1362">
        <v>1.028</v>
      </c>
      <c r="L518" s="1281">
        <v>522294</v>
      </c>
      <c r="M518" s="678"/>
      <c r="N518" s="1790">
        <v>1097711</v>
      </c>
      <c r="O518" s="1791">
        <f t="shared" si="14"/>
        <v>1053100.7142857143</v>
      </c>
      <c r="P518" s="1791">
        <f t="shared" si="15"/>
        <v>1085686.1452492734</v>
      </c>
      <c r="Q518" s="1787">
        <f t="shared" si="13"/>
        <v>3514754.9609541381</v>
      </c>
      <c r="R518" s="1615">
        <v>110.9</v>
      </c>
      <c r="S518" s="700">
        <v>100.6</v>
      </c>
      <c r="T518" s="700">
        <v>108.9</v>
      </c>
      <c r="U518" s="1464">
        <v>99.7</v>
      </c>
      <c r="V518" s="1798">
        <f t="shared" si="12"/>
        <v>1.028</v>
      </c>
      <c r="AI518" s="1357"/>
    </row>
    <row r="519" spans="1:35" ht="13.5" customHeight="1">
      <c r="A519" s="646"/>
      <c r="B519" s="589"/>
      <c r="C519" s="547" t="s">
        <v>374</v>
      </c>
      <c r="D519" s="715">
        <v>117.9</v>
      </c>
      <c r="E519" s="576">
        <v>3505815.2711350657</v>
      </c>
      <c r="F519" s="1774">
        <v>422683</v>
      </c>
      <c r="G519" s="680">
        <v>123.4</v>
      </c>
      <c r="H519" s="575">
        <v>1172388.07</v>
      </c>
      <c r="I519" s="1343">
        <v>1.43</v>
      </c>
      <c r="J519" s="681">
        <v>-2.2999999999999998</v>
      </c>
      <c r="K519" s="1362">
        <v>1.1180000000000001</v>
      </c>
      <c r="L519" s="1281">
        <v>587721</v>
      </c>
      <c r="M519" s="678"/>
      <c r="N519" s="1790">
        <v>1094919</v>
      </c>
      <c r="O519" s="1791">
        <f t="shared" si="14"/>
        <v>1058046</v>
      </c>
      <c r="P519" s="1791">
        <f t="shared" si="15"/>
        <v>1089469.6602188246</v>
      </c>
      <c r="Q519" s="1787">
        <f t="shared" si="13"/>
        <v>3505815.2711350657</v>
      </c>
      <c r="R519" s="1615">
        <v>121.4</v>
      </c>
      <c r="S519" s="700">
        <v>100.9</v>
      </c>
      <c r="T519" s="700">
        <v>110</v>
      </c>
      <c r="U519" s="1464">
        <v>99.6</v>
      </c>
      <c r="V519" s="1798">
        <f t="shared" si="12"/>
        <v>1.1180000000000001</v>
      </c>
      <c r="AI519" s="1357"/>
    </row>
    <row r="520" spans="1:35" ht="13.5" customHeight="1">
      <c r="A520" s="646"/>
      <c r="B520" s="589"/>
      <c r="C520" s="547" t="s">
        <v>375</v>
      </c>
      <c r="D520" s="715">
        <v>115.9</v>
      </c>
      <c r="E520" s="576">
        <v>3774905.6980994917</v>
      </c>
      <c r="F520" s="1774">
        <v>357316</v>
      </c>
      <c r="G520" s="680">
        <v>120.9</v>
      </c>
      <c r="H520" s="575">
        <v>1153795.7969999998</v>
      </c>
      <c r="I520" s="1343">
        <v>1.46</v>
      </c>
      <c r="J520" s="681">
        <v>-4.2</v>
      </c>
      <c r="K520" s="1362">
        <v>1.0649999999999999</v>
      </c>
      <c r="L520" s="1281">
        <v>532486</v>
      </c>
      <c r="M520" s="678"/>
      <c r="N520" s="1790">
        <v>1178960</v>
      </c>
      <c r="O520" s="1791">
        <f t="shared" si="14"/>
        <v>1070621.2857142857</v>
      </c>
      <c r="P520" s="1791">
        <f t="shared" si="15"/>
        <v>1184496.3119278376</v>
      </c>
      <c r="Q520" s="1787">
        <f t="shared" si="13"/>
        <v>3774905.6980994917</v>
      </c>
      <c r="R520" s="1615">
        <v>113.1</v>
      </c>
      <c r="S520" s="700">
        <v>101</v>
      </c>
      <c r="T520" s="700">
        <v>108.2</v>
      </c>
      <c r="U520" s="1464">
        <v>99.1</v>
      </c>
      <c r="V520" s="1798">
        <f t="shared" si="12"/>
        <v>1.0649999999999999</v>
      </c>
      <c r="AI520" s="1357"/>
    </row>
    <row r="521" spans="1:35" ht="13.5" customHeight="1">
      <c r="A521" s="646"/>
      <c r="B521" s="589"/>
      <c r="C521" s="547" t="s">
        <v>376</v>
      </c>
      <c r="D521" s="715">
        <v>115.3</v>
      </c>
      <c r="E521" s="576">
        <v>3695293.7899113037</v>
      </c>
      <c r="F521" s="1774">
        <v>342274</v>
      </c>
      <c r="G521" s="680">
        <v>117.6</v>
      </c>
      <c r="H521" s="575">
        <v>1113934.1359999999</v>
      </c>
      <c r="I521" s="1343">
        <v>1.46</v>
      </c>
      <c r="J521" s="681">
        <v>-3.1</v>
      </c>
      <c r="K521" s="1362">
        <v>1.042</v>
      </c>
      <c r="L521" s="1281">
        <v>562735</v>
      </c>
      <c r="M521" s="678"/>
      <c r="N521" s="1790">
        <v>1154096</v>
      </c>
      <c r="O521" s="1791">
        <f t="shared" si="14"/>
        <v>1084755.4285714286</v>
      </c>
      <c r="P521" s="1791">
        <f t="shared" si="15"/>
        <v>1167812.8770939207</v>
      </c>
      <c r="Q521" s="1787">
        <f t="shared" si="13"/>
        <v>3695293.7899113037</v>
      </c>
      <c r="R521" s="1615">
        <v>109.9</v>
      </c>
      <c r="S521" s="700">
        <v>101</v>
      </c>
      <c r="T521" s="700">
        <v>107.3</v>
      </c>
      <c r="U521" s="1464">
        <v>99.3</v>
      </c>
      <c r="V521" s="1798">
        <f t="shared" si="12"/>
        <v>1.042</v>
      </c>
      <c r="AI521" s="1357"/>
    </row>
    <row r="522" spans="1:35" ht="13.5" customHeight="1">
      <c r="A522" s="646"/>
      <c r="B522" s="589"/>
      <c r="C522" s="547" t="s">
        <v>377</v>
      </c>
      <c r="D522" s="715">
        <v>116.7</v>
      </c>
      <c r="E522" s="576">
        <v>3427621.80226989</v>
      </c>
      <c r="F522" s="1774">
        <v>374357</v>
      </c>
      <c r="G522" s="680">
        <v>123.9</v>
      </c>
      <c r="H522" s="575">
        <v>1102655.416</v>
      </c>
      <c r="I522" s="1343">
        <v>1.47</v>
      </c>
      <c r="J522" s="681">
        <v>-2.2000000000000002</v>
      </c>
      <c r="K522" s="1362">
        <v>1.1060000000000001</v>
      </c>
      <c r="L522" s="1281">
        <v>482074</v>
      </c>
      <c r="M522" s="678"/>
      <c r="N522" s="1790">
        <v>1070498</v>
      </c>
      <c r="O522" s="1791">
        <f t="shared" si="14"/>
        <v>1097385.5714285714</v>
      </c>
      <c r="P522" s="1791">
        <f t="shared" si="15"/>
        <v>1084630.5152620994</v>
      </c>
      <c r="Q522" s="1787">
        <f t="shared" si="13"/>
        <v>3427621.80226989</v>
      </c>
      <c r="R522" s="1615">
        <v>117.4</v>
      </c>
      <c r="S522" s="700">
        <v>101.2</v>
      </c>
      <c r="T522" s="700">
        <v>108.4</v>
      </c>
      <c r="U522" s="1464">
        <v>99.1</v>
      </c>
      <c r="V522" s="1798">
        <f t="shared" si="12"/>
        <v>1.1060000000000001</v>
      </c>
      <c r="AI522" s="1357"/>
    </row>
    <row r="523" spans="1:35" ht="13.5" customHeight="1">
      <c r="A523" s="646"/>
      <c r="B523" s="589"/>
      <c r="C523" s="547" t="s">
        <v>119</v>
      </c>
      <c r="D523" s="715">
        <v>120.6</v>
      </c>
      <c r="E523" s="576">
        <v>3541881.4122962523</v>
      </c>
      <c r="F523" s="1774">
        <v>439645</v>
      </c>
      <c r="G523" s="680">
        <v>128.4</v>
      </c>
      <c r="H523" s="575">
        <v>1148494.3469999998</v>
      </c>
      <c r="I523" s="1343">
        <v>1.47</v>
      </c>
      <c r="J523" s="681">
        <v>-2.9</v>
      </c>
      <c r="K523" s="1362">
        <v>1.159</v>
      </c>
      <c r="L523" s="1281">
        <v>573616</v>
      </c>
      <c r="M523" s="678"/>
      <c r="N523" s="1790">
        <v>1106183</v>
      </c>
      <c r="O523" s="1791">
        <f t="shared" si="14"/>
        <v>1105046</v>
      </c>
      <c r="P523" s="1791">
        <f t="shared" si="15"/>
        <v>1119062.6306966098</v>
      </c>
      <c r="Q523" s="1787">
        <f t="shared" si="13"/>
        <v>3541881.4122962523</v>
      </c>
      <c r="R523" s="1615">
        <v>124.1</v>
      </c>
      <c r="S523" s="700">
        <v>101.8</v>
      </c>
      <c r="T523" s="700">
        <v>109.9</v>
      </c>
      <c r="U523" s="1464">
        <v>99.2</v>
      </c>
      <c r="V523" s="1798">
        <f t="shared" ref="V523:V586" si="16">ROUND(R523*S523/T523/U523,3)</f>
        <v>1.159</v>
      </c>
      <c r="AI523" s="1357"/>
    </row>
    <row r="524" spans="1:35" ht="13.5" customHeight="1">
      <c r="A524" s="646"/>
      <c r="B524" s="589"/>
      <c r="C524" s="547" t="s">
        <v>120</v>
      </c>
      <c r="D524" s="715">
        <v>115.4</v>
      </c>
      <c r="E524" s="576">
        <v>3343949.891685361</v>
      </c>
      <c r="F524" s="1774">
        <v>442845</v>
      </c>
      <c r="G524" s="680">
        <v>117.2</v>
      </c>
      <c r="H524" s="575">
        <v>1177712.28</v>
      </c>
      <c r="I524" s="1343">
        <v>1.46</v>
      </c>
      <c r="J524" s="681">
        <v>-4.5999999999999996</v>
      </c>
      <c r="K524" s="1362">
        <v>1.0960000000000001</v>
      </c>
      <c r="L524" s="1281">
        <v>543911</v>
      </c>
      <c r="M524" s="678"/>
      <c r="N524" s="1790">
        <v>1044366</v>
      </c>
      <c r="O524" s="1791">
        <f t="shared" si="14"/>
        <v>1106676.142857143</v>
      </c>
      <c r="P524" s="1791">
        <f t="shared" si="15"/>
        <v>1051656.319240314</v>
      </c>
      <c r="Q524" s="1787">
        <f t="shared" si="13"/>
        <v>3343949.891685361</v>
      </c>
      <c r="R524" s="1615">
        <v>119</v>
      </c>
      <c r="S524" s="700">
        <v>101.4</v>
      </c>
      <c r="T524" s="700">
        <v>110.8</v>
      </c>
      <c r="U524" s="1464">
        <v>99.4</v>
      </c>
      <c r="V524" s="1798">
        <f t="shared" si="16"/>
        <v>1.0960000000000001</v>
      </c>
      <c r="AI524" s="1357"/>
    </row>
    <row r="525" spans="1:35" ht="13.5" customHeight="1">
      <c r="A525" s="658"/>
      <c r="B525" s="676"/>
      <c r="C525" s="550" t="s">
        <v>121</v>
      </c>
      <c r="D525" s="717">
        <v>113.9</v>
      </c>
      <c r="E525" s="582">
        <v>3431179.1072086398</v>
      </c>
      <c r="F525" s="1775">
        <v>404684</v>
      </c>
      <c r="G525" s="687">
        <v>114.1</v>
      </c>
      <c r="H525" s="581">
        <v>1130973.6399999999</v>
      </c>
      <c r="I525" s="1345">
        <v>1.47</v>
      </c>
      <c r="J525" s="688">
        <v>-2.7</v>
      </c>
      <c r="K525" s="1364">
        <v>1.0620000000000001</v>
      </c>
      <c r="L525" s="1283">
        <v>557400</v>
      </c>
      <c r="M525" s="678"/>
      <c r="N525" s="1792">
        <v>1071609</v>
      </c>
      <c r="O525" s="1793">
        <f t="shared" si="14"/>
        <v>1102947.2857142857</v>
      </c>
      <c r="P525" s="1793">
        <f t="shared" si="15"/>
        <v>1073189.817230233</v>
      </c>
      <c r="Q525" s="1788">
        <f t="shared" si="13"/>
        <v>3431179.1072086398</v>
      </c>
      <c r="R525" s="1616">
        <v>115.3</v>
      </c>
      <c r="S525" s="1325">
        <v>100.6</v>
      </c>
      <c r="T525" s="1325">
        <v>109.9</v>
      </c>
      <c r="U525" s="1465">
        <v>99.4</v>
      </c>
      <c r="V525" s="1799">
        <f t="shared" si="16"/>
        <v>1.0620000000000001</v>
      </c>
      <c r="AI525" s="1357"/>
    </row>
    <row r="526" spans="1:35" ht="13.5" customHeight="1">
      <c r="A526" s="646">
        <v>2019</v>
      </c>
      <c r="B526" s="588" t="s">
        <v>180</v>
      </c>
      <c r="C526" s="546" t="s">
        <v>369</v>
      </c>
      <c r="D526" s="715">
        <v>110.3</v>
      </c>
      <c r="E526" s="576">
        <v>3464981.5088633494</v>
      </c>
      <c r="F526" s="1774">
        <v>267671</v>
      </c>
      <c r="G526" s="683">
        <v>108.6</v>
      </c>
      <c r="H526" s="575">
        <v>1034254.8239999999</v>
      </c>
      <c r="I526" s="1343">
        <v>1.46</v>
      </c>
      <c r="J526" s="684">
        <v>-4.8</v>
      </c>
      <c r="K526" s="1363">
        <v>0.97899999999999998</v>
      </c>
      <c r="L526" s="1281">
        <v>439203</v>
      </c>
      <c r="M526" s="678"/>
      <c r="N526" s="1790">
        <v>1082166</v>
      </c>
      <c r="O526" s="1791">
        <f t="shared" si="14"/>
        <v>1101125.4285714286</v>
      </c>
      <c r="P526" s="1791">
        <f t="shared" si="15"/>
        <v>1078519.7278318484</v>
      </c>
      <c r="Q526" s="1787">
        <f t="shared" si="13"/>
        <v>3464981.5088633494</v>
      </c>
      <c r="R526" s="1615">
        <v>102</v>
      </c>
      <c r="S526" s="700">
        <v>100</v>
      </c>
      <c r="T526" s="700">
        <v>106.7</v>
      </c>
      <c r="U526" s="1464">
        <v>97.6</v>
      </c>
      <c r="V526" s="1800">
        <f t="shared" si="16"/>
        <v>0.97899999999999998</v>
      </c>
      <c r="AI526" s="1357"/>
    </row>
    <row r="527" spans="1:35" ht="13.5" customHeight="1">
      <c r="A527" s="646"/>
      <c r="B527" s="589"/>
      <c r="C527" s="547" t="s">
        <v>370</v>
      </c>
      <c r="D527" s="715">
        <v>114.3</v>
      </c>
      <c r="E527" s="576">
        <v>3315440.221861213</v>
      </c>
      <c r="F527" s="1774">
        <v>436563</v>
      </c>
      <c r="G527" s="680">
        <v>114.7</v>
      </c>
      <c r="H527" s="575">
        <v>1064502.439</v>
      </c>
      <c r="I527" s="1343">
        <v>1.45</v>
      </c>
      <c r="J527" s="681">
        <v>-4.9000000000000004</v>
      </c>
      <c r="K527" s="1362">
        <v>1.0549999999999999</v>
      </c>
      <c r="L527" s="1281">
        <v>545246</v>
      </c>
      <c r="M527" s="678"/>
      <c r="N527" s="1790">
        <v>1035462</v>
      </c>
      <c r="O527" s="1791">
        <f t="shared" si="14"/>
        <v>1080625.7142857143</v>
      </c>
      <c r="P527" s="1791">
        <f t="shared" si="15"/>
        <v>1033751.6155915237</v>
      </c>
      <c r="Q527" s="1787">
        <f t="shared" si="13"/>
        <v>3315440.221861213</v>
      </c>
      <c r="R527" s="1615">
        <v>111.9</v>
      </c>
      <c r="S527" s="700">
        <v>100.3</v>
      </c>
      <c r="T527" s="700">
        <v>108.7</v>
      </c>
      <c r="U527" s="1464">
        <v>97.9</v>
      </c>
      <c r="V527" s="1798">
        <f t="shared" si="16"/>
        <v>1.0549999999999999</v>
      </c>
      <c r="AI527" s="1357"/>
    </row>
    <row r="528" spans="1:35" ht="13.5" customHeight="1">
      <c r="A528" s="646"/>
      <c r="B528" s="589"/>
      <c r="C528" s="547" t="s">
        <v>371</v>
      </c>
      <c r="D528" s="715">
        <v>109.4</v>
      </c>
      <c r="E528" s="576">
        <v>3564589.2490429799</v>
      </c>
      <c r="F528" s="1774">
        <v>345969</v>
      </c>
      <c r="G528" s="680">
        <v>107.1</v>
      </c>
      <c r="H528" s="575">
        <v>1087599.162</v>
      </c>
      <c r="I528" s="1343">
        <v>1.45</v>
      </c>
      <c r="J528" s="681">
        <v>-1.2</v>
      </c>
      <c r="K528" s="1362">
        <v>1.171</v>
      </c>
      <c r="L528" s="1281">
        <v>623974</v>
      </c>
      <c r="M528" s="678"/>
      <c r="N528" s="1790">
        <v>1113275</v>
      </c>
      <c r="O528" s="1791">
        <f t="shared" si="14"/>
        <v>1074794.142857143</v>
      </c>
      <c r="P528" s="1791">
        <f t="shared" si="15"/>
        <v>1092549.0964568979</v>
      </c>
      <c r="Q528" s="1787">
        <f t="shared" si="13"/>
        <v>3564589.2490429799</v>
      </c>
      <c r="R528" s="1615">
        <v>123.3</v>
      </c>
      <c r="S528" s="700">
        <v>100.5</v>
      </c>
      <c r="T528" s="700">
        <v>108.8</v>
      </c>
      <c r="U528" s="1464">
        <v>97.3</v>
      </c>
      <c r="V528" s="1798">
        <f t="shared" si="16"/>
        <v>1.171</v>
      </c>
      <c r="AI528" s="1357"/>
    </row>
    <row r="529" spans="1:35" ht="13.5" customHeight="1">
      <c r="A529" s="646"/>
      <c r="B529" s="589"/>
      <c r="C529" s="547" t="s">
        <v>372</v>
      </c>
      <c r="D529" s="715">
        <v>110.5</v>
      </c>
      <c r="E529" s="576">
        <v>3645513.5177849438</v>
      </c>
      <c r="F529" s="1774">
        <v>443780</v>
      </c>
      <c r="G529" s="680">
        <v>108.4</v>
      </c>
      <c r="H529" s="575">
        <v>1121815.584</v>
      </c>
      <c r="I529" s="1343">
        <v>1.44</v>
      </c>
      <c r="J529" s="681">
        <v>-1.8</v>
      </c>
      <c r="K529" s="1362">
        <v>1.004</v>
      </c>
      <c r="L529" s="1281">
        <v>527994</v>
      </c>
      <c r="M529" s="678"/>
      <c r="N529" s="1790">
        <v>1138548.8700000001</v>
      </c>
      <c r="O529" s="1791">
        <f t="shared" si="14"/>
        <v>1084515.6957142858</v>
      </c>
      <c r="P529" s="1791">
        <f t="shared" si="15"/>
        <v>1132404.7176144419</v>
      </c>
      <c r="Q529" s="1787">
        <f t="shared" si="13"/>
        <v>3645513.5177849438</v>
      </c>
      <c r="R529" s="1615">
        <v>107.8</v>
      </c>
      <c r="S529" s="700">
        <v>101</v>
      </c>
      <c r="T529" s="700">
        <v>109.2</v>
      </c>
      <c r="U529" s="1464">
        <v>99.3</v>
      </c>
      <c r="V529" s="1798">
        <f t="shared" si="16"/>
        <v>1.004</v>
      </c>
      <c r="AI529" s="1357"/>
    </row>
    <row r="530" spans="1:35" ht="13.5" customHeight="1">
      <c r="A530" s="646"/>
      <c r="B530" s="589" t="s">
        <v>391</v>
      </c>
      <c r="C530" s="547" t="s">
        <v>373</v>
      </c>
      <c r="D530" s="715">
        <v>113.1</v>
      </c>
      <c r="E530" s="576">
        <v>3878236.9855872863</v>
      </c>
      <c r="F530" s="1774">
        <v>368685</v>
      </c>
      <c r="G530" s="680">
        <v>113.9</v>
      </c>
      <c r="H530" s="575">
        <v>1099196.9910000002</v>
      </c>
      <c r="I530" s="1343">
        <v>1.44</v>
      </c>
      <c r="J530" s="681">
        <v>-0.3</v>
      </c>
      <c r="K530" s="1362">
        <v>0.98099999999999998</v>
      </c>
      <c r="L530" s="1281">
        <v>469507</v>
      </c>
      <c r="M530" s="678"/>
      <c r="N530" s="1790">
        <v>1211231.92</v>
      </c>
      <c r="O530" s="1791">
        <f t="shared" si="14"/>
        <v>1099522.6842857143</v>
      </c>
      <c r="P530" s="1791">
        <f t="shared" si="15"/>
        <v>1222187.5576081811</v>
      </c>
      <c r="Q530" s="1787">
        <f t="shared" si="13"/>
        <v>3878236.9855872863</v>
      </c>
      <c r="R530" s="1615">
        <v>103.7</v>
      </c>
      <c r="S530" s="700">
        <v>101</v>
      </c>
      <c r="T530" s="700">
        <v>107</v>
      </c>
      <c r="U530" s="1464">
        <v>99.8</v>
      </c>
      <c r="V530" s="1798">
        <f t="shared" si="16"/>
        <v>0.98099999999999998</v>
      </c>
      <c r="AI530" s="1357"/>
    </row>
    <row r="531" spans="1:35" ht="13.5" customHeight="1">
      <c r="A531" s="646"/>
      <c r="B531" s="589"/>
      <c r="C531" s="547" t="s">
        <v>374</v>
      </c>
      <c r="D531" s="715">
        <v>113.6</v>
      </c>
      <c r="E531" s="576">
        <v>3601631.2316318736</v>
      </c>
      <c r="F531" s="1774">
        <v>393074</v>
      </c>
      <c r="G531" s="680">
        <v>117.5</v>
      </c>
      <c r="H531" s="575">
        <v>1120557.24</v>
      </c>
      <c r="I531" s="1343">
        <v>1.43</v>
      </c>
      <c r="J531" s="681">
        <v>0</v>
      </c>
      <c r="K531" s="1362">
        <v>1.073</v>
      </c>
      <c r="L531" s="1281">
        <v>532439</v>
      </c>
      <c r="M531" s="678"/>
      <c r="N531" s="1790">
        <v>1124843.77</v>
      </c>
      <c r="O531" s="1791">
        <f t="shared" si="14"/>
        <v>1111019.5085714287</v>
      </c>
      <c r="P531" s="1791">
        <f>N531*O530/O529</f>
        <v>1140408.7983972281</v>
      </c>
      <c r="Q531" s="1787">
        <f t="shared" si="13"/>
        <v>3601631.2316318736</v>
      </c>
      <c r="R531" s="1615">
        <v>114.8</v>
      </c>
      <c r="S531" s="700">
        <v>100.6</v>
      </c>
      <c r="T531" s="700">
        <v>107.7</v>
      </c>
      <c r="U531" s="1464">
        <v>99.9</v>
      </c>
      <c r="V531" s="1798">
        <f t="shared" si="16"/>
        <v>1.073</v>
      </c>
      <c r="AI531" s="1357"/>
    </row>
    <row r="532" spans="1:35" ht="13.5" customHeight="1">
      <c r="A532" s="646"/>
      <c r="B532" s="589"/>
      <c r="C532" s="547" t="s">
        <v>375</v>
      </c>
      <c r="D532" s="715">
        <v>119.3</v>
      </c>
      <c r="E532" s="576">
        <v>3628122.1773307533</v>
      </c>
      <c r="F532" s="1774">
        <v>445875</v>
      </c>
      <c r="G532" s="680">
        <v>131.9</v>
      </c>
      <c r="H532" s="575">
        <v>1133698.929</v>
      </c>
      <c r="I532" s="1343">
        <v>1.42</v>
      </c>
      <c r="J532" s="681">
        <v>-5.4</v>
      </c>
      <c r="K532" s="1362">
        <v>1.1100000000000001</v>
      </c>
      <c r="L532" s="1281">
        <v>538493</v>
      </c>
      <c r="M532" s="678"/>
      <c r="N532" s="1790">
        <v>1133117.2919999999</v>
      </c>
      <c r="O532" s="1791">
        <f t="shared" si="14"/>
        <v>1119806.4074285715</v>
      </c>
      <c r="P532" s="1791">
        <f>N532*O531/O530</f>
        <v>1144965.3880760635</v>
      </c>
      <c r="Q532" s="1787">
        <f t="shared" si="13"/>
        <v>3628122.1773307533</v>
      </c>
      <c r="R532" s="1615">
        <v>118.8</v>
      </c>
      <c r="S532" s="700">
        <v>100.3</v>
      </c>
      <c r="T532" s="700">
        <v>108.1</v>
      </c>
      <c r="U532" s="1464">
        <v>99.3</v>
      </c>
      <c r="V532" s="1798">
        <f t="shared" si="16"/>
        <v>1.1100000000000001</v>
      </c>
      <c r="AI532" s="1357"/>
    </row>
    <row r="533" spans="1:35" ht="13.5" customHeight="1">
      <c r="A533" s="646"/>
      <c r="B533" s="589"/>
      <c r="C533" s="547" t="s">
        <v>376</v>
      </c>
      <c r="D533" s="715">
        <v>108.7</v>
      </c>
      <c r="E533" s="576">
        <v>3483197.0874381</v>
      </c>
      <c r="F533" s="1774">
        <v>278472</v>
      </c>
      <c r="G533" s="680">
        <v>112.4</v>
      </c>
      <c r="H533" s="575">
        <v>1092004.3760000002</v>
      </c>
      <c r="I533" s="1343">
        <v>1.42</v>
      </c>
      <c r="J533" s="681">
        <v>0.3</v>
      </c>
      <c r="K533" s="1362">
        <v>0.93100000000000005</v>
      </c>
      <c r="L533" s="1281">
        <v>470999</v>
      </c>
      <c r="M533" s="678"/>
      <c r="N533" s="1790">
        <v>1087855</v>
      </c>
      <c r="O533" s="1791">
        <f>SUM(N527:N533)/7</f>
        <v>1120619.1217142858</v>
      </c>
      <c r="P533" s="1791">
        <f t="shared" si="15"/>
        <v>1096458.6939788107</v>
      </c>
      <c r="Q533" s="1787">
        <f t="shared" si="13"/>
        <v>3483197.0874381</v>
      </c>
      <c r="R533" s="1615">
        <v>99.6</v>
      </c>
      <c r="S533" s="700">
        <v>100.1</v>
      </c>
      <c r="T533" s="700">
        <v>107.2</v>
      </c>
      <c r="U533" s="1464">
        <v>99.9</v>
      </c>
      <c r="V533" s="1798">
        <f t="shared" si="16"/>
        <v>0.93100000000000005</v>
      </c>
      <c r="AI533" s="1357"/>
    </row>
    <row r="534" spans="1:35" ht="13.5" customHeight="1">
      <c r="A534" s="646"/>
      <c r="B534" s="589"/>
      <c r="C534" s="547" t="s">
        <v>377</v>
      </c>
      <c r="D534" s="715">
        <v>110.5</v>
      </c>
      <c r="E534" s="576">
        <v>3542635.1158799129</v>
      </c>
      <c r="F534" s="1774">
        <v>447610</v>
      </c>
      <c r="G534" s="680">
        <v>113</v>
      </c>
      <c r="H534" s="575">
        <v>1090943.04</v>
      </c>
      <c r="I534" s="1343">
        <v>1.41</v>
      </c>
      <c r="J534" s="681">
        <v>11.8</v>
      </c>
      <c r="K534" s="1362">
        <v>1.0429999999999999</v>
      </c>
      <c r="L534" s="1281">
        <v>489807</v>
      </c>
      <c r="M534" s="678"/>
      <c r="N534" s="1790">
        <v>1106418.3929999999</v>
      </c>
      <c r="O534" s="1791">
        <f t="shared" si="14"/>
        <v>1130755.7492857142</v>
      </c>
      <c r="P534" s="1791">
        <f>N534*O533/O532</f>
        <v>1107221.3907574723</v>
      </c>
      <c r="Q534" s="1787">
        <f t="shared" si="13"/>
        <v>3542635.1158799129</v>
      </c>
      <c r="R534" s="1615">
        <v>112.4</v>
      </c>
      <c r="S534" s="700">
        <v>100.1</v>
      </c>
      <c r="T534" s="700">
        <v>108.1</v>
      </c>
      <c r="U534" s="1464">
        <v>99.8</v>
      </c>
      <c r="V534" s="1798">
        <f t="shared" si="16"/>
        <v>1.0429999999999999</v>
      </c>
      <c r="AI534" s="1357"/>
    </row>
    <row r="535" spans="1:35" ht="13.5" customHeight="1">
      <c r="A535" s="646"/>
      <c r="B535" s="589"/>
      <c r="C535" s="547" t="s">
        <v>119</v>
      </c>
      <c r="D535" s="715">
        <v>107</v>
      </c>
      <c r="E535" s="576">
        <v>3587370.7293662969</v>
      </c>
      <c r="F535" s="1774">
        <v>413707</v>
      </c>
      <c r="G535" s="680">
        <v>108.9</v>
      </c>
      <c r="H535" s="575">
        <v>1113885.227</v>
      </c>
      <c r="I535" s="1343">
        <v>1.41</v>
      </c>
      <c r="J535" s="681">
        <v>-8</v>
      </c>
      <c r="K535" s="1362">
        <v>1.0229999999999999</v>
      </c>
      <c r="L535" s="1281">
        <v>497193</v>
      </c>
      <c r="M535" s="678"/>
      <c r="N535" s="1794">
        <v>1120390</v>
      </c>
      <c r="O535" s="1791">
        <f t="shared" si="14"/>
        <v>1131772.1778571429</v>
      </c>
      <c r="P535" s="1791">
        <f>N535*O534/O533</f>
        <v>1130524.5550372005</v>
      </c>
      <c r="Q535" s="1787">
        <f t="shared" si="13"/>
        <v>3587370.7293662969</v>
      </c>
      <c r="R535" s="1615">
        <v>108.7</v>
      </c>
      <c r="S535" s="700">
        <v>101.6</v>
      </c>
      <c r="T535" s="700">
        <v>108.6</v>
      </c>
      <c r="U535" s="1464">
        <v>99.4</v>
      </c>
      <c r="V535" s="1798">
        <f t="shared" si="16"/>
        <v>1.0229999999999999</v>
      </c>
      <c r="AI535" s="1357"/>
    </row>
    <row r="536" spans="1:35" ht="13.5" customHeight="1">
      <c r="A536" s="646"/>
      <c r="B536" s="589"/>
      <c r="C536" s="547" t="s">
        <v>120</v>
      </c>
      <c r="D536" s="715">
        <v>105.3</v>
      </c>
      <c r="E536" s="576">
        <v>3085195.1806005794</v>
      </c>
      <c r="F536" s="1774">
        <v>308614</v>
      </c>
      <c r="G536" s="680">
        <v>104.7</v>
      </c>
      <c r="H536" s="575">
        <v>1132280.1599999999</v>
      </c>
      <c r="I536" s="1343">
        <v>1.4</v>
      </c>
      <c r="J536" s="681">
        <v>-1.9</v>
      </c>
      <c r="K536" s="1362">
        <v>0.995</v>
      </c>
      <c r="L536" s="1281">
        <v>479406</v>
      </c>
      <c r="M536" s="678"/>
      <c r="N536" s="1790">
        <v>963553</v>
      </c>
      <c r="O536" s="1791">
        <f>SUM(N530:N536)/7</f>
        <v>1106772.767857143</v>
      </c>
      <c r="P536" s="1791">
        <f>N536*O535/O534</f>
        <v>964419.1311692684</v>
      </c>
      <c r="Q536" s="1787">
        <f t="shared" si="13"/>
        <v>3085195.1806005794</v>
      </c>
      <c r="R536" s="1615">
        <v>106.4</v>
      </c>
      <c r="S536" s="700">
        <v>101.7</v>
      </c>
      <c r="T536" s="700">
        <v>109.3</v>
      </c>
      <c r="U536" s="1464">
        <v>99.5</v>
      </c>
      <c r="V536" s="1798">
        <f t="shared" si="16"/>
        <v>0.995</v>
      </c>
      <c r="AI536" s="1357"/>
    </row>
    <row r="537" spans="1:35" ht="13.5" customHeight="1">
      <c r="A537" s="646"/>
      <c r="B537" s="589"/>
      <c r="C537" s="547" t="s">
        <v>121</v>
      </c>
      <c r="D537" s="715">
        <v>108.2</v>
      </c>
      <c r="E537" s="576">
        <v>3423167.9668335253</v>
      </c>
      <c r="F537" s="1774">
        <v>502904</v>
      </c>
      <c r="G537" s="680">
        <v>111.9</v>
      </c>
      <c r="H537" s="575">
        <v>1102759.74</v>
      </c>
      <c r="I537" s="1343">
        <v>1.4</v>
      </c>
      <c r="J537" s="681">
        <v>-3.5</v>
      </c>
      <c r="K537" s="1362">
        <v>1.0649999999999999</v>
      </c>
      <c r="L537" s="1281">
        <v>519634</v>
      </c>
      <c r="M537" s="678"/>
      <c r="N537" s="1792">
        <v>1069107</v>
      </c>
      <c r="O537" s="1793">
        <f>SUM(N531:N537)/7</f>
        <v>1086469.2078571429</v>
      </c>
      <c r="P537" s="1793">
        <f>N537*O536/O535</f>
        <v>1045491.784190866</v>
      </c>
      <c r="Q537" s="1788">
        <f t="shared" si="13"/>
        <v>3423167.9668335253</v>
      </c>
      <c r="R537" s="1612">
        <v>113.5</v>
      </c>
      <c r="S537" s="1325">
        <v>101.9</v>
      </c>
      <c r="T537" s="1325">
        <v>108.9</v>
      </c>
      <c r="U537" s="1464">
        <v>99.7</v>
      </c>
      <c r="V537" s="1798">
        <f t="shared" si="16"/>
        <v>1.0649999999999999</v>
      </c>
      <c r="AI537" s="1357"/>
    </row>
    <row r="538" spans="1:35" ht="13.5" customHeight="1">
      <c r="A538" s="643">
        <v>2020</v>
      </c>
      <c r="B538" s="588" t="s">
        <v>183</v>
      </c>
      <c r="C538" s="546" t="s">
        <v>369</v>
      </c>
      <c r="D538" s="1329">
        <v>108.7</v>
      </c>
      <c r="E538" s="573">
        <v>2978540.0703307707</v>
      </c>
      <c r="F538" s="1776">
        <v>340801</v>
      </c>
      <c r="G538" s="683">
        <v>110.4</v>
      </c>
      <c r="H538" s="572">
        <v>1061021.5990000002</v>
      </c>
      <c r="I538" s="1344">
        <v>1.31</v>
      </c>
      <c r="J538" s="684">
        <v>-2.2000000000000002</v>
      </c>
      <c r="K538" s="1363">
        <v>1.0249999999999999</v>
      </c>
      <c r="L538" s="1282">
        <v>393930</v>
      </c>
      <c r="M538" s="678"/>
      <c r="N538" s="1790">
        <v>930243</v>
      </c>
      <c r="O538" s="1791">
        <f>SUM(N532:N538)/7</f>
        <v>1058669.0978571428</v>
      </c>
      <c r="P538" s="1791">
        <v>930242</v>
      </c>
      <c r="Q538" s="1787">
        <f t="shared" si="13"/>
        <v>2978540.0703307707</v>
      </c>
      <c r="R538" s="1614">
        <v>100.6</v>
      </c>
      <c r="S538" s="700">
        <v>102.2</v>
      </c>
      <c r="T538" s="700">
        <v>99.7</v>
      </c>
      <c r="U538" s="1457">
        <v>100.6</v>
      </c>
      <c r="V538" s="1800">
        <f t="shared" si="16"/>
        <v>1.0249999999999999</v>
      </c>
      <c r="AI538" s="1357"/>
    </row>
    <row r="539" spans="1:35" ht="13.5" customHeight="1">
      <c r="A539" s="646"/>
      <c r="B539" s="589"/>
      <c r="C539" s="547" t="s">
        <v>370</v>
      </c>
      <c r="D539" s="1330">
        <v>104.6</v>
      </c>
      <c r="E539" s="576">
        <v>3336880.1083327425</v>
      </c>
      <c r="F539" s="1774">
        <v>256374</v>
      </c>
      <c r="G539" s="680">
        <v>102.5</v>
      </c>
      <c r="H539" s="575">
        <v>1067340.6939999999</v>
      </c>
      <c r="I539" s="1343">
        <v>1.25</v>
      </c>
      <c r="J539" s="681">
        <v>2.8</v>
      </c>
      <c r="K539" s="1362">
        <v>1.032</v>
      </c>
      <c r="L539" s="1281">
        <v>476070</v>
      </c>
      <c r="M539" s="678"/>
      <c r="N539" s="1794">
        <v>1042158</v>
      </c>
      <c r="O539" s="1791">
        <f>SUM(N533:N539)/7</f>
        <v>1045674.9132857143</v>
      </c>
      <c r="P539" s="1791">
        <v>1042158</v>
      </c>
      <c r="Q539" s="1787">
        <f t="shared" si="13"/>
        <v>3336880.1083327425</v>
      </c>
      <c r="R539" s="1612">
        <v>103</v>
      </c>
      <c r="S539" s="700">
        <v>101.7</v>
      </c>
      <c r="T539" s="700">
        <v>101</v>
      </c>
      <c r="U539" s="1464">
        <v>100.5</v>
      </c>
      <c r="V539" s="1798">
        <f t="shared" si="16"/>
        <v>1.032</v>
      </c>
      <c r="AI539" s="1357"/>
    </row>
    <row r="540" spans="1:35" ht="13.5" customHeight="1">
      <c r="A540" s="646"/>
      <c r="B540" s="589"/>
      <c r="C540" s="547" t="s">
        <v>371</v>
      </c>
      <c r="D540" s="1330">
        <v>111.9</v>
      </c>
      <c r="E540" s="576">
        <v>3187764.6733169728</v>
      </c>
      <c r="F540" s="1774">
        <v>407489</v>
      </c>
      <c r="G540" s="680">
        <v>119.6</v>
      </c>
      <c r="H540" s="575">
        <v>1073958.4510000001</v>
      </c>
      <c r="I540" s="1343">
        <v>1.21</v>
      </c>
      <c r="J540" s="681">
        <v>-6.4</v>
      </c>
      <c r="K540" s="1362">
        <v>1.2629999999999999</v>
      </c>
      <c r="L540" s="1281">
        <v>543150</v>
      </c>
      <c r="M540" s="678"/>
      <c r="N540" s="1790">
        <v>995587</v>
      </c>
      <c r="O540" s="1791">
        <f t="shared" ref="O540:O545" si="17">(P540+SUM(N534:N539))/7</f>
        <v>1032493.7704285715</v>
      </c>
      <c r="P540" s="1791">
        <v>995587</v>
      </c>
      <c r="Q540" s="1787">
        <f t="shared" si="13"/>
        <v>3187764.6733169728</v>
      </c>
      <c r="R540" s="1612">
        <v>128.30000000000001</v>
      </c>
      <c r="S540" s="700">
        <v>100.9</v>
      </c>
      <c r="T540" s="700">
        <v>102.1</v>
      </c>
      <c r="U540" s="1464">
        <v>100.4</v>
      </c>
      <c r="V540" s="1798">
        <f t="shared" si="16"/>
        <v>1.2629999999999999</v>
      </c>
      <c r="AI540" s="1357"/>
    </row>
    <row r="541" spans="1:35" ht="13.5" customHeight="1">
      <c r="A541" s="646"/>
      <c r="B541" s="589"/>
      <c r="C541" s="547" t="s">
        <v>372</v>
      </c>
      <c r="D541" s="699">
        <v>92.9</v>
      </c>
      <c r="E541" s="576">
        <v>3040134.9174115364</v>
      </c>
      <c r="F541" s="1774">
        <v>526160</v>
      </c>
      <c r="G541" s="680">
        <v>85</v>
      </c>
      <c r="H541" s="575">
        <v>1083369.8999999999</v>
      </c>
      <c r="I541" s="1343">
        <v>1.1299999999999999</v>
      </c>
      <c r="J541" s="640">
        <v>-18.399999999999999</v>
      </c>
      <c r="K541" s="1358">
        <v>0.90800000000000003</v>
      </c>
      <c r="L541" s="618">
        <v>461902</v>
      </c>
      <c r="M541" s="678"/>
      <c r="N541" s="1790">
        <v>949480</v>
      </c>
      <c r="O541" s="1791">
        <f t="shared" si="17"/>
        <v>1010074</v>
      </c>
      <c r="P541" s="1791">
        <v>949480</v>
      </c>
      <c r="Q541" s="1787">
        <f t="shared" si="13"/>
        <v>3040134.9174115364</v>
      </c>
      <c r="R541" s="1612">
        <v>92.9</v>
      </c>
      <c r="S541" s="700">
        <v>99</v>
      </c>
      <c r="T541" s="700">
        <v>100.8</v>
      </c>
      <c r="U541" s="1464">
        <v>100.5</v>
      </c>
      <c r="V541" s="1798">
        <f t="shared" si="16"/>
        <v>0.90800000000000003</v>
      </c>
      <c r="AI541" s="1357"/>
    </row>
    <row r="542" spans="1:35" ht="13.5" customHeight="1">
      <c r="A542" s="646"/>
      <c r="B542" s="589"/>
      <c r="C542" s="547" t="s">
        <v>373</v>
      </c>
      <c r="D542" s="699">
        <v>92.2</v>
      </c>
      <c r="E542" s="576">
        <v>3020965.1742357532</v>
      </c>
      <c r="F542" s="1774">
        <v>512198</v>
      </c>
      <c r="G542" s="680">
        <v>89.8</v>
      </c>
      <c r="H542" s="575">
        <v>989213.86499999999</v>
      </c>
      <c r="I542" s="1343">
        <v>1.04</v>
      </c>
      <c r="J542" s="640">
        <v>-12</v>
      </c>
      <c r="K542" s="1358">
        <v>0.83699999999999997</v>
      </c>
      <c r="L542" s="618">
        <v>365080</v>
      </c>
      <c r="M542" s="678"/>
      <c r="N542" s="1790">
        <v>943493</v>
      </c>
      <c r="O542" s="1791">
        <f t="shared" si="17"/>
        <v>984803</v>
      </c>
      <c r="P542" s="1791">
        <v>943493</v>
      </c>
      <c r="Q542" s="1787">
        <f t="shared" si="13"/>
        <v>3020965.1742357532</v>
      </c>
      <c r="R542" s="1612">
        <v>82.8</v>
      </c>
      <c r="S542" s="700">
        <v>98.5</v>
      </c>
      <c r="T542" s="700">
        <v>96.9</v>
      </c>
      <c r="U542" s="1464">
        <v>100.6</v>
      </c>
      <c r="V542" s="1798">
        <f t="shared" si="16"/>
        <v>0.83699999999999997</v>
      </c>
      <c r="AI542" s="1357"/>
    </row>
    <row r="543" spans="1:35" ht="13.5" customHeight="1">
      <c r="A543" s="646"/>
      <c r="B543" s="589"/>
      <c r="C543" s="547" t="s">
        <v>374</v>
      </c>
      <c r="D543" s="699">
        <v>91.6</v>
      </c>
      <c r="E543" s="576">
        <v>3148234.0821614321</v>
      </c>
      <c r="F543" s="1774">
        <v>407496</v>
      </c>
      <c r="G543" s="680">
        <v>90.6</v>
      </c>
      <c r="H543" s="575">
        <v>1097787.0919999999</v>
      </c>
      <c r="I543" s="1343">
        <v>1.02</v>
      </c>
      <c r="J543" s="640">
        <v>-0.9</v>
      </c>
      <c r="K543" s="1358">
        <v>0.96499999999999997</v>
      </c>
      <c r="L543" s="618">
        <v>415368</v>
      </c>
      <c r="M543" s="678"/>
      <c r="N543" s="1790">
        <v>983241</v>
      </c>
      <c r="O543" s="1791">
        <f t="shared" si="17"/>
        <v>987615.57142857148</v>
      </c>
      <c r="P543" s="1791">
        <v>983241</v>
      </c>
      <c r="Q543" s="1787">
        <f t="shared" si="13"/>
        <v>3148234.0821614321</v>
      </c>
      <c r="R543" s="1612">
        <v>95.6</v>
      </c>
      <c r="S543" s="700">
        <v>99.1</v>
      </c>
      <c r="T543" s="700">
        <v>98.1</v>
      </c>
      <c r="U543" s="1464">
        <v>100.1</v>
      </c>
      <c r="V543" s="1798">
        <f t="shared" si="16"/>
        <v>0.96499999999999997</v>
      </c>
      <c r="AI543" s="1357"/>
    </row>
    <row r="544" spans="1:35" ht="13.5" customHeight="1">
      <c r="A544" s="646"/>
      <c r="B544" s="589"/>
      <c r="C544" s="547" t="s">
        <v>375</v>
      </c>
      <c r="D544" s="699">
        <v>94</v>
      </c>
      <c r="E544" s="576">
        <v>3210526.9422724838</v>
      </c>
      <c r="F544" s="1774">
        <v>319167</v>
      </c>
      <c r="G544" s="680">
        <v>90.7</v>
      </c>
      <c r="H544" s="575">
        <v>1119381.5160000001</v>
      </c>
      <c r="I544" s="1343">
        <v>0.97</v>
      </c>
      <c r="J544" s="640">
        <v>-0.9</v>
      </c>
      <c r="K544" s="1358">
        <v>0.92500000000000004</v>
      </c>
      <c r="L544" s="618">
        <v>444165</v>
      </c>
      <c r="M544" s="678"/>
      <c r="N544" s="1790">
        <v>1002696</v>
      </c>
      <c r="O544" s="1791">
        <f t="shared" si="17"/>
        <v>978128.28571428568</v>
      </c>
      <c r="P544" s="1791">
        <v>1002696</v>
      </c>
      <c r="Q544" s="1787">
        <f t="shared" si="13"/>
        <v>3210526.9422724838</v>
      </c>
      <c r="R544" s="1612">
        <v>92.3</v>
      </c>
      <c r="S544" s="700">
        <v>99.5</v>
      </c>
      <c r="T544" s="700">
        <v>99.2</v>
      </c>
      <c r="U544" s="1464">
        <v>100.1</v>
      </c>
      <c r="V544" s="1798">
        <f t="shared" si="16"/>
        <v>0.92500000000000004</v>
      </c>
      <c r="AI544" s="1357"/>
    </row>
    <row r="545" spans="1:35" ht="13.5" customHeight="1">
      <c r="A545" s="646"/>
      <c r="B545" s="589"/>
      <c r="C545" s="547" t="s">
        <v>376</v>
      </c>
      <c r="D545" s="699">
        <v>100.9</v>
      </c>
      <c r="E545" s="576">
        <v>3362517.678669889</v>
      </c>
      <c r="F545" s="1774">
        <v>293832</v>
      </c>
      <c r="G545" s="680">
        <v>111</v>
      </c>
      <c r="H545" s="575">
        <v>1051467.5760000001</v>
      </c>
      <c r="I545" s="1343">
        <v>0.93</v>
      </c>
      <c r="J545" s="640">
        <v>1.6</v>
      </c>
      <c r="K545" s="1358">
        <v>0.91200000000000003</v>
      </c>
      <c r="L545" s="618">
        <v>411120</v>
      </c>
      <c r="M545" s="678"/>
      <c r="N545" s="1790">
        <v>1050165</v>
      </c>
      <c r="O545" s="1791">
        <f t="shared" si="17"/>
        <v>995260</v>
      </c>
      <c r="P545" s="1791">
        <v>1050165</v>
      </c>
      <c r="Q545" s="1787">
        <f t="shared" si="13"/>
        <v>3362517.678669889</v>
      </c>
      <c r="R545" s="1612">
        <v>90.6</v>
      </c>
      <c r="S545" s="700">
        <v>99.7</v>
      </c>
      <c r="T545" s="700">
        <v>98.6</v>
      </c>
      <c r="U545" s="1464">
        <v>100.4</v>
      </c>
      <c r="V545" s="1798">
        <f t="shared" si="16"/>
        <v>0.91200000000000003</v>
      </c>
      <c r="AI545" s="1357"/>
    </row>
    <row r="546" spans="1:35" ht="13.5" customHeight="1">
      <c r="A546" s="646"/>
      <c r="B546" s="589"/>
      <c r="C546" s="547" t="s">
        <v>377</v>
      </c>
      <c r="D546" s="699">
        <v>96.9</v>
      </c>
      <c r="E546" s="576">
        <v>3312148.674177113</v>
      </c>
      <c r="F546" s="1774">
        <v>351302</v>
      </c>
      <c r="G546" s="680">
        <v>96.1</v>
      </c>
      <c r="H546" s="575">
        <v>1093485.784</v>
      </c>
      <c r="I546" s="1343">
        <v>0.93</v>
      </c>
      <c r="J546" s="640">
        <v>-12.4</v>
      </c>
      <c r="K546" s="1358">
        <v>0.996</v>
      </c>
      <c r="L546" s="618">
        <v>435006</v>
      </c>
      <c r="M546" s="678"/>
      <c r="N546" s="1791">
        <v>1034434</v>
      </c>
      <c r="O546" s="1791">
        <f t="shared" ref="O546:O560" si="18">(P546+SUM(N540:N545))/7</f>
        <v>994156.57142857148</v>
      </c>
      <c r="P546" s="1791">
        <v>1034434</v>
      </c>
      <c r="Q546" s="1787">
        <f t="shared" si="13"/>
        <v>3312148.674177113</v>
      </c>
      <c r="R546" s="1612">
        <v>100</v>
      </c>
      <c r="S546" s="700">
        <v>99.7</v>
      </c>
      <c r="T546" s="700">
        <v>100.2</v>
      </c>
      <c r="U546" s="1464">
        <v>99.9</v>
      </c>
      <c r="V546" s="1798">
        <f t="shared" si="16"/>
        <v>0.996</v>
      </c>
      <c r="AI546" s="1357"/>
    </row>
    <row r="547" spans="1:35" ht="13.5" customHeight="1">
      <c r="A547" s="646"/>
      <c r="B547" s="589"/>
      <c r="C547" s="547" t="s">
        <v>119</v>
      </c>
      <c r="D547" s="699">
        <v>100.7</v>
      </c>
      <c r="E547" s="576">
        <v>3312692.9962649508</v>
      </c>
      <c r="F547" s="1774">
        <v>412544</v>
      </c>
      <c r="G547" s="680">
        <v>99.9</v>
      </c>
      <c r="H547" s="575">
        <v>1128704.1430000002</v>
      </c>
      <c r="I547" s="1343">
        <v>0.93</v>
      </c>
      <c r="J547" s="640">
        <v>4.0999999999999996</v>
      </c>
      <c r="K547" s="1358">
        <v>1.0469999999999999</v>
      </c>
      <c r="L547" s="618">
        <v>494062</v>
      </c>
      <c r="M547" s="678"/>
      <c r="N547" s="1791">
        <v>1034604</v>
      </c>
      <c r="O547" s="1791">
        <f t="shared" si="18"/>
        <v>999730.42857142852</v>
      </c>
      <c r="P547" s="1791">
        <v>1034604</v>
      </c>
      <c r="Q547" s="1787">
        <f t="shared" si="13"/>
        <v>3312692.9962649508</v>
      </c>
      <c r="R547" s="1612">
        <v>104.8</v>
      </c>
      <c r="S547" s="700">
        <v>99.8</v>
      </c>
      <c r="T547" s="700">
        <v>100.5</v>
      </c>
      <c r="U547" s="1464">
        <v>99.4</v>
      </c>
      <c r="V547" s="1798">
        <f t="shared" si="16"/>
        <v>1.0469999999999999</v>
      </c>
      <c r="AI547" s="1357"/>
    </row>
    <row r="548" spans="1:35" ht="13.5" customHeight="1">
      <c r="A548" s="646"/>
      <c r="B548" s="589"/>
      <c r="C548" s="547" t="s">
        <v>120</v>
      </c>
      <c r="D548" s="699">
        <v>100.8</v>
      </c>
      <c r="E548" s="576">
        <v>3144260.5309202182</v>
      </c>
      <c r="F548" s="1774">
        <v>386063</v>
      </c>
      <c r="G548" s="680">
        <v>98.8</v>
      </c>
      <c r="H548" s="575">
        <v>1122017.1100000001</v>
      </c>
      <c r="I548" s="1343">
        <v>0.93</v>
      </c>
      <c r="J548" s="640">
        <v>-2.7</v>
      </c>
      <c r="K548" s="1358">
        <v>0.98499999999999999</v>
      </c>
      <c r="L548" s="618">
        <v>442978</v>
      </c>
      <c r="M548" s="678"/>
      <c r="N548" s="1790">
        <v>982000</v>
      </c>
      <c r="O548" s="1791">
        <f t="shared" si="18"/>
        <v>1004376.1428571428</v>
      </c>
      <c r="P548" s="1791">
        <v>982000</v>
      </c>
      <c r="Q548" s="1787">
        <f t="shared" si="13"/>
        <v>3144260.5309202182</v>
      </c>
      <c r="R548" s="1612">
        <v>99.6</v>
      </c>
      <c r="S548" s="700">
        <v>99.7</v>
      </c>
      <c r="T548" s="700">
        <v>101.6</v>
      </c>
      <c r="U548" s="1464">
        <v>99.2</v>
      </c>
      <c r="V548" s="1798">
        <f t="shared" si="16"/>
        <v>0.98499999999999999</v>
      </c>
      <c r="AI548" s="1357"/>
    </row>
    <row r="549" spans="1:35" ht="13.5" customHeight="1">
      <c r="A549" s="658"/>
      <c r="B549" s="676"/>
      <c r="C549" s="550" t="s">
        <v>121</v>
      </c>
      <c r="D549" s="704">
        <v>102.9</v>
      </c>
      <c r="E549" s="582">
        <v>3081785.1628150092</v>
      </c>
      <c r="F549" s="1775">
        <v>419595</v>
      </c>
      <c r="G549" s="687">
        <v>101.4</v>
      </c>
      <c r="H549" s="581">
        <v>1100446.8020000001</v>
      </c>
      <c r="I549" s="1345">
        <v>0.93</v>
      </c>
      <c r="J549" s="712">
        <v>-3.5</v>
      </c>
      <c r="K549" s="1365">
        <v>1.095</v>
      </c>
      <c r="L549" s="622">
        <v>540090</v>
      </c>
      <c r="M549" s="678"/>
      <c r="N549" s="1792">
        <v>962488</v>
      </c>
      <c r="O549" s="1793">
        <f t="shared" si="18"/>
        <v>1007089.7142857143</v>
      </c>
      <c r="P549" s="1793">
        <v>962488</v>
      </c>
      <c r="Q549" s="1788">
        <f t="shared" si="13"/>
        <v>3081785.1628150092</v>
      </c>
      <c r="R549" s="1613">
        <v>109.5</v>
      </c>
      <c r="S549" s="1325">
        <v>100.1</v>
      </c>
      <c r="T549" s="1325">
        <v>101.4</v>
      </c>
      <c r="U549" s="1465">
        <v>98.7</v>
      </c>
      <c r="V549" s="1799">
        <f t="shared" si="16"/>
        <v>1.095</v>
      </c>
      <c r="AI549" s="1357"/>
    </row>
    <row r="550" spans="1:35" ht="13.5" customHeight="1">
      <c r="A550" s="643">
        <v>2021</v>
      </c>
      <c r="B550" s="588" t="s">
        <v>185</v>
      </c>
      <c r="C550" s="546" t="s">
        <v>369</v>
      </c>
      <c r="D550" s="701">
        <v>103.9</v>
      </c>
      <c r="E550" s="572">
        <v>3017305.4086687043</v>
      </c>
      <c r="F550" s="1777">
        <v>304172</v>
      </c>
      <c r="G550" s="713">
        <v>101.9</v>
      </c>
      <c r="H550" s="573">
        <v>1041546.0880000001</v>
      </c>
      <c r="I550" s="1346">
        <v>0.94</v>
      </c>
      <c r="J550" s="714">
        <v>-4.2</v>
      </c>
      <c r="K550" s="1366">
        <v>0.97399999999999998</v>
      </c>
      <c r="L550" s="627">
        <v>418528</v>
      </c>
      <c r="M550" s="678"/>
      <c r="N550" s="1790">
        <f>P550</f>
        <v>942350</v>
      </c>
      <c r="O550" s="1791">
        <f t="shared" si="18"/>
        <v>1001248.1428571428</v>
      </c>
      <c r="P550" s="1791">
        <v>942350</v>
      </c>
      <c r="Q550" s="1787">
        <f t="shared" si="13"/>
        <v>3017305.4086687043</v>
      </c>
      <c r="R550" s="1612">
        <v>93.2</v>
      </c>
      <c r="S550" s="700">
        <v>100.8</v>
      </c>
      <c r="T550" s="700">
        <v>99.6</v>
      </c>
      <c r="U550" s="1464">
        <v>96.8</v>
      </c>
      <c r="V550" s="1798">
        <f t="shared" si="16"/>
        <v>0.97399999999999998</v>
      </c>
      <c r="AI550" s="1357"/>
    </row>
    <row r="551" spans="1:35" ht="13.5" customHeight="1">
      <c r="A551" s="646"/>
      <c r="B551" s="589"/>
      <c r="C551" s="547" t="s">
        <v>370</v>
      </c>
      <c r="D551" s="698">
        <v>103</v>
      </c>
      <c r="E551" s="1277">
        <v>3064430.8938968955</v>
      </c>
      <c r="F551" s="1778">
        <v>328513</v>
      </c>
      <c r="G551" s="715">
        <v>99.9</v>
      </c>
      <c r="H551" s="576">
        <v>1038792.7439999999</v>
      </c>
      <c r="I551" s="1347">
        <v>0.93</v>
      </c>
      <c r="J551" s="716">
        <v>-4.4000000000000004</v>
      </c>
      <c r="K551" s="1357">
        <v>1.0529999999999999</v>
      </c>
      <c r="L551" s="631">
        <v>464610</v>
      </c>
      <c r="M551" s="678"/>
      <c r="N551" s="1790">
        <v>957068</v>
      </c>
      <c r="O551" s="1791">
        <f t="shared" si="18"/>
        <v>994729.85714285716</v>
      </c>
      <c r="P551" s="1791">
        <v>957068</v>
      </c>
      <c r="Q551" s="1787">
        <f t="shared" si="13"/>
        <v>3064430.8938968955</v>
      </c>
      <c r="R551" s="1612">
        <v>99.2</v>
      </c>
      <c r="S551" s="700">
        <v>101.4</v>
      </c>
      <c r="T551" s="700">
        <v>100.6</v>
      </c>
      <c r="U551" s="1464">
        <v>95</v>
      </c>
      <c r="V551" s="1798">
        <f>ROUND(R551*S551/T551/U551,3)</f>
        <v>1.0529999999999999</v>
      </c>
      <c r="AI551" s="1357"/>
    </row>
    <row r="552" spans="1:35" ht="13.5" customHeight="1">
      <c r="A552" s="646"/>
      <c r="B552" s="589"/>
      <c r="C552" s="547" t="s">
        <v>371</v>
      </c>
      <c r="D552" s="698">
        <v>104.3</v>
      </c>
      <c r="E552" s="1277">
        <v>3248959.2835684465</v>
      </c>
      <c r="F552" s="1778">
        <v>414781</v>
      </c>
      <c r="G552" s="715">
        <v>100.9</v>
      </c>
      <c r="H552" s="576">
        <v>1083689.7120000001</v>
      </c>
      <c r="I552" s="1347">
        <v>0.94</v>
      </c>
      <c r="J552" s="716">
        <v>1.6</v>
      </c>
      <c r="K552" s="1357">
        <v>1.2889999999999999</v>
      </c>
      <c r="L552" s="631">
        <v>603135</v>
      </c>
      <c r="M552" s="678"/>
      <c r="N552" s="1790">
        <f t="shared" ref="N552:N558" si="19">P552</f>
        <v>1014699</v>
      </c>
      <c r="O552" s="1791">
        <f t="shared" si="18"/>
        <v>989663.28571428568</v>
      </c>
      <c r="P552" s="1791">
        <v>1014699</v>
      </c>
      <c r="Q552" s="1787">
        <f t="shared" si="13"/>
        <v>3248959.2835684465</v>
      </c>
      <c r="R552" s="1612">
        <v>124.1</v>
      </c>
      <c r="S552" s="700">
        <v>102.2</v>
      </c>
      <c r="T552" s="700">
        <v>102.4</v>
      </c>
      <c r="U552" s="1464">
        <v>96.1</v>
      </c>
      <c r="V552" s="1798">
        <f t="shared" si="16"/>
        <v>1.2889999999999999</v>
      </c>
      <c r="AI552" s="1357"/>
    </row>
    <row r="553" spans="1:35" ht="13.5" customHeight="1">
      <c r="A553" s="646"/>
      <c r="B553" s="589"/>
      <c r="C553" s="547" t="s">
        <v>372</v>
      </c>
      <c r="D553" s="698">
        <v>104.1</v>
      </c>
      <c r="E553" s="1277">
        <v>3484746.8044411195</v>
      </c>
      <c r="F553" s="1778">
        <v>361612</v>
      </c>
      <c r="G553" s="715">
        <v>101.2</v>
      </c>
      <c r="H553" s="576">
        <v>1155299.1000000001</v>
      </c>
      <c r="I553" s="1347">
        <v>0.94</v>
      </c>
      <c r="J553" s="716">
        <v>15</v>
      </c>
      <c r="K553" s="1357">
        <v>1.075</v>
      </c>
      <c r="L553" s="631">
        <v>571833</v>
      </c>
      <c r="M553" s="678"/>
      <c r="N553" s="1790">
        <f t="shared" si="19"/>
        <v>1088339</v>
      </c>
      <c r="O553" s="1791">
        <f t="shared" si="18"/>
        <v>997364</v>
      </c>
      <c r="P553" s="1791">
        <v>1088339</v>
      </c>
      <c r="Q553" s="1787">
        <f t="shared" si="13"/>
        <v>3484746.8044411195</v>
      </c>
      <c r="R553" s="1612">
        <v>104.6</v>
      </c>
      <c r="S553" s="700">
        <v>103.2</v>
      </c>
      <c r="T553" s="700">
        <v>103.1</v>
      </c>
      <c r="U553" s="1464">
        <v>97.4</v>
      </c>
      <c r="V553" s="1798">
        <f t="shared" si="16"/>
        <v>1.075</v>
      </c>
      <c r="AI553" s="1357"/>
    </row>
    <row r="554" spans="1:35" ht="13.5" customHeight="1">
      <c r="A554" s="646"/>
      <c r="B554" s="589"/>
      <c r="C554" s="547" t="s">
        <v>373</v>
      </c>
      <c r="D554" s="698">
        <v>103.7</v>
      </c>
      <c r="E554" s="1277">
        <v>3357292.186626649</v>
      </c>
      <c r="F554" s="1778">
        <v>451835</v>
      </c>
      <c r="G554" s="715">
        <v>98.7</v>
      </c>
      <c r="H554" s="576">
        <v>1045390.71</v>
      </c>
      <c r="I554" s="1347">
        <v>0.94</v>
      </c>
      <c r="J554" s="716">
        <v>3</v>
      </c>
      <c r="K554" s="1357">
        <v>0.97499999999999998</v>
      </c>
      <c r="L554" s="631">
        <v>470255</v>
      </c>
      <c r="M554" s="678"/>
      <c r="N554" s="1790">
        <f t="shared" si="19"/>
        <v>1048533</v>
      </c>
      <c r="O554" s="1791">
        <f t="shared" si="18"/>
        <v>999353.85714285716</v>
      </c>
      <c r="P554" s="1791">
        <v>1048533</v>
      </c>
      <c r="Q554" s="1787">
        <f t="shared" si="13"/>
        <v>3357292.186626649</v>
      </c>
      <c r="R554" s="1612">
        <v>92.7</v>
      </c>
      <c r="S554" s="700">
        <v>103.7</v>
      </c>
      <c r="T554" s="700">
        <v>101.2</v>
      </c>
      <c r="U554" s="1464">
        <v>97.4</v>
      </c>
      <c r="V554" s="1798">
        <f t="shared" si="16"/>
        <v>0.97499999999999998</v>
      </c>
      <c r="AI554" s="1357"/>
    </row>
    <row r="555" spans="1:35" ht="13.5" customHeight="1">
      <c r="A555" s="646"/>
      <c r="B555" s="589"/>
      <c r="C555" s="547" t="s">
        <v>374</v>
      </c>
      <c r="D555" s="698">
        <v>102.8</v>
      </c>
      <c r="E555" s="1277">
        <v>3530460.2541355677</v>
      </c>
      <c r="F555" s="1778">
        <v>406988</v>
      </c>
      <c r="G555" s="715">
        <v>99.4</v>
      </c>
      <c r="H555" s="576">
        <v>1136519.1189999999</v>
      </c>
      <c r="I555" s="1347">
        <v>0.96</v>
      </c>
      <c r="J555" s="716">
        <v>-3.3</v>
      </c>
      <c r="K555" s="1357">
        <v>1.1180000000000001</v>
      </c>
      <c r="L555" s="631">
        <v>591995</v>
      </c>
      <c r="M555" s="678"/>
      <c r="N555" s="1790">
        <f t="shared" si="19"/>
        <v>1102616</v>
      </c>
      <c r="O555" s="1791">
        <f t="shared" si="18"/>
        <v>1016584.7142857143</v>
      </c>
      <c r="P555" s="1791">
        <v>1102616</v>
      </c>
      <c r="Q555" s="1787">
        <f t="shared" si="13"/>
        <v>3530460.2541355677</v>
      </c>
      <c r="R555" s="1612">
        <v>106.9</v>
      </c>
      <c r="S555" s="700">
        <v>104.3</v>
      </c>
      <c r="T555" s="700">
        <v>102.3</v>
      </c>
      <c r="U555" s="1464">
        <v>97.5</v>
      </c>
      <c r="V555" s="1798">
        <f t="shared" si="16"/>
        <v>1.1180000000000001</v>
      </c>
      <c r="AI555" s="1357"/>
    </row>
    <row r="556" spans="1:35" ht="13.5" customHeight="1">
      <c r="A556" s="646"/>
      <c r="B556" s="589"/>
      <c r="C556" s="547" t="s">
        <v>375</v>
      </c>
      <c r="D556" s="698">
        <v>103.3</v>
      </c>
      <c r="E556" s="1277">
        <v>3678291.7294029673</v>
      </c>
      <c r="F556" s="1778">
        <v>305708</v>
      </c>
      <c r="G556" s="715">
        <v>99.8</v>
      </c>
      <c r="H556" s="576">
        <v>1136423.1780000001</v>
      </c>
      <c r="I556" s="1347">
        <v>0.96</v>
      </c>
      <c r="J556" s="716">
        <v>0.4</v>
      </c>
      <c r="K556" s="1357">
        <v>1.0449999999999999</v>
      </c>
      <c r="L556" s="631">
        <v>539954</v>
      </c>
      <c r="M556" s="678"/>
      <c r="N556" s="1790">
        <f t="shared" si="19"/>
        <v>1148786</v>
      </c>
      <c r="O556" s="1791">
        <f t="shared" si="18"/>
        <v>1043198.7142857143</v>
      </c>
      <c r="P556" s="1791">
        <v>1148786</v>
      </c>
      <c r="Q556" s="1787">
        <f t="shared" si="13"/>
        <v>3678291.7294029673</v>
      </c>
      <c r="R556" s="1612">
        <v>100</v>
      </c>
      <c r="S556" s="700">
        <v>105.3</v>
      </c>
      <c r="T556" s="700">
        <v>103.6</v>
      </c>
      <c r="U556" s="1464">
        <v>97.3</v>
      </c>
      <c r="V556" s="1798">
        <f t="shared" si="16"/>
        <v>1.0449999999999999</v>
      </c>
      <c r="AI556" s="1357"/>
    </row>
    <row r="557" spans="1:35" ht="13.5" customHeight="1">
      <c r="A557" s="646"/>
      <c r="B557" s="589"/>
      <c r="C557" s="547" t="s">
        <v>376</v>
      </c>
      <c r="D557" s="698">
        <v>101.1</v>
      </c>
      <c r="E557" s="1277">
        <v>3217548.6972055878</v>
      </c>
      <c r="F557" s="1778">
        <v>321419</v>
      </c>
      <c r="G557" s="715">
        <v>94.6</v>
      </c>
      <c r="H557" s="576">
        <v>1011633.325</v>
      </c>
      <c r="I557" s="1347">
        <v>0.93</v>
      </c>
      <c r="J557" s="716">
        <v>-5.8</v>
      </c>
      <c r="K557" s="1357">
        <v>1.03</v>
      </c>
      <c r="L557" s="631">
        <v>525659</v>
      </c>
      <c r="M557" s="678"/>
      <c r="N557" s="1790">
        <f t="shared" si="19"/>
        <v>1004889</v>
      </c>
      <c r="O557" s="1791">
        <f t="shared" si="18"/>
        <v>1052132.857142857</v>
      </c>
      <c r="P557" s="1791">
        <v>1004889</v>
      </c>
      <c r="Q557" s="1787">
        <f t="shared" ref="Q557:Q609" si="20">N557*$Q$4</f>
        <v>3217548.6972055878</v>
      </c>
      <c r="R557" s="1612">
        <v>92.2</v>
      </c>
      <c r="S557" s="700">
        <v>105.5</v>
      </c>
      <c r="T557" s="700">
        <v>101.4</v>
      </c>
      <c r="U557" s="1464">
        <v>93.1</v>
      </c>
      <c r="V557" s="1798">
        <f t="shared" si="16"/>
        <v>1.03</v>
      </c>
      <c r="AI557" s="1357"/>
    </row>
    <row r="558" spans="1:35" ht="13.5" customHeight="1">
      <c r="A558" s="646"/>
      <c r="B558" s="589"/>
      <c r="C558" s="547" t="s">
        <v>377</v>
      </c>
      <c r="D558" s="698">
        <v>98.5</v>
      </c>
      <c r="E558" s="1277">
        <v>3913621.3793429299</v>
      </c>
      <c r="F558" s="1778">
        <v>365554</v>
      </c>
      <c r="G558" s="715">
        <v>92.6</v>
      </c>
      <c r="H558" s="576">
        <v>1100066.4920000001</v>
      </c>
      <c r="I558" s="1347">
        <v>0.93</v>
      </c>
      <c r="J558" s="716">
        <v>-1.3</v>
      </c>
      <c r="K558" s="1357">
        <v>1.129</v>
      </c>
      <c r="L558" s="631">
        <v>559620</v>
      </c>
      <c r="M558" s="678"/>
      <c r="N558" s="1790">
        <f t="shared" si="19"/>
        <v>1222283</v>
      </c>
      <c r="O558" s="1791">
        <f t="shared" si="18"/>
        <v>1090020.7142857143</v>
      </c>
      <c r="P558" s="1791">
        <v>1222283</v>
      </c>
      <c r="Q558" s="1787">
        <f t="shared" si="20"/>
        <v>3913621.3793429299</v>
      </c>
      <c r="R558" s="1612">
        <v>101.5</v>
      </c>
      <c r="S558" s="700">
        <v>105.9</v>
      </c>
      <c r="T558" s="700">
        <v>102.5</v>
      </c>
      <c r="U558" s="1464">
        <v>92.9</v>
      </c>
      <c r="V558" s="1798">
        <f t="shared" si="16"/>
        <v>1.129</v>
      </c>
      <c r="AI558" s="1357"/>
    </row>
    <row r="559" spans="1:35" ht="13.5" customHeight="1">
      <c r="A559" s="646"/>
      <c r="B559" s="589"/>
      <c r="C559" s="547" t="s">
        <v>119</v>
      </c>
      <c r="D559" s="698">
        <v>101.1</v>
      </c>
      <c r="E559" s="1277">
        <v>3720569.5461547705</v>
      </c>
      <c r="F559" s="1778">
        <v>453303</v>
      </c>
      <c r="G559" s="715">
        <v>101.9</v>
      </c>
      <c r="H559" s="576">
        <v>1096512.8060000001</v>
      </c>
      <c r="I559" s="1347">
        <v>0.9</v>
      </c>
      <c r="J559" s="716">
        <v>1.3</v>
      </c>
      <c r="K559" s="1357">
        <v>1.198</v>
      </c>
      <c r="L559" s="631">
        <v>601322</v>
      </c>
      <c r="M559" s="678"/>
      <c r="N559" s="1790">
        <f>P559</f>
        <v>1161990</v>
      </c>
      <c r="O559" s="1791">
        <f t="shared" si="18"/>
        <v>1111062.2857142857</v>
      </c>
      <c r="P559" s="1791">
        <v>1161990</v>
      </c>
      <c r="Q559" s="1787">
        <f t="shared" si="20"/>
        <v>3720569.5461547705</v>
      </c>
      <c r="R559" s="1612">
        <v>103.6</v>
      </c>
      <c r="S559" s="700">
        <v>107.8</v>
      </c>
      <c r="T559" s="700">
        <v>101.8</v>
      </c>
      <c r="U559" s="1464">
        <v>91.6</v>
      </c>
      <c r="V559" s="1798">
        <f t="shared" si="16"/>
        <v>1.198</v>
      </c>
      <c r="AI559" s="1357"/>
    </row>
    <row r="560" spans="1:35" ht="13.5" customHeight="1">
      <c r="A560" s="646"/>
      <c r="B560" s="589"/>
      <c r="C560" s="547" t="s">
        <v>120</v>
      </c>
      <c r="D560" s="698">
        <v>100.8</v>
      </c>
      <c r="E560" s="1277">
        <v>3342854.8437204175</v>
      </c>
      <c r="F560" s="1778">
        <v>408248</v>
      </c>
      <c r="G560" s="715">
        <v>98.1</v>
      </c>
      <c r="H560" s="576">
        <v>1089661.4550000001</v>
      </c>
      <c r="I560" s="1347">
        <v>0.91</v>
      </c>
      <c r="J560" s="716">
        <v>1.9</v>
      </c>
      <c r="K560" s="1357">
        <v>1.1739999999999999</v>
      </c>
      <c r="L560" s="631">
        <v>577671</v>
      </c>
      <c r="M560" s="678"/>
      <c r="N560" s="1790">
        <f>P560</f>
        <v>1044024</v>
      </c>
      <c r="O560" s="1791">
        <f t="shared" si="18"/>
        <v>1104731.5714285714</v>
      </c>
      <c r="P560" s="1791">
        <v>1044024</v>
      </c>
      <c r="Q560" s="1787">
        <f t="shared" si="20"/>
        <v>3342854.8437204175</v>
      </c>
      <c r="R560" s="1612">
        <v>101.2</v>
      </c>
      <c r="S560" s="700">
        <v>108.5</v>
      </c>
      <c r="T560" s="700">
        <v>102.3</v>
      </c>
      <c r="U560" s="1464">
        <v>91.4</v>
      </c>
      <c r="V560" s="1798">
        <f t="shared" si="16"/>
        <v>1.1739999999999999</v>
      </c>
      <c r="AI560" s="1357"/>
    </row>
    <row r="561" spans="1:35" ht="13.5" customHeight="1">
      <c r="A561" s="658"/>
      <c r="B561" s="676"/>
      <c r="C561" s="550" t="s">
        <v>121</v>
      </c>
      <c r="D561" s="703">
        <v>98.5</v>
      </c>
      <c r="E561" s="581">
        <v>3344378.9455663627</v>
      </c>
      <c r="F561" s="1779">
        <v>331001</v>
      </c>
      <c r="G561" s="717">
        <v>93.8</v>
      </c>
      <c r="H561" s="582">
        <v>1081832.69</v>
      </c>
      <c r="I561" s="1348">
        <v>0.91</v>
      </c>
      <c r="J561" s="718">
        <v>0.9</v>
      </c>
      <c r="K561" s="1367">
        <v>1.2090000000000001</v>
      </c>
      <c r="L561" s="634">
        <v>646362</v>
      </c>
      <c r="M561" s="678"/>
      <c r="N561" s="1792">
        <f>P561</f>
        <v>1044500</v>
      </c>
      <c r="O561" s="1793">
        <f>(P561+SUM(N555:N560))/7</f>
        <v>1104155.4285714286</v>
      </c>
      <c r="P561" s="1793">
        <v>1044500</v>
      </c>
      <c r="Q561" s="1788">
        <f t="shared" si="20"/>
        <v>3344378.9455663627</v>
      </c>
      <c r="R561" s="1613">
        <v>104.8</v>
      </c>
      <c r="S561" s="1325">
        <v>108.3</v>
      </c>
      <c r="T561" s="1325">
        <v>102.6</v>
      </c>
      <c r="U561" s="1465">
        <v>91.5</v>
      </c>
      <c r="V561" s="1799">
        <f t="shared" si="16"/>
        <v>1.2090000000000001</v>
      </c>
      <c r="AI561" s="1357"/>
    </row>
    <row r="562" spans="1:35" ht="13.5" customHeight="1">
      <c r="A562" s="643">
        <v>2022</v>
      </c>
      <c r="B562" s="588" t="s">
        <v>188</v>
      </c>
      <c r="C562" s="546" t="s">
        <v>369</v>
      </c>
      <c r="D562" s="1331">
        <v>100.1</v>
      </c>
      <c r="E562" s="603">
        <v>3339921.9082353637</v>
      </c>
      <c r="F562" s="1780">
        <v>282114</v>
      </c>
      <c r="G562" s="683">
        <v>96.8</v>
      </c>
      <c r="H562" s="572">
        <v>1062806.398</v>
      </c>
      <c r="I562" s="1349">
        <v>0.93</v>
      </c>
      <c r="J562" s="714">
        <v>1.7</v>
      </c>
      <c r="K562" s="1368">
        <v>1.0489999999999999</v>
      </c>
      <c r="L562" s="719">
        <v>476153.38699999999</v>
      </c>
      <c r="M562" s="695"/>
      <c r="N562" s="1795">
        <v>1043108</v>
      </c>
      <c r="O562" s="1795">
        <v>1095654.2857142857</v>
      </c>
      <c r="P562" s="1795">
        <v>1043108</v>
      </c>
      <c r="Q562" s="1789">
        <f t="shared" si="20"/>
        <v>3339921.9082353637</v>
      </c>
      <c r="R562" s="1614">
        <v>91.9</v>
      </c>
      <c r="S562" s="700">
        <v>109.5</v>
      </c>
      <c r="T562" s="700">
        <v>99.7</v>
      </c>
      <c r="U562" s="700">
        <v>96.2</v>
      </c>
      <c r="V562" s="1801">
        <f t="shared" si="16"/>
        <v>1.0489999999999999</v>
      </c>
      <c r="W562" s="637">
        <v>96.200300698682256</v>
      </c>
      <c r="AI562" s="1357"/>
    </row>
    <row r="563" spans="1:35" ht="13.5" customHeight="1">
      <c r="A563" s="646"/>
      <c r="B563" s="589"/>
      <c r="C563" s="547" t="s">
        <v>370</v>
      </c>
      <c r="D563" s="1332">
        <v>103.3</v>
      </c>
      <c r="E563" s="606">
        <v>3131936.43847265</v>
      </c>
      <c r="F563" s="1781">
        <v>435425</v>
      </c>
      <c r="G563" s="680">
        <v>102.1</v>
      </c>
      <c r="H563" s="575">
        <v>1062987.5619999999</v>
      </c>
      <c r="I563" s="1350">
        <v>0.95</v>
      </c>
      <c r="J563" s="716">
        <v>-0.8</v>
      </c>
      <c r="K563" s="1369">
        <v>1.1140000000000001</v>
      </c>
      <c r="L563" s="615">
        <v>567027.06200000003</v>
      </c>
      <c r="M563" s="695"/>
      <c r="N563" s="1795">
        <v>978151</v>
      </c>
      <c r="O563" s="1795">
        <v>1071277.857142857</v>
      </c>
      <c r="P563" s="1795">
        <v>978151</v>
      </c>
      <c r="Q563" s="1789">
        <f t="shared" si="20"/>
        <v>3131936.43847265</v>
      </c>
      <c r="R563" s="1612">
        <v>99.6</v>
      </c>
      <c r="S563" s="700">
        <v>110.1</v>
      </c>
      <c r="T563" s="700">
        <v>101.9</v>
      </c>
      <c r="U563" s="700">
        <v>96.6</v>
      </c>
      <c r="V563" s="1802">
        <f t="shared" si="16"/>
        <v>1.1140000000000001</v>
      </c>
      <c r="W563" s="637">
        <v>96.502184487485664</v>
      </c>
      <c r="AI563" s="1357"/>
    </row>
    <row r="564" spans="1:35" ht="13.5" customHeight="1">
      <c r="A564" s="646"/>
      <c r="B564" s="589"/>
      <c r="C564" s="547" t="s">
        <v>371</v>
      </c>
      <c r="D564" s="1332">
        <v>100.5</v>
      </c>
      <c r="E564" s="606">
        <v>3364637.3329178211</v>
      </c>
      <c r="F564" s="1781">
        <v>477682</v>
      </c>
      <c r="G564" s="680">
        <v>97</v>
      </c>
      <c r="H564" s="594">
        <v>1106042.1000000001</v>
      </c>
      <c r="I564" s="1350">
        <v>0.96</v>
      </c>
      <c r="J564" s="716">
        <v>0.4</v>
      </c>
      <c r="K564" s="1369">
        <v>1.319</v>
      </c>
      <c r="L564" s="615">
        <v>720846.24400000006</v>
      </c>
      <c r="N564" s="1795">
        <v>1050827</v>
      </c>
      <c r="O564" s="1795">
        <v>1077840.4285714286</v>
      </c>
      <c r="P564" s="1795">
        <v>1050827</v>
      </c>
      <c r="Q564" s="1789">
        <f t="shared" si="20"/>
        <v>3364637.3329178211</v>
      </c>
      <c r="R564" s="1612">
        <v>117.3</v>
      </c>
      <c r="S564" s="700">
        <v>110.9</v>
      </c>
      <c r="T564" s="700">
        <v>102.1</v>
      </c>
      <c r="U564" s="700">
        <v>96.6</v>
      </c>
      <c r="V564" s="1802">
        <f t="shared" si="16"/>
        <v>1.319</v>
      </c>
      <c r="W564" s="637">
        <v>96.502184487485664</v>
      </c>
      <c r="AI564" s="1357"/>
    </row>
    <row r="565" spans="1:35" ht="13.5" customHeight="1">
      <c r="A565" s="646"/>
      <c r="B565" s="589"/>
      <c r="C565" s="547" t="s">
        <v>395</v>
      </c>
      <c r="D565" s="1332">
        <v>102.1</v>
      </c>
      <c r="E565" s="576">
        <v>3277600.2310726028</v>
      </c>
      <c r="F565" s="1774">
        <v>441361</v>
      </c>
      <c r="G565" s="680">
        <v>98.6</v>
      </c>
      <c r="H565" s="575">
        <v>1151057.5900000001</v>
      </c>
      <c r="I565" s="1351">
        <v>0.98</v>
      </c>
      <c r="J565" s="716">
        <v>3.4</v>
      </c>
      <c r="K565" s="1369">
        <v>1.1339999999999999</v>
      </c>
      <c r="L565" s="618">
        <v>627012.41399999999</v>
      </c>
      <c r="N565" s="1795">
        <v>1023644</v>
      </c>
      <c r="O565" s="1795">
        <v>1049463.4285714286</v>
      </c>
      <c r="P565" s="1795">
        <v>1023644</v>
      </c>
      <c r="Q565" s="1789">
        <f t="shared" si="20"/>
        <v>3277600.2310726028</v>
      </c>
      <c r="R565" s="699">
        <v>101.1</v>
      </c>
      <c r="S565" s="700">
        <v>112.8</v>
      </c>
      <c r="T565" s="700">
        <v>103.4</v>
      </c>
      <c r="U565" s="700">
        <v>97.3</v>
      </c>
      <c r="V565" s="1802">
        <f t="shared" si="16"/>
        <v>1.1339999999999999</v>
      </c>
      <c r="AI565" s="1357"/>
    </row>
    <row r="566" spans="1:35" ht="13.5" customHeight="1">
      <c r="A566" s="646"/>
      <c r="B566" s="589"/>
      <c r="C566" s="547" t="s">
        <v>396</v>
      </c>
      <c r="D566" s="1332">
        <v>99.5</v>
      </c>
      <c r="E566" s="631">
        <v>3475912.7771449802</v>
      </c>
      <c r="F566" s="1782">
        <v>313748</v>
      </c>
      <c r="G566" s="666">
        <v>94.3</v>
      </c>
      <c r="H566" s="632">
        <v>1068604.497</v>
      </c>
      <c r="I566" s="1352">
        <v>1</v>
      </c>
      <c r="J566" s="716">
        <v>8.9</v>
      </c>
      <c r="K566" s="1369">
        <v>1.036</v>
      </c>
      <c r="L566" s="618">
        <v>619192.054</v>
      </c>
      <c r="N566" s="1795">
        <v>1085580</v>
      </c>
      <c r="O566" s="1795">
        <v>1038547.7142857143</v>
      </c>
      <c r="P566" s="1795">
        <v>1085580</v>
      </c>
      <c r="Q566" s="1789">
        <f t="shared" si="20"/>
        <v>3475912.7771449802</v>
      </c>
      <c r="R566" s="699">
        <v>90.3</v>
      </c>
      <c r="S566" s="700">
        <v>112.8</v>
      </c>
      <c r="T566" s="700">
        <v>101.3</v>
      </c>
      <c r="U566" s="700">
        <v>97.1</v>
      </c>
      <c r="V566" s="1802">
        <f t="shared" si="16"/>
        <v>1.036</v>
      </c>
      <c r="AI566" s="1357"/>
    </row>
    <row r="567" spans="1:35" ht="13.5" customHeight="1">
      <c r="A567" s="646"/>
      <c r="B567" s="589"/>
      <c r="C567" s="547" t="s">
        <v>397</v>
      </c>
      <c r="D567" s="1332">
        <v>101.9</v>
      </c>
      <c r="E567" s="631">
        <v>3594277.2160925646</v>
      </c>
      <c r="F567" s="1782">
        <v>427006</v>
      </c>
      <c r="G567" s="666">
        <v>96.1</v>
      </c>
      <c r="H567" s="632">
        <v>1156237.632</v>
      </c>
      <c r="I567" s="1352">
        <v>1.03</v>
      </c>
      <c r="J567" s="716">
        <v>-0.1</v>
      </c>
      <c r="K567" s="1369">
        <v>1.1879999999999999</v>
      </c>
      <c r="L567" s="618">
        <v>712590.43900000001</v>
      </c>
      <c r="N567" s="1795">
        <v>1122547</v>
      </c>
      <c r="O567" s="1795">
        <v>1049765.2857142857</v>
      </c>
      <c r="P567" s="1795">
        <v>1122547</v>
      </c>
      <c r="Q567" s="1789">
        <f t="shared" si="20"/>
        <v>3594277.2160925646</v>
      </c>
      <c r="R567" s="699">
        <v>105.7</v>
      </c>
      <c r="S567" s="700">
        <v>113.9</v>
      </c>
      <c r="T567" s="700">
        <v>103.6</v>
      </c>
      <c r="U567" s="700">
        <v>97.8</v>
      </c>
      <c r="V567" s="1802">
        <f t="shared" si="16"/>
        <v>1.1879999999999999</v>
      </c>
      <c r="AI567" s="1357"/>
    </row>
    <row r="568" spans="1:35" ht="13.5" customHeight="1">
      <c r="A568" s="646"/>
      <c r="B568" s="589"/>
      <c r="C568" s="547" t="s">
        <v>398</v>
      </c>
      <c r="D568" s="1332">
        <v>102.6</v>
      </c>
      <c r="E568" s="631">
        <v>3727338.3514117617</v>
      </c>
      <c r="F568" s="1782">
        <v>299387</v>
      </c>
      <c r="G568" s="666">
        <v>103.3</v>
      </c>
      <c r="H568" s="632">
        <v>1132973.1000000001</v>
      </c>
      <c r="I568" s="1352">
        <v>1.03</v>
      </c>
      <c r="J568" s="716">
        <v>0.6</v>
      </c>
      <c r="K568" s="1369">
        <v>1.143</v>
      </c>
      <c r="L568" s="618">
        <v>664569.65399999998</v>
      </c>
      <c r="N568" s="1795">
        <v>1164104</v>
      </c>
      <c r="O568" s="1795">
        <v>1066851.5714285714</v>
      </c>
      <c r="P568" s="1795">
        <v>1164104</v>
      </c>
      <c r="Q568" s="1789">
        <f t="shared" si="20"/>
        <v>3727338.3514117617</v>
      </c>
      <c r="R568" s="699">
        <v>99.7</v>
      </c>
      <c r="S568" s="700">
        <v>114.5</v>
      </c>
      <c r="T568" s="700">
        <v>102.4</v>
      </c>
      <c r="U568" s="700">
        <v>97.5</v>
      </c>
      <c r="V568" s="1802">
        <f t="shared" si="16"/>
        <v>1.143</v>
      </c>
      <c r="AI568" s="1357"/>
    </row>
    <row r="569" spans="1:35" ht="13.5" customHeight="1">
      <c r="A569" s="646"/>
      <c r="B569" s="589"/>
      <c r="C569" s="547" t="s">
        <v>399</v>
      </c>
      <c r="D569" s="1332">
        <v>102.9</v>
      </c>
      <c r="E569" s="631">
        <v>3715741.0890461882</v>
      </c>
      <c r="F569" s="1782">
        <v>399487</v>
      </c>
      <c r="G569" s="666">
        <v>103.9</v>
      </c>
      <c r="H569" s="632">
        <v>1064742.8</v>
      </c>
      <c r="I569" s="1352">
        <v>1.04</v>
      </c>
      <c r="J569" s="716">
        <v>0.3</v>
      </c>
      <c r="K569" s="1369">
        <v>1.107</v>
      </c>
      <c r="L569" s="618">
        <v>672129.25199999998</v>
      </c>
      <c r="N569" s="1795">
        <v>1160482</v>
      </c>
      <c r="O569" s="1795">
        <v>1083619.2857142857</v>
      </c>
      <c r="P569" s="1795">
        <v>1160482</v>
      </c>
      <c r="Q569" s="1789">
        <f t="shared" si="20"/>
        <v>3715741.0890461882</v>
      </c>
      <c r="R569" s="699">
        <v>95.5</v>
      </c>
      <c r="S569" s="700">
        <v>114.8</v>
      </c>
      <c r="T569" s="700">
        <v>101.9</v>
      </c>
      <c r="U569" s="700">
        <v>97.2</v>
      </c>
      <c r="V569" s="1802">
        <f t="shared" si="16"/>
        <v>1.107</v>
      </c>
      <c r="AI569" s="1357"/>
    </row>
    <row r="570" spans="1:35" ht="13.5" customHeight="1">
      <c r="A570" s="646"/>
      <c r="B570" s="589"/>
      <c r="C570" s="547" t="s">
        <v>400</v>
      </c>
      <c r="D570" s="1332">
        <v>104.9</v>
      </c>
      <c r="E570" s="631">
        <v>3512606.2591180829</v>
      </c>
      <c r="F570" s="1782">
        <v>375351</v>
      </c>
      <c r="G570" s="666">
        <v>106.5</v>
      </c>
      <c r="H570" s="632">
        <v>1098949.3700000001</v>
      </c>
      <c r="I570" s="1352">
        <v>1.05</v>
      </c>
      <c r="J570" s="716">
        <v>1.7</v>
      </c>
      <c r="K570" s="1369">
        <v>1.2350000000000001</v>
      </c>
      <c r="L570" s="618">
        <v>694891.076</v>
      </c>
      <c r="N570" s="1795">
        <v>1097039.9279999998</v>
      </c>
      <c r="O570" s="1795">
        <v>1100603.4182857142</v>
      </c>
      <c r="P570" s="1795">
        <v>1097039.9279999998</v>
      </c>
      <c r="Q570" s="1789">
        <f t="shared" si="20"/>
        <v>3512606.2591180829</v>
      </c>
      <c r="R570" s="699">
        <v>107.8</v>
      </c>
      <c r="S570" s="700">
        <v>115.3</v>
      </c>
      <c r="T570" s="700">
        <v>103.5</v>
      </c>
      <c r="U570" s="700">
        <v>97.2</v>
      </c>
      <c r="V570" s="1802">
        <f t="shared" si="16"/>
        <v>1.2350000000000001</v>
      </c>
      <c r="AI570" s="1357"/>
    </row>
    <row r="571" spans="1:35" ht="13.5" customHeight="1">
      <c r="A571" s="646"/>
      <c r="B571" s="589"/>
      <c r="C571" s="547" t="s">
        <v>119</v>
      </c>
      <c r="D571" s="1332">
        <v>103.3</v>
      </c>
      <c r="E571" s="631">
        <v>3599215.4629662638</v>
      </c>
      <c r="F571" s="1782">
        <v>370837</v>
      </c>
      <c r="G571" s="666">
        <v>103.6</v>
      </c>
      <c r="H571" s="632">
        <v>1105563.27</v>
      </c>
      <c r="I571" s="1352">
        <v>1.05</v>
      </c>
      <c r="J571" s="716">
        <v>2.4</v>
      </c>
      <c r="K571" s="1369">
        <v>1.2010000000000001</v>
      </c>
      <c r="L571" s="618">
        <v>742625.23900000006</v>
      </c>
      <c r="N571" s="1795">
        <v>1124089.2890000001</v>
      </c>
      <c r="O571" s="1795">
        <v>1111069.4595714284</v>
      </c>
      <c r="P571" s="1795">
        <v>1124089.2890000001</v>
      </c>
      <c r="Q571" s="1789">
        <f t="shared" si="20"/>
        <v>3599215.4629662638</v>
      </c>
      <c r="R571" s="699">
        <v>103.9</v>
      </c>
      <c r="S571" s="700">
        <v>116.2</v>
      </c>
      <c r="T571" s="700">
        <v>103.5</v>
      </c>
      <c r="U571" s="700">
        <v>97.1</v>
      </c>
      <c r="V571" s="1802">
        <f t="shared" si="16"/>
        <v>1.2010000000000001</v>
      </c>
      <c r="AI571" s="1357"/>
    </row>
    <row r="572" spans="1:35" ht="13.5" customHeight="1">
      <c r="A572" s="646"/>
      <c r="B572" s="589"/>
      <c r="C572" s="547" t="s">
        <v>120</v>
      </c>
      <c r="D572" s="1332">
        <v>103.6</v>
      </c>
      <c r="E572" s="631">
        <v>3338232.742317229</v>
      </c>
      <c r="F572" s="1782">
        <v>354435</v>
      </c>
      <c r="G572" s="666">
        <v>105</v>
      </c>
      <c r="H572" s="632">
        <v>1126491.3</v>
      </c>
      <c r="I572" s="1352">
        <v>1.06</v>
      </c>
      <c r="J572" s="716">
        <v>0.1</v>
      </c>
      <c r="K572" s="1369">
        <v>1.1890000000000001</v>
      </c>
      <c r="L572" s="618">
        <v>738226.44700000004</v>
      </c>
      <c r="N572" s="1795">
        <v>1042580.448</v>
      </c>
      <c r="O572" s="1795">
        <v>1113774.6664285713</v>
      </c>
      <c r="P572" s="1795">
        <v>1042580.448</v>
      </c>
      <c r="Q572" s="1789">
        <f t="shared" si="20"/>
        <v>3338232.742317229</v>
      </c>
      <c r="R572" s="699">
        <v>104.1</v>
      </c>
      <c r="S572" s="700">
        <v>116.7</v>
      </c>
      <c r="T572" s="700">
        <v>106.1</v>
      </c>
      <c r="U572" s="700">
        <v>96.3</v>
      </c>
      <c r="V572" s="1802">
        <f t="shared" si="16"/>
        <v>1.1890000000000001</v>
      </c>
      <c r="AI572" s="1357"/>
    </row>
    <row r="573" spans="1:35" ht="13.5" customHeight="1">
      <c r="A573" s="658"/>
      <c r="B573" s="676"/>
      <c r="C573" s="550" t="s">
        <v>121</v>
      </c>
      <c r="D573" s="1333">
        <v>103.6</v>
      </c>
      <c r="E573" s="634">
        <v>3409242.7253494258</v>
      </c>
      <c r="F573" s="1783">
        <v>290348</v>
      </c>
      <c r="G573" s="1334">
        <v>106.3</v>
      </c>
      <c r="H573" s="635">
        <v>1121808.175</v>
      </c>
      <c r="I573" s="1353">
        <v>1.06</v>
      </c>
      <c r="J573" s="718">
        <v>3.6</v>
      </c>
      <c r="K573" s="1370">
        <v>1.2589999999999999</v>
      </c>
      <c r="L573" s="622">
        <v>747465.76699999999</v>
      </c>
      <c r="N573" s="1796">
        <v>1064757.9369999999</v>
      </c>
      <c r="O573" s="1796">
        <v>1110800.0859999999</v>
      </c>
      <c r="P573" s="1796">
        <v>1064757.9369999999</v>
      </c>
      <c r="Q573" s="570">
        <f t="shared" si="20"/>
        <v>3409242.7253494258</v>
      </c>
      <c r="R573" s="704">
        <v>108.1</v>
      </c>
      <c r="S573" s="1325">
        <v>117</v>
      </c>
      <c r="T573" s="1325">
        <v>104.3</v>
      </c>
      <c r="U573" s="700">
        <v>96.3</v>
      </c>
      <c r="V573" s="1803">
        <f t="shared" si="16"/>
        <v>1.2589999999999999</v>
      </c>
      <c r="AI573" s="1357"/>
    </row>
    <row r="574" spans="1:35" ht="13.5" customHeight="1">
      <c r="A574" s="624">
        <v>2023</v>
      </c>
      <c r="B574" s="625" t="s">
        <v>192</v>
      </c>
      <c r="C574" s="625" t="s">
        <v>110</v>
      </c>
      <c r="D574" s="1314">
        <v>99</v>
      </c>
      <c r="E574" s="628">
        <v>3277926.6130002597</v>
      </c>
      <c r="F574" s="1784">
        <v>302261</v>
      </c>
      <c r="G574" s="1335">
        <v>96.1</v>
      </c>
      <c r="H574" s="627">
        <v>1013815.62</v>
      </c>
      <c r="I574" s="1354">
        <v>1.05</v>
      </c>
      <c r="J574" s="720">
        <v>2</v>
      </c>
      <c r="K574" s="1371">
        <v>1.0569999999999999</v>
      </c>
      <c r="L574" s="1284">
        <v>532587.89500000002</v>
      </c>
      <c r="N574" s="1795">
        <v>1023745.934</v>
      </c>
      <c r="O574" s="1795">
        <v>1096685.648</v>
      </c>
      <c r="P574" s="1795">
        <v>1023745.934</v>
      </c>
      <c r="Q574" s="1789">
        <f t="shared" si="20"/>
        <v>3277926.6130002597</v>
      </c>
      <c r="R574" s="700">
        <v>90.2</v>
      </c>
      <c r="S574" s="700">
        <v>117</v>
      </c>
      <c r="T574" s="700">
        <v>103.1</v>
      </c>
      <c r="U574" s="1457">
        <v>96.8</v>
      </c>
      <c r="V574" s="1798">
        <f t="shared" si="16"/>
        <v>1.0569999999999999</v>
      </c>
      <c r="AI574" s="1357"/>
    </row>
    <row r="575" spans="1:35" ht="13.5" customHeight="1">
      <c r="A575" s="630"/>
      <c r="B575" s="268"/>
      <c r="C575" s="268" t="s">
        <v>111</v>
      </c>
      <c r="D575" s="1315">
        <v>99.6</v>
      </c>
      <c r="E575" s="515">
        <v>3134213.059201241</v>
      </c>
      <c r="F575" s="1785">
        <v>418978</v>
      </c>
      <c r="G575" s="1336">
        <v>96.5</v>
      </c>
      <c r="H575" s="631">
        <v>1059494.949</v>
      </c>
      <c r="I575" s="1355">
        <v>1.01</v>
      </c>
      <c r="J575" s="721">
        <v>2.5</v>
      </c>
      <c r="K575" s="1358">
        <v>1.1359999999999999</v>
      </c>
      <c r="L575" s="618">
        <v>656434.91300000006</v>
      </c>
      <c r="N575" s="1795">
        <v>978862.02299999993</v>
      </c>
      <c r="O575" s="1795">
        <v>1070222.5084285715</v>
      </c>
      <c r="P575" s="1795">
        <v>978862.02299999993</v>
      </c>
      <c r="Q575" s="1789">
        <f t="shared" si="20"/>
        <v>3134213.059201241</v>
      </c>
      <c r="R575" s="700">
        <v>97.4</v>
      </c>
      <c r="S575" s="700">
        <v>117.3</v>
      </c>
      <c r="T575" s="700">
        <v>104.1</v>
      </c>
      <c r="U575" s="1464">
        <v>96.6</v>
      </c>
      <c r="V575" s="1798">
        <f t="shared" si="16"/>
        <v>1.1359999999999999</v>
      </c>
      <c r="AI575" s="1357"/>
    </row>
    <row r="576" spans="1:35" ht="13.5" customHeight="1">
      <c r="A576" s="630"/>
      <c r="B576" s="268"/>
      <c r="C576" s="268" t="s">
        <v>112</v>
      </c>
      <c r="D576" s="1315">
        <v>100.7</v>
      </c>
      <c r="E576" s="515">
        <v>3331381.5074847718</v>
      </c>
      <c r="F576" s="1785">
        <v>312279</v>
      </c>
      <c r="G576" s="1336">
        <v>101.9</v>
      </c>
      <c r="H576" s="631">
        <v>1072917.0959999999</v>
      </c>
      <c r="I576" s="1355">
        <v>1.01</v>
      </c>
      <c r="J576" s="721">
        <v>2.7</v>
      </c>
      <c r="K576" s="1358">
        <v>1.373</v>
      </c>
      <c r="L576" s="618">
        <v>772936.495</v>
      </c>
      <c r="N576" s="1795">
        <v>1040440.704</v>
      </c>
      <c r="O576" s="1795">
        <v>1053073.7518571429</v>
      </c>
      <c r="P576" s="1795">
        <v>1040440.704</v>
      </c>
      <c r="Q576" s="1789">
        <f t="shared" si="20"/>
        <v>3331381.5074847718</v>
      </c>
      <c r="R576" s="700">
        <v>118.2</v>
      </c>
      <c r="S576" s="700">
        <v>117.6</v>
      </c>
      <c r="T576" s="700">
        <v>105.1</v>
      </c>
      <c r="U576" s="1464">
        <v>96.3</v>
      </c>
      <c r="V576" s="1798">
        <f t="shared" si="16"/>
        <v>1.373</v>
      </c>
      <c r="AI576" s="1357"/>
    </row>
    <row r="577" spans="1:35" ht="13.5" customHeight="1">
      <c r="A577" s="630"/>
      <c r="B577" s="268"/>
      <c r="C577" s="268" t="s">
        <v>113</v>
      </c>
      <c r="D577" s="1315">
        <v>95.8</v>
      </c>
      <c r="E577" s="515">
        <v>2769539.9745906438</v>
      </c>
      <c r="F577" s="1785">
        <v>717232</v>
      </c>
      <c r="G577" s="1336">
        <v>93.6</v>
      </c>
      <c r="H577" s="631">
        <v>1115520.378</v>
      </c>
      <c r="I577" s="1355">
        <v>1.03</v>
      </c>
      <c r="J577" s="721">
        <v>3.4</v>
      </c>
      <c r="K577" s="1358">
        <v>1.0900000000000001</v>
      </c>
      <c r="L577" s="618">
        <v>703317.17800000007</v>
      </c>
      <c r="N577" s="1795">
        <v>864969.11699999997</v>
      </c>
      <c r="O577" s="1795">
        <v>1019920.7788571428</v>
      </c>
      <c r="P577" s="1795">
        <v>864969.11699999997</v>
      </c>
      <c r="Q577" s="1789">
        <f t="shared" si="20"/>
        <v>2769539.9745906438</v>
      </c>
      <c r="R577" s="700">
        <v>94.8</v>
      </c>
      <c r="S577" s="700">
        <v>118.3</v>
      </c>
      <c r="T577" s="700">
        <v>105.4</v>
      </c>
      <c r="U577" s="1464">
        <v>97.6</v>
      </c>
      <c r="V577" s="1798">
        <f t="shared" si="16"/>
        <v>1.0900000000000001</v>
      </c>
      <c r="AI577" s="1357"/>
    </row>
    <row r="578" spans="1:35" ht="13.5" customHeight="1">
      <c r="A578" s="630"/>
      <c r="B578" s="268"/>
      <c r="C578" s="268" t="s">
        <v>114</v>
      </c>
      <c r="D578" s="1315">
        <v>96.9</v>
      </c>
      <c r="E578" s="515">
        <v>3576647.9652613592</v>
      </c>
      <c r="F578" s="1785">
        <v>320382</v>
      </c>
      <c r="G578" s="1336">
        <v>94.9</v>
      </c>
      <c r="H578" s="631">
        <v>1055170.1639999999</v>
      </c>
      <c r="I578" s="1355">
        <v>1.03</v>
      </c>
      <c r="J578" s="721">
        <v>3.3</v>
      </c>
      <c r="K578" s="1358">
        <v>1.014</v>
      </c>
      <c r="L578" s="618">
        <v>611169.70299999998</v>
      </c>
      <c r="N578" s="1795">
        <v>1117041.1189999999</v>
      </c>
      <c r="O578" s="1795">
        <v>1018913.8974285714</v>
      </c>
      <c r="P578" s="1795">
        <v>1117041.1189999999</v>
      </c>
      <c r="Q578" s="1789">
        <f t="shared" si="20"/>
        <v>3576647.9652613592</v>
      </c>
      <c r="R578" s="700">
        <v>88.5</v>
      </c>
      <c r="S578" s="700">
        <v>118.3</v>
      </c>
      <c r="T578" s="700">
        <v>105.8</v>
      </c>
      <c r="U578" s="1464">
        <v>97.6</v>
      </c>
      <c r="V578" s="1798">
        <f t="shared" si="16"/>
        <v>1.014</v>
      </c>
      <c r="AI578" s="1357"/>
    </row>
    <row r="579" spans="1:35" ht="13.5" customHeight="1">
      <c r="A579" s="630"/>
      <c r="B579" s="268"/>
      <c r="C579" s="268" t="s">
        <v>115</v>
      </c>
      <c r="D579" s="1315">
        <v>104.9</v>
      </c>
      <c r="E579" s="515">
        <v>3674740.5945151774</v>
      </c>
      <c r="F579" s="1785">
        <v>263242</v>
      </c>
      <c r="G579" s="1336">
        <v>112.3</v>
      </c>
      <c r="H579" s="631">
        <v>1136340.3149999999</v>
      </c>
      <c r="I579" s="1355">
        <v>1.02</v>
      </c>
      <c r="J579" s="721">
        <v>3.9</v>
      </c>
      <c r="K579" s="1358">
        <v>1.25</v>
      </c>
      <c r="L579" s="618">
        <v>715542.598</v>
      </c>
      <c r="N579" s="1795">
        <v>1147676.9269999999</v>
      </c>
      <c r="O579" s="1795">
        <v>1033927.6801428571</v>
      </c>
      <c r="P579" s="1795">
        <v>1147676.9269999999</v>
      </c>
      <c r="Q579" s="1789">
        <f t="shared" si="20"/>
        <v>3674740.5945151774</v>
      </c>
      <c r="R579" s="700">
        <v>109</v>
      </c>
      <c r="S579" s="700">
        <v>118.8</v>
      </c>
      <c r="T579" s="700">
        <v>106.1</v>
      </c>
      <c r="U579" s="1464">
        <v>97.6</v>
      </c>
      <c r="V579" s="1798">
        <f t="shared" si="16"/>
        <v>1.25</v>
      </c>
      <c r="AI579" s="1357"/>
    </row>
    <row r="580" spans="1:35" ht="13.5" customHeight="1">
      <c r="A580" s="630"/>
      <c r="B580" s="268"/>
      <c r="C580" s="268" t="s">
        <v>116</v>
      </c>
      <c r="D580" s="1315">
        <v>96.5</v>
      </c>
      <c r="E580" s="515">
        <v>3600962.3910636017</v>
      </c>
      <c r="F580" s="1785">
        <v>559351</v>
      </c>
      <c r="G580" s="1336">
        <v>92.7</v>
      </c>
      <c r="H580" s="631">
        <v>1108823.9129999999</v>
      </c>
      <c r="I580" s="1355">
        <v>1.01</v>
      </c>
      <c r="J580" s="721">
        <v>4.3</v>
      </c>
      <c r="K580" s="1358">
        <v>1.08</v>
      </c>
      <c r="L580" s="618">
        <v>700216.10499999998</v>
      </c>
      <c r="N580" s="1795">
        <v>1124634.8810000001</v>
      </c>
      <c r="O580" s="1795">
        <v>1042481.5292857143</v>
      </c>
      <c r="P580" s="1795">
        <v>1124634.8810000001</v>
      </c>
      <c r="Q580" s="1789">
        <f t="shared" si="20"/>
        <v>3600962.3910636017</v>
      </c>
      <c r="R580" s="700">
        <v>93.7</v>
      </c>
      <c r="S580" s="700">
        <v>119.2</v>
      </c>
      <c r="T580" s="700">
        <v>106.1</v>
      </c>
      <c r="U580" s="1464">
        <v>97.5</v>
      </c>
      <c r="V580" s="1798">
        <f t="shared" si="16"/>
        <v>1.08</v>
      </c>
      <c r="AI580" s="1357"/>
    </row>
    <row r="581" spans="1:35" ht="13.5" customHeight="1">
      <c r="A581" s="630"/>
      <c r="B581" s="268"/>
      <c r="C581" s="268" t="s">
        <v>117</v>
      </c>
      <c r="D581" s="1315">
        <v>96.4</v>
      </c>
      <c r="E581" s="515">
        <v>3516406.7191372598</v>
      </c>
      <c r="F581" s="1785">
        <v>424490</v>
      </c>
      <c r="G581" s="1336">
        <v>93.4</v>
      </c>
      <c r="H581" s="631">
        <v>1037897.622</v>
      </c>
      <c r="I581" s="1355">
        <v>1</v>
      </c>
      <c r="J581" s="721">
        <v>5</v>
      </c>
      <c r="K581" s="1358">
        <v>1.0580000000000001</v>
      </c>
      <c r="L581" s="618">
        <v>668940.38399999996</v>
      </c>
      <c r="N581" s="1795">
        <v>1098226.8689999999</v>
      </c>
      <c r="O581" s="1795">
        <v>1053121.6628571427</v>
      </c>
      <c r="P581" s="1795">
        <v>1098226.8689999999</v>
      </c>
      <c r="Q581" s="1789">
        <f t="shared" si="20"/>
        <v>3516406.7191372598</v>
      </c>
      <c r="R581" s="700">
        <v>89.4</v>
      </c>
      <c r="S581" s="700">
        <v>120</v>
      </c>
      <c r="T581" s="700">
        <v>104.2</v>
      </c>
      <c r="U581" s="1464">
        <v>97.3</v>
      </c>
      <c r="V581" s="1798">
        <f t="shared" si="16"/>
        <v>1.0580000000000001</v>
      </c>
      <c r="AI581" s="1357"/>
    </row>
    <row r="582" spans="1:35" ht="13.5" customHeight="1">
      <c r="A582" s="630"/>
      <c r="B582" s="268"/>
      <c r="C582" s="268" t="s">
        <v>118</v>
      </c>
      <c r="D582" s="1315">
        <v>95.8</v>
      </c>
      <c r="E582" s="515">
        <v>3798045.6465365961</v>
      </c>
      <c r="F582" s="1785">
        <v>291243</v>
      </c>
      <c r="G582" s="1336">
        <v>92</v>
      </c>
      <c r="H582" s="631">
        <v>1094157.8640000001</v>
      </c>
      <c r="I582" s="1355">
        <v>1.01</v>
      </c>
      <c r="J582" s="721">
        <v>4</v>
      </c>
      <c r="K582" s="1358">
        <v>1.1519999999999999</v>
      </c>
      <c r="L582" s="618">
        <v>739614.73699999996</v>
      </c>
      <c r="N582" s="1795">
        <v>1186186.9550000001</v>
      </c>
      <c r="O582" s="1795">
        <v>1082739.5102857142</v>
      </c>
      <c r="P582" s="1795">
        <v>1186186.9550000001</v>
      </c>
      <c r="Q582" s="1789">
        <f t="shared" si="20"/>
        <v>3798045.6465365961</v>
      </c>
      <c r="R582" s="700">
        <v>99.2</v>
      </c>
      <c r="S582" s="700">
        <v>119.8</v>
      </c>
      <c r="T582" s="700">
        <v>106</v>
      </c>
      <c r="U582" s="1464">
        <v>97.3</v>
      </c>
      <c r="V582" s="1798">
        <f t="shared" si="16"/>
        <v>1.1519999999999999</v>
      </c>
      <c r="AI582" s="1357"/>
    </row>
    <row r="583" spans="1:35" ht="13.5" customHeight="1">
      <c r="A583" s="630"/>
      <c r="B583" s="268"/>
      <c r="C583" s="268" t="s">
        <v>119</v>
      </c>
      <c r="D583" s="1315">
        <v>95</v>
      </c>
      <c r="E583" s="515">
        <v>3363753.2225694926</v>
      </c>
      <c r="F583" s="1785">
        <v>787027</v>
      </c>
      <c r="G583" s="1336">
        <v>91.1</v>
      </c>
      <c r="H583" s="631">
        <v>1093094.96</v>
      </c>
      <c r="I583" s="1355">
        <v>1.01</v>
      </c>
      <c r="J583" s="721">
        <v>2.9</v>
      </c>
      <c r="K583" s="1358">
        <v>1.127</v>
      </c>
      <c r="L583" s="618">
        <v>710822.73400000005</v>
      </c>
      <c r="N583" s="1795">
        <v>1050550.879</v>
      </c>
      <c r="O583" s="1795">
        <v>1084183.821</v>
      </c>
      <c r="P583" s="1795">
        <v>1050550.879</v>
      </c>
      <c r="Q583" s="1789">
        <f t="shared" si="20"/>
        <v>3363753.2225694926</v>
      </c>
      <c r="R583" s="700">
        <v>97</v>
      </c>
      <c r="S583" s="700">
        <v>119.6</v>
      </c>
      <c r="T583" s="700">
        <v>105.9</v>
      </c>
      <c r="U583" s="1464">
        <v>97.2</v>
      </c>
      <c r="V583" s="1798">
        <f t="shared" si="16"/>
        <v>1.127</v>
      </c>
      <c r="AI583" s="1357"/>
    </row>
    <row r="584" spans="1:35" ht="13.5" customHeight="1">
      <c r="A584" s="630"/>
      <c r="B584" s="268"/>
      <c r="C584" s="268" t="s">
        <v>120</v>
      </c>
      <c r="D584" s="1315">
        <v>94.5</v>
      </c>
      <c r="E584" s="515">
        <v>2999860.3980566538</v>
      </c>
      <c r="F584" s="1785">
        <v>343958</v>
      </c>
      <c r="G584" s="1336">
        <v>92</v>
      </c>
      <c r="H584" s="631">
        <v>1106690.754</v>
      </c>
      <c r="I584" s="1355">
        <v>1.02</v>
      </c>
      <c r="J584" s="721">
        <v>4.0999999999999996</v>
      </c>
      <c r="K584" s="1358">
        <v>1.0900000000000001</v>
      </c>
      <c r="L584" s="618">
        <v>694921.53599999996</v>
      </c>
      <c r="N584" s="1795">
        <v>936901.66</v>
      </c>
      <c r="O584" s="1795">
        <v>1094459.8985714286</v>
      </c>
      <c r="P584" s="1795">
        <v>936901.66</v>
      </c>
      <c r="Q584" s="1789">
        <f t="shared" si="20"/>
        <v>2999860.3980566538</v>
      </c>
      <c r="R584" s="700">
        <v>95.2</v>
      </c>
      <c r="S584" s="700">
        <v>120</v>
      </c>
      <c r="T584" s="700">
        <v>107.8</v>
      </c>
      <c r="U584" s="1464">
        <v>97.2</v>
      </c>
      <c r="V584" s="1798">
        <f t="shared" si="16"/>
        <v>1.0900000000000001</v>
      </c>
      <c r="AI584" s="1357"/>
    </row>
    <row r="585" spans="1:35" ht="13.5" customHeight="1">
      <c r="A585" s="633"/>
      <c r="B585" s="620"/>
      <c r="C585" s="620" t="s">
        <v>121</v>
      </c>
      <c r="D585" s="1316">
        <v>97.7</v>
      </c>
      <c r="E585" s="635">
        <v>3173782.9568153131</v>
      </c>
      <c r="F585" s="1786">
        <v>264578</v>
      </c>
      <c r="G585" s="1337">
        <v>97.6</v>
      </c>
      <c r="H585" s="634">
        <v>1093381.398</v>
      </c>
      <c r="I585" s="1356">
        <v>1.02</v>
      </c>
      <c r="J585" s="722">
        <v>1.5</v>
      </c>
      <c r="K585" s="1365">
        <v>1.194</v>
      </c>
      <c r="L585" s="622">
        <v>751409.97700000007</v>
      </c>
      <c r="N585" s="1796">
        <v>991220.299</v>
      </c>
      <c r="O585" s="1796">
        <v>1076485.4957142856</v>
      </c>
      <c r="P585" s="1796">
        <v>991220.299</v>
      </c>
      <c r="Q585" s="570">
        <f t="shared" si="20"/>
        <v>3173782.9568153131</v>
      </c>
      <c r="R585" s="700">
        <v>101.7</v>
      </c>
      <c r="S585" s="1325">
        <v>120.3</v>
      </c>
      <c r="T585" s="1325">
        <v>106.5</v>
      </c>
      <c r="U585" s="1465">
        <v>96.2</v>
      </c>
      <c r="V585" s="1798">
        <f t="shared" si="16"/>
        <v>1.194</v>
      </c>
      <c r="AI585" s="1357"/>
    </row>
    <row r="586" spans="1:35" ht="13.5" customHeight="1">
      <c r="A586" s="617">
        <v>2024</v>
      </c>
      <c r="B586" s="268" t="s">
        <v>194</v>
      </c>
      <c r="C586" s="268" t="s">
        <v>110</v>
      </c>
      <c r="D586" s="1315">
        <v>93.5</v>
      </c>
      <c r="E586" s="515">
        <v>3344268.2432612749</v>
      </c>
      <c r="F586" s="1785">
        <v>317253</v>
      </c>
      <c r="G586" s="1336">
        <v>89.6</v>
      </c>
      <c r="H586" s="631">
        <v>1060891.2450000001</v>
      </c>
      <c r="I586" s="1355">
        <v>1.02</v>
      </c>
      <c r="J586" s="721">
        <v>2.8</v>
      </c>
      <c r="K586" s="1358">
        <v>1.0640000000000001</v>
      </c>
      <c r="L586" s="618">
        <v>551467.94400000002</v>
      </c>
      <c r="N586" s="1795">
        <v>1044465.426</v>
      </c>
      <c r="O586" s="1795">
        <v>1061740.9955714284</v>
      </c>
      <c r="P586" s="1795">
        <v>1044465.426</v>
      </c>
      <c r="Q586" s="1789">
        <f t="shared" si="20"/>
        <v>3344268.2432612749</v>
      </c>
      <c r="R586" s="702">
        <v>86.2</v>
      </c>
      <c r="S586" s="700">
        <v>120.5</v>
      </c>
      <c r="T586" s="700">
        <v>102.1</v>
      </c>
      <c r="U586" s="1457">
        <v>95.6</v>
      </c>
      <c r="V586" s="1801">
        <f t="shared" si="16"/>
        <v>1.0640000000000001</v>
      </c>
      <c r="AI586" s="1357"/>
    </row>
    <row r="587" spans="1:35" ht="13.5" customHeight="1">
      <c r="A587" s="630"/>
      <c r="B587" s="268"/>
      <c r="C587" s="268" t="s">
        <v>111</v>
      </c>
      <c r="D587" s="1315">
        <v>97</v>
      </c>
      <c r="E587" s="515">
        <v>3283870.671035443</v>
      </c>
      <c r="F587" s="1785">
        <v>280780</v>
      </c>
      <c r="G587" s="1336">
        <v>95.9</v>
      </c>
      <c r="H587" s="631">
        <v>1089406.692</v>
      </c>
      <c r="I587" s="1355">
        <v>1.02</v>
      </c>
      <c r="J587" s="721">
        <v>6.4</v>
      </c>
      <c r="K587" s="1358">
        <v>1.2170000000000001</v>
      </c>
      <c r="L587" s="618">
        <v>641642.68900000001</v>
      </c>
      <c r="N587" s="1795">
        <v>1025602.353</v>
      </c>
      <c r="O587" s="1795">
        <v>1047593.4915714285</v>
      </c>
      <c r="P587" s="1795">
        <v>1025602.353</v>
      </c>
      <c r="Q587" s="1789">
        <f t="shared" si="20"/>
        <v>3283870.671035443</v>
      </c>
      <c r="R587" s="699">
        <v>97.6</v>
      </c>
      <c r="S587" s="700">
        <v>120.6</v>
      </c>
      <c r="T587" s="700">
        <v>103.2</v>
      </c>
      <c r="U587" s="1464">
        <v>93.7</v>
      </c>
      <c r="V587" s="1802">
        <f t="shared" ref="V587:V609" si="21">ROUND(R587*S587/T587/U587,3)</f>
        <v>1.2170000000000001</v>
      </c>
      <c r="AI587" s="1357"/>
    </row>
    <row r="588" spans="1:35" ht="13.5" customHeight="1">
      <c r="A588" s="630"/>
      <c r="B588" s="268"/>
      <c r="C588" s="268" t="s">
        <v>112</v>
      </c>
      <c r="D588" s="1315">
        <v>98.4</v>
      </c>
      <c r="E588" s="515">
        <v>3407615.4776697303</v>
      </c>
      <c r="F588" s="1785">
        <v>291786</v>
      </c>
      <c r="G588" s="1336">
        <v>99</v>
      </c>
      <c r="H588" s="631">
        <v>1097761.4339999999</v>
      </c>
      <c r="I588" s="1355">
        <v>1.02</v>
      </c>
      <c r="J588" s="721">
        <v>4.3</v>
      </c>
      <c r="K588" s="1358">
        <v>1.377</v>
      </c>
      <c r="L588" s="618">
        <v>768382.85600000003</v>
      </c>
      <c r="N588" s="1795">
        <v>1064249.723</v>
      </c>
      <c r="O588" s="1795">
        <v>1042739.6135714287</v>
      </c>
      <c r="P588" s="1795">
        <v>1064249.723</v>
      </c>
      <c r="Q588" s="1789">
        <f t="shared" si="20"/>
        <v>3407615.4776697303</v>
      </c>
      <c r="R588" s="699">
        <v>112.4</v>
      </c>
      <c r="S588" s="700">
        <v>121</v>
      </c>
      <c r="T588" s="700">
        <v>104.1</v>
      </c>
      <c r="U588" s="1464">
        <v>94.9</v>
      </c>
      <c r="V588" s="1802">
        <f t="shared" si="21"/>
        <v>1.377</v>
      </c>
      <c r="AI588" s="1357"/>
    </row>
    <row r="589" spans="1:35" ht="13.5" customHeight="1">
      <c r="A589" s="630"/>
      <c r="B589" s="268"/>
      <c r="C589" s="268" t="s">
        <v>113</v>
      </c>
      <c r="D589" s="1315">
        <v>92.2</v>
      </c>
      <c r="E589" s="515">
        <v>2991711.0959280673</v>
      </c>
      <c r="F589" s="1785">
        <v>439512</v>
      </c>
      <c r="G589" s="1336">
        <v>89.3</v>
      </c>
      <c r="H589" s="631">
        <v>1146883.8860000002</v>
      </c>
      <c r="I589" s="1355">
        <v>1.02</v>
      </c>
      <c r="J589" s="721">
        <v>0.9</v>
      </c>
      <c r="K589" s="1358">
        <v>1.08</v>
      </c>
      <c r="L589" s="618">
        <v>666221.91300000006</v>
      </c>
      <c r="N589" s="1795">
        <v>934356.51</v>
      </c>
      <c r="O589" s="1795">
        <v>1006763.8357142856</v>
      </c>
      <c r="P589" s="1795">
        <v>934356.51</v>
      </c>
      <c r="Q589" s="1789">
        <f t="shared" si="20"/>
        <v>2991711.0959280673</v>
      </c>
      <c r="R589" s="699">
        <v>91.1</v>
      </c>
      <c r="S589" s="700">
        <v>121.9</v>
      </c>
      <c r="T589" s="700">
        <v>107.7</v>
      </c>
      <c r="U589" s="1464">
        <v>95.5</v>
      </c>
      <c r="V589" s="1802">
        <f t="shared" si="21"/>
        <v>1.08</v>
      </c>
      <c r="AI589" s="1357"/>
    </row>
    <row r="590" spans="1:35" ht="13.5" customHeight="1">
      <c r="A590" s="630"/>
      <c r="B590" s="268"/>
      <c r="C590" s="268" t="s">
        <v>114</v>
      </c>
      <c r="D590" s="1315">
        <v>96.1</v>
      </c>
      <c r="E590" s="515">
        <v>3477422.6305598025</v>
      </c>
      <c r="F590" s="1785">
        <v>223184</v>
      </c>
      <c r="G590" s="1336">
        <v>90.6</v>
      </c>
      <c r="H590" s="631">
        <v>1131867.8539999998</v>
      </c>
      <c r="I590" s="1355">
        <v>1</v>
      </c>
      <c r="J590" s="721">
        <v>1.6</v>
      </c>
      <c r="K590" s="1358">
        <v>1.0429999999999999</v>
      </c>
      <c r="L590" s="618">
        <v>639881.56700000004</v>
      </c>
      <c r="N590" s="1795">
        <v>1086051.55</v>
      </c>
      <c r="O590" s="1795">
        <v>1011835.3601428571</v>
      </c>
      <c r="P590" s="1795">
        <v>1086051.55</v>
      </c>
      <c r="Q590" s="1789">
        <f t="shared" si="20"/>
        <v>3477422.6305598025</v>
      </c>
      <c r="R590" s="699">
        <v>89.4</v>
      </c>
      <c r="S590" s="700">
        <v>122.3</v>
      </c>
      <c r="T590" s="700">
        <v>108.1</v>
      </c>
      <c r="U590" s="1464">
        <v>97</v>
      </c>
      <c r="V590" s="1802">
        <f t="shared" si="21"/>
        <v>1.0429999999999999</v>
      </c>
      <c r="AI590" s="1357"/>
    </row>
    <row r="591" spans="1:35" ht="13.5" customHeight="1">
      <c r="A591" s="630"/>
      <c r="B591" s="268"/>
      <c r="C591" s="268" t="s">
        <v>115</v>
      </c>
      <c r="D591" s="1315">
        <v>95.5</v>
      </c>
      <c r="E591" s="515">
        <v>3684830.6386252129</v>
      </c>
      <c r="F591" s="1785">
        <v>334827</v>
      </c>
      <c r="G591" s="1336">
        <v>91.2</v>
      </c>
      <c r="H591" s="631">
        <v>1149938.4280000001</v>
      </c>
      <c r="I591" s="1355">
        <v>0.99</v>
      </c>
      <c r="J591" s="721">
        <v>5</v>
      </c>
      <c r="K591" s="1358">
        <v>1.117</v>
      </c>
      <c r="L591" s="618">
        <v>706887.31299999997</v>
      </c>
      <c r="N591" s="1795">
        <v>1150828.2</v>
      </c>
      <c r="O591" s="1795">
        <v>1042396.2944285714</v>
      </c>
      <c r="P591" s="1795">
        <v>1150828.2</v>
      </c>
      <c r="Q591" s="1789">
        <f t="shared" si="20"/>
        <v>3684830.6386252129</v>
      </c>
      <c r="R591" s="699">
        <v>95.2</v>
      </c>
      <c r="S591" s="700">
        <v>122.5</v>
      </c>
      <c r="T591" s="700">
        <v>108.8</v>
      </c>
      <c r="U591" s="1464">
        <v>96</v>
      </c>
      <c r="V591" s="1802">
        <f t="shared" si="21"/>
        <v>1.117</v>
      </c>
      <c r="AI591" s="1357"/>
    </row>
    <row r="592" spans="1:35" ht="13.5" customHeight="1">
      <c r="A592" s="630"/>
      <c r="B592" s="268"/>
      <c r="C592" s="268" t="s">
        <v>116</v>
      </c>
      <c r="D592" s="1315">
        <v>100.1</v>
      </c>
      <c r="E592" s="639">
        <v>3801231.6757830209</v>
      </c>
      <c r="F592" s="1785">
        <v>325266</v>
      </c>
      <c r="G592" s="1336">
        <v>97.7</v>
      </c>
      <c r="H592" s="631">
        <v>1156092.46</v>
      </c>
      <c r="I592" s="1355">
        <v>1.01</v>
      </c>
      <c r="J592" s="721">
        <v>0.5</v>
      </c>
      <c r="K592" s="1358">
        <v>1.17</v>
      </c>
      <c r="L592" s="618">
        <v>714937.696</v>
      </c>
      <c r="N592" s="1795">
        <v>1187182</v>
      </c>
      <c r="O592" s="1795">
        <v>1070390.8231428571</v>
      </c>
      <c r="P592" s="1795">
        <v>1187182</v>
      </c>
      <c r="Q592" s="1789">
        <f t="shared" si="20"/>
        <v>3801231.6757830209</v>
      </c>
      <c r="R592" s="699">
        <v>100.8</v>
      </c>
      <c r="S592" s="700">
        <v>122.7</v>
      </c>
      <c r="T592" s="700">
        <v>110.7</v>
      </c>
      <c r="U592" s="1464">
        <v>95.5</v>
      </c>
      <c r="V592" s="1802">
        <f t="shared" si="21"/>
        <v>1.17</v>
      </c>
      <c r="AI592" s="1357"/>
    </row>
    <row r="593" spans="1:35" ht="13.5" customHeight="1">
      <c r="A593" s="630"/>
      <c r="B593" s="268"/>
      <c r="C593" s="268" t="s">
        <v>117</v>
      </c>
      <c r="D593" s="1315">
        <v>96.4</v>
      </c>
      <c r="E593" s="639">
        <v>3496145.5493393643</v>
      </c>
      <c r="F593" s="1785">
        <v>244499</v>
      </c>
      <c r="G593" s="1336">
        <v>91.7</v>
      </c>
      <c r="H593" s="631">
        <v>1081961.4180000001</v>
      </c>
      <c r="I593" s="1355">
        <v>1.01</v>
      </c>
      <c r="J593" s="721">
        <v>4.7</v>
      </c>
      <c r="K593" s="1358">
        <v>1.0329999999999999</v>
      </c>
      <c r="L593" s="618">
        <v>658371.99699999997</v>
      </c>
      <c r="N593" s="1795">
        <v>1091899</v>
      </c>
      <c r="O593" s="1795">
        <v>1077167.048</v>
      </c>
      <c r="P593" s="1795">
        <v>1091899</v>
      </c>
      <c r="Q593" s="1789">
        <f t="shared" si="20"/>
        <v>3496145.5493393643</v>
      </c>
      <c r="R593" s="699">
        <v>87.7</v>
      </c>
      <c r="S593" s="700">
        <v>122.4</v>
      </c>
      <c r="T593" s="700">
        <v>107</v>
      </c>
      <c r="U593" s="1464">
        <v>97.1</v>
      </c>
      <c r="V593" s="1802">
        <f t="shared" si="21"/>
        <v>1.0329999999999999</v>
      </c>
      <c r="AI593" s="1357"/>
    </row>
    <row r="594" spans="1:35" ht="13.5" customHeight="1">
      <c r="A594" s="630"/>
      <c r="B594" s="268"/>
      <c r="C594" s="268" t="s">
        <v>118</v>
      </c>
      <c r="D594" s="1315">
        <v>97.7</v>
      </c>
      <c r="E594" s="639">
        <v>3668686.013481006</v>
      </c>
      <c r="F594" s="1785">
        <v>497845</v>
      </c>
      <c r="G594" s="1336">
        <v>96.5</v>
      </c>
      <c r="H594" s="631">
        <v>1099634.8700000001</v>
      </c>
      <c r="I594" s="1355">
        <v>1.01</v>
      </c>
      <c r="J594" s="721">
        <v>0.8</v>
      </c>
      <c r="K594" s="1358">
        <v>1.19</v>
      </c>
      <c r="L594" s="618">
        <v>677303.44099999999</v>
      </c>
      <c r="N594" s="1795">
        <v>1145785.99</v>
      </c>
      <c r="O594" s="1795">
        <v>1094336.139</v>
      </c>
      <c r="P594" s="1795">
        <v>1145785.99</v>
      </c>
      <c r="Q594" s="1789">
        <f t="shared" si="20"/>
        <v>3668686.013481006</v>
      </c>
      <c r="R594" s="699">
        <v>99.7</v>
      </c>
      <c r="S594" s="700">
        <v>122.6</v>
      </c>
      <c r="T594" s="700">
        <v>107.9</v>
      </c>
      <c r="U594" s="1464">
        <v>95.2</v>
      </c>
      <c r="V594" s="1802">
        <f t="shared" si="21"/>
        <v>1.19</v>
      </c>
      <c r="AI594" s="1357"/>
    </row>
    <row r="595" spans="1:35" ht="13.5" customHeight="1">
      <c r="A595" s="630"/>
      <c r="B595" s="268"/>
      <c r="C595" s="268" t="s">
        <v>119</v>
      </c>
      <c r="D595" s="1315">
        <v>98</v>
      </c>
      <c r="E595" s="639">
        <v>3564273.2220425708</v>
      </c>
      <c r="F595" s="1785">
        <v>350234</v>
      </c>
      <c r="G595" s="1336">
        <v>95</v>
      </c>
      <c r="H595" s="631">
        <v>1144828.0260000001</v>
      </c>
      <c r="I595" s="1355">
        <v>1.01</v>
      </c>
      <c r="J595" s="721">
        <v>-0.9</v>
      </c>
      <c r="K595" s="1358">
        <v>1.204</v>
      </c>
      <c r="L595" s="618">
        <v>703934.20900000003</v>
      </c>
      <c r="N595" s="1795">
        <v>1113176.3</v>
      </c>
      <c r="O595" s="1795">
        <v>1101325.6499999999</v>
      </c>
      <c r="P595" s="1795">
        <v>1113176.3</v>
      </c>
      <c r="Q595" s="1789">
        <f t="shared" si="20"/>
        <v>3564273.2220425708</v>
      </c>
      <c r="R595" s="699">
        <v>102.2</v>
      </c>
      <c r="S595" s="700">
        <v>123</v>
      </c>
      <c r="T595" s="700">
        <v>109</v>
      </c>
      <c r="U595" s="1464">
        <v>95.8</v>
      </c>
      <c r="V595" s="1802">
        <f t="shared" si="21"/>
        <v>1.204</v>
      </c>
      <c r="AI595" s="1357"/>
    </row>
    <row r="596" spans="1:35" ht="13.5" customHeight="1">
      <c r="A596" s="630"/>
      <c r="B596" s="268"/>
      <c r="C596" s="268" t="s">
        <v>120</v>
      </c>
      <c r="D596" s="1315">
        <v>96.6</v>
      </c>
      <c r="E596" s="639">
        <v>3208213.445323389</v>
      </c>
      <c r="F596" s="1785">
        <v>317625</v>
      </c>
      <c r="G596" s="1336">
        <v>90.9</v>
      </c>
      <c r="H596" s="631">
        <v>1151910.395</v>
      </c>
      <c r="I596" s="1355">
        <v>1</v>
      </c>
      <c r="J596" s="721">
        <v>3.4</v>
      </c>
      <c r="K596" s="1358">
        <v>1.141</v>
      </c>
      <c r="L596" s="618">
        <v>637957.66800000006</v>
      </c>
      <c r="N596" s="1795">
        <v>1001973.46</v>
      </c>
      <c r="O596" s="1795">
        <v>1110985.2142857143</v>
      </c>
      <c r="P596" s="1795">
        <v>1001973.46</v>
      </c>
      <c r="Q596" s="1789">
        <f t="shared" si="20"/>
        <v>3208213.445323389</v>
      </c>
      <c r="R596" s="699">
        <v>97.5</v>
      </c>
      <c r="S596" s="700">
        <v>123.1</v>
      </c>
      <c r="T596" s="700">
        <v>109.7</v>
      </c>
      <c r="U596" s="1464">
        <v>95.9</v>
      </c>
      <c r="V596" s="1802">
        <f t="shared" si="21"/>
        <v>1.141</v>
      </c>
      <c r="AI596" s="1357"/>
    </row>
    <row r="597" spans="1:35" ht="13.5" customHeight="1">
      <c r="A597" s="633"/>
      <c r="B597" s="620"/>
      <c r="C597" s="620" t="s">
        <v>121</v>
      </c>
      <c r="D597" s="1316">
        <v>96.7</v>
      </c>
      <c r="E597" s="566">
        <v>3142565.7040523705</v>
      </c>
      <c r="F597" s="1786">
        <v>372586</v>
      </c>
      <c r="G597" s="1337">
        <v>91.9</v>
      </c>
      <c r="H597" s="634">
        <v>1121366.2</v>
      </c>
      <c r="I597" s="1356">
        <v>0.99</v>
      </c>
      <c r="J597" s="722">
        <v>2.2000000000000002</v>
      </c>
      <c r="K597" s="1365">
        <v>1.224</v>
      </c>
      <c r="L597" s="622">
        <v>768089.28300000005</v>
      </c>
      <c r="N597" s="1796">
        <v>981470.68</v>
      </c>
      <c r="O597" s="1796">
        <v>1096045.0900000001</v>
      </c>
      <c r="P597" s="1796">
        <v>981470.68</v>
      </c>
      <c r="Q597" s="570">
        <f t="shared" si="20"/>
        <v>3142565.7040523705</v>
      </c>
      <c r="R597" s="704">
        <v>103.1</v>
      </c>
      <c r="S597" s="1325">
        <v>123.2</v>
      </c>
      <c r="T597" s="1325">
        <v>108.4</v>
      </c>
      <c r="U597" s="1465">
        <v>95.7</v>
      </c>
      <c r="V597" s="1803">
        <f t="shared" si="21"/>
        <v>1.224</v>
      </c>
      <c r="AI597" s="1357"/>
    </row>
    <row r="598" spans="1:35" ht="13.5" customHeight="1">
      <c r="A598" s="617">
        <v>2025</v>
      </c>
      <c r="B598" s="268" t="s">
        <v>835</v>
      </c>
      <c r="C598" s="268" t="s">
        <v>110</v>
      </c>
      <c r="D598" s="1315">
        <v>99.1</v>
      </c>
      <c r="E598" s="515">
        <v>3118212.2215393786</v>
      </c>
      <c r="F598" s="1785">
        <v>221771</v>
      </c>
      <c r="G598" s="1336">
        <v>96.1</v>
      </c>
      <c r="H598" s="631">
        <v>1051705.575</v>
      </c>
      <c r="I598" s="1355">
        <v>1</v>
      </c>
      <c r="J598" s="721">
        <v>0.2</v>
      </c>
      <c r="K598" s="1358">
        <v>1.0960000000000001</v>
      </c>
      <c r="L598" s="618">
        <v>558169.41</v>
      </c>
      <c r="N598" s="1795">
        <v>973864.72</v>
      </c>
      <c r="O598" s="1795">
        <v>1070764.5928571427</v>
      </c>
      <c r="P598" s="1795">
        <v>973864.72</v>
      </c>
      <c r="Q598" s="1789">
        <f t="shared" si="20"/>
        <v>3118212.2215393786</v>
      </c>
      <c r="R598" s="702">
        <v>91.3</v>
      </c>
      <c r="S598" s="700">
        <v>123.7</v>
      </c>
      <c r="T598" s="700">
        <v>111</v>
      </c>
      <c r="U598" s="1457">
        <v>92.8</v>
      </c>
      <c r="V598" s="1801">
        <f t="shared" si="21"/>
        <v>1.0960000000000001</v>
      </c>
    </row>
    <row r="599" spans="1:35" ht="13.5" customHeight="1">
      <c r="A599" s="630"/>
      <c r="B599" s="268"/>
      <c r="C599" s="268" t="s">
        <v>111</v>
      </c>
      <c r="D599" s="1315">
        <v>97.3</v>
      </c>
      <c r="E599" s="515">
        <v>3056114.4528683973</v>
      </c>
      <c r="F599" s="1785">
        <v>315986</v>
      </c>
      <c r="G599" s="1336">
        <v>91.3</v>
      </c>
      <c r="H599" s="631">
        <v>1067022.24</v>
      </c>
      <c r="I599" s="1355">
        <v>0.99</v>
      </c>
      <c r="J599" s="721">
        <v>-2.4</v>
      </c>
      <c r="K599" s="1358">
        <v>1.1379999999999999</v>
      </c>
      <c r="L599" s="618">
        <v>693205.49</v>
      </c>
      <c r="N599" s="1795">
        <v>954470.65</v>
      </c>
      <c r="O599" s="1795">
        <v>1037520.1142857142</v>
      </c>
      <c r="P599" s="1795">
        <v>954470.65</v>
      </c>
      <c r="Q599" s="1789">
        <f t="shared" si="20"/>
        <v>3056114.4528683973</v>
      </c>
      <c r="R599" s="699">
        <v>94.1</v>
      </c>
      <c r="S599" s="700">
        <v>124.1</v>
      </c>
      <c r="T599" s="700">
        <v>111.5</v>
      </c>
      <c r="U599" s="1464">
        <v>92</v>
      </c>
      <c r="V599" s="1802">
        <f t="shared" si="21"/>
        <v>1.1379999999999999</v>
      </c>
    </row>
    <row r="600" spans="1:35" ht="13.5" customHeight="1">
      <c r="A600" s="630"/>
      <c r="B600" s="268"/>
      <c r="C600" s="268" t="s">
        <v>112</v>
      </c>
      <c r="D600" s="1315">
        <v>91.8</v>
      </c>
      <c r="E600" s="515">
        <v>2997793.7031459734</v>
      </c>
      <c r="F600" s="1785">
        <v>298906</v>
      </c>
      <c r="G600" s="1336">
        <v>87.5</v>
      </c>
      <c r="H600" s="631">
        <v>1062048.192</v>
      </c>
      <c r="I600" s="1355">
        <v>1</v>
      </c>
      <c r="J600" s="721">
        <v>-1.4</v>
      </c>
      <c r="K600" s="1358">
        <v>1.27</v>
      </c>
      <c r="L600" s="618">
        <v>785048.745</v>
      </c>
      <c r="N600" s="1795">
        <v>936256.2</v>
      </c>
      <c r="O600" s="1795">
        <v>1015285.4285714285</v>
      </c>
      <c r="P600" s="1795">
        <v>936256.2</v>
      </c>
      <c r="Q600" s="1789">
        <f t="shared" si="20"/>
        <v>2997793.7031459734</v>
      </c>
      <c r="R600" s="699">
        <v>104.9</v>
      </c>
      <c r="S600" s="700">
        <v>124.5</v>
      </c>
      <c r="T600" s="700">
        <v>113.4</v>
      </c>
      <c r="U600" s="1464">
        <v>90.7</v>
      </c>
      <c r="V600" s="1802">
        <f t="shared" si="21"/>
        <v>1.27</v>
      </c>
    </row>
    <row r="601" spans="1:35" ht="13.5" customHeight="1">
      <c r="A601" s="630"/>
      <c r="B601" s="268"/>
      <c r="C601" s="268" t="s">
        <v>113</v>
      </c>
      <c r="D601" s="1315">
        <v>93.6</v>
      </c>
      <c r="E601" s="515">
        <v>3101449.7267875834</v>
      </c>
      <c r="F601" s="1785">
        <v>346944</v>
      </c>
      <c r="G601" s="1336">
        <v>87.2</v>
      </c>
      <c r="H601" s="631">
        <v>1147441.318</v>
      </c>
      <c r="I601" s="1355">
        <v>1</v>
      </c>
      <c r="J601" s="721">
        <v>-2</v>
      </c>
      <c r="K601" s="1358">
        <v>1.0569999999999999</v>
      </c>
      <c r="L601" s="618">
        <v>689651.04099999997</v>
      </c>
      <c r="N601" s="1795">
        <v>968629.54</v>
      </c>
      <c r="O601" s="1795">
        <v>989977.36428571434</v>
      </c>
      <c r="P601" s="1795">
        <v>968629.54</v>
      </c>
      <c r="Q601" s="1789">
        <f t="shared" si="20"/>
        <v>3101449.7267875834</v>
      </c>
      <c r="R601" s="699">
        <v>92.5</v>
      </c>
      <c r="S601" s="700">
        <v>124.4</v>
      </c>
      <c r="T601" s="700">
        <v>116.1</v>
      </c>
      <c r="U601" s="1464">
        <v>93.8</v>
      </c>
      <c r="V601" s="1802">
        <f t="shared" si="21"/>
        <v>1.0569999999999999</v>
      </c>
    </row>
    <row r="602" spans="1:35" ht="13.5" customHeight="1">
      <c r="A602" s="630"/>
      <c r="B602" s="268"/>
      <c r="C602" s="268" t="s">
        <v>114</v>
      </c>
      <c r="D602" s="1315">
        <v>98.8</v>
      </c>
      <c r="E602" s="515">
        <v>3462968.5737635801</v>
      </c>
      <c r="F602" s="1785">
        <v>673325</v>
      </c>
      <c r="G602" s="1336">
        <v>101.2</v>
      </c>
      <c r="H602" s="631">
        <v>1107304.5870000001</v>
      </c>
      <c r="I602" s="1355">
        <v>1</v>
      </c>
      <c r="J602" s="721">
        <v>-1.7</v>
      </c>
      <c r="K602" s="1358">
        <v>1.0329999999999999</v>
      </c>
      <c r="L602" s="618">
        <v>644633.42300000007</v>
      </c>
      <c r="N602" s="1795">
        <v>1081537.33</v>
      </c>
      <c r="O602" s="1795">
        <v>985457.51142857142</v>
      </c>
      <c r="P602" s="1795">
        <v>1081537.33</v>
      </c>
      <c r="Q602" s="1789">
        <f t="shared" si="20"/>
        <v>3462968.5737635801</v>
      </c>
      <c r="R602" s="699">
        <v>90.3</v>
      </c>
      <c r="S602" s="700">
        <v>124</v>
      </c>
      <c r="T602" s="700">
        <v>116.6</v>
      </c>
      <c r="U602" s="1464">
        <v>93</v>
      </c>
      <c r="V602" s="1802">
        <f t="shared" si="21"/>
        <v>1.0329999999999999</v>
      </c>
    </row>
    <row r="603" spans="1:35" ht="13.5" customHeight="1">
      <c r="A603" s="630"/>
      <c r="B603" s="268"/>
      <c r="C603" s="268" t="s">
        <v>115</v>
      </c>
      <c r="D603" s="1315">
        <v>103.4</v>
      </c>
      <c r="E603" s="515">
        <v>3825468.6093313233</v>
      </c>
      <c r="F603" s="1785">
        <v>308353</v>
      </c>
      <c r="G603" s="1336">
        <v>107.1</v>
      </c>
      <c r="H603" s="631">
        <v>1151527</v>
      </c>
      <c r="I603" s="1355">
        <v>0.99</v>
      </c>
      <c r="J603" s="721">
        <v>-3.2</v>
      </c>
      <c r="K603" s="1358">
        <v>1.19</v>
      </c>
      <c r="L603" s="618">
        <v>697723.27800000005</v>
      </c>
      <c r="N603" s="1795">
        <v>1194751.56</v>
      </c>
      <c r="O603" s="1795">
        <v>1012997.24</v>
      </c>
      <c r="P603" s="1795">
        <v>1194751.56</v>
      </c>
      <c r="Q603" s="1789">
        <f t="shared" si="20"/>
        <v>3825468.6093313233</v>
      </c>
      <c r="R603" s="699">
        <v>104.9</v>
      </c>
      <c r="S603" s="700">
        <v>124</v>
      </c>
      <c r="T603" s="700">
        <v>117.4</v>
      </c>
      <c r="U603" s="1464">
        <v>93.1</v>
      </c>
      <c r="V603" s="1802">
        <f t="shared" si="21"/>
        <v>1.19</v>
      </c>
    </row>
    <row r="604" spans="1:35" ht="13.5" customHeight="1">
      <c r="A604" s="630"/>
      <c r="B604" s="268"/>
      <c r="C604" s="268" t="s">
        <v>116</v>
      </c>
      <c r="D604" s="1315">
        <v>102.1</v>
      </c>
      <c r="E604" s="639">
        <v>3909323.3801184185</v>
      </c>
      <c r="F604" s="1785">
        <v>269370</v>
      </c>
      <c r="G604" s="1336">
        <v>101.6</v>
      </c>
      <c r="H604" s="631">
        <v>1174338.298</v>
      </c>
      <c r="I604" s="1355">
        <v>0.97</v>
      </c>
      <c r="J604" s="721">
        <v>-2.9</v>
      </c>
      <c r="K604" s="1358">
        <v>1.175</v>
      </c>
      <c r="L604" s="618">
        <v>729837.30099999998</v>
      </c>
      <c r="N604" s="1795">
        <v>1220940.67</v>
      </c>
      <c r="O604" s="1795">
        <v>1047207.2385714286</v>
      </c>
      <c r="P604" s="1795">
        <v>1220940.67</v>
      </c>
      <c r="Q604" s="1789">
        <f t="shared" si="20"/>
        <v>3909323.3801184185</v>
      </c>
      <c r="R604" s="699">
        <v>102.8</v>
      </c>
      <c r="S604" s="700">
        <v>124.2</v>
      </c>
      <c r="T604" s="700">
        <v>117.1</v>
      </c>
      <c r="U604" s="1464">
        <v>92.8</v>
      </c>
      <c r="V604" s="1802">
        <f t="shared" si="21"/>
        <v>1.175</v>
      </c>
    </row>
    <row r="605" spans="1:35" ht="13.5" customHeight="1">
      <c r="A605" s="630"/>
      <c r="B605" s="268"/>
      <c r="C605" s="268" t="s">
        <v>117</v>
      </c>
      <c r="D605" s="1315">
        <v>93.7</v>
      </c>
      <c r="E605" s="639">
        <v>3484620.2335462244</v>
      </c>
      <c r="F605" s="1785">
        <v>295447</v>
      </c>
      <c r="G605" s="1336">
        <v>90</v>
      </c>
      <c r="H605" s="631">
        <v>1074118.344</v>
      </c>
      <c r="I605" s="1355">
        <v>0.95</v>
      </c>
      <c r="J605" s="721">
        <v>-1.8</v>
      </c>
      <c r="K605" s="1358">
        <v>0.97099999999999997</v>
      </c>
      <c r="L605" s="618">
        <v>638611.89100000006</v>
      </c>
      <c r="N605" s="1795">
        <v>1088299.47</v>
      </c>
      <c r="O605" s="1795">
        <v>1063555.06</v>
      </c>
      <c r="P605" s="1795">
        <v>1088299.47</v>
      </c>
      <c r="Q605" s="1789">
        <f t="shared" si="20"/>
        <v>3484620.2335462244</v>
      </c>
      <c r="R605" s="699">
        <v>83.7</v>
      </c>
      <c r="S605" s="700">
        <v>124.3</v>
      </c>
      <c r="T605" s="700">
        <v>116</v>
      </c>
      <c r="U605" s="1464">
        <v>92.4</v>
      </c>
      <c r="V605" s="1802">
        <f t="shared" si="21"/>
        <v>0.97099999999999997</v>
      </c>
    </row>
    <row r="606" spans="1:35" ht="13.5" customHeight="1">
      <c r="A606" s="630"/>
      <c r="B606" s="268"/>
      <c r="C606" s="268" t="s">
        <v>118</v>
      </c>
      <c r="D606" s="1315">
        <v>95.1</v>
      </c>
      <c r="E606" s="639">
        <v>3553951.9787266739</v>
      </c>
      <c r="F606" s="631">
        <v>281037</v>
      </c>
      <c r="G606" s="1336">
        <v>87.1</v>
      </c>
      <c r="H606" s="631">
        <v>1098498.3639999998</v>
      </c>
      <c r="I606" s="1355">
        <v>0.95</v>
      </c>
      <c r="J606" s="721">
        <v>-0.7</v>
      </c>
      <c r="K606" s="1358">
        <v>1.145</v>
      </c>
      <c r="L606" s="618">
        <v>686376.66899999999</v>
      </c>
      <c r="N606" s="1795">
        <v>1109952.82</v>
      </c>
      <c r="O606" s="1795">
        <v>1085766.7985714287</v>
      </c>
      <c r="P606" s="1795">
        <v>1109952.82</v>
      </c>
      <c r="Q606" s="1789">
        <f t="shared" si="20"/>
        <v>3553951.9787266739</v>
      </c>
      <c r="R606" s="699">
        <v>98.8</v>
      </c>
      <c r="S606" s="700">
        <v>124.5</v>
      </c>
      <c r="T606" s="700">
        <v>116.4</v>
      </c>
      <c r="U606" s="1464">
        <v>92.3</v>
      </c>
      <c r="V606" s="1802">
        <f t="shared" si="21"/>
        <v>1.145</v>
      </c>
    </row>
    <row r="607" spans="1:35" ht="13.5" customHeight="1">
      <c r="A607" s="630"/>
      <c r="B607" s="268"/>
      <c r="C607" s="268" t="s">
        <v>119</v>
      </c>
      <c r="D607" s="1315">
        <v>95.3</v>
      </c>
      <c r="E607" s="639"/>
      <c r="F607" s="631">
        <v>255718</v>
      </c>
      <c r="G607" s="1336">
        <v>92.7</v>
      </c>
      <c r="H607" s="631">
        <v>1165904.202</v>
      </c>
      <c r="I607" s="1355">
        <v>0.93</v>
      </c>
      <c r="J607" s="721">
        <v>0.7</v>
      </c>
      <c r="K607" s="1358">
        <v>1.1399999999999999</v>
      </c>
      <c r="L607" s="618">
        <v>698407.03800000006</v>
      </c>
      <c r="Q607" s="1789">
        <f t="shared" si="20"/>
        <v>0</v>
      </c>
      <c r="R607" s="699">
        <v>99.3</v>
      </c>
      <c r="S607" s="700">
        <v>124.9</v>
      </c>
      <c r="T607" s="700">
        <v>118.3</v>
      </c>
      <c r="U607" s="1464">
        <v>92</v>
      </c>
      <c r="V607" s="1802">
        <f t="shared" si="21"/>
        <v>1.1399999999999999</v>
      </c>
    </row>
    <row r="608" spans="1:35" ht="13.5" customHeight="1">
      <c r="A608" s="630"/>
      <c r="B608" s="268"/>
      <c r="C608" s="268" t="s">
        <v>120</v>
      </c>
      <c r="D608" s="1315">
        <v>94.8</v>
      </c>
      <c r="E608" s="639"/>
      <c r="F608" s="631">
        <v>243217</v>
      </c>
      <c r="G608" s="1336">
        <v>92.5</v>
      </c>
      <c r="H608" s="631">
        <v>1129149.825</v>
      </c>
      <c r="I608" s="1355">
        <v>0.94</v>
      </c>
      <c r="J608" s="721">
        <v>0.6</v>
      </c>
      <c r="K608" s="1358">
        <v>1.0640000000000001</v>
      </c>
      <c r="L608" s="618">
        <v>674533.88100000005</v>
      </c>
      <c r="Q608" s="1789">
        <f t="shared" si="20"/>
        <v>0</v>
      </c>
      <c r="R608" s="699">
        <v>91.9</v>
      </c>
      <c r="S608" s="700">
        <v>125.1</v>
      </c>
      <c r="T608" s="700">
        <v>117.7</v>
      </c>
      <c r="U608" s="1464">
        <v>91.8</v>
      </c>
      <c r="V608" s="1802">
        <f t="shared" si="21"/>
        <v>1.0640000000000001</v>
      </c>
    </row>
    <row r="609" spans="1:22" ht="13.5" customHeight="1">
      <c r="A609" s="633"/>
      <c r="B609" s="620"/>
      <c r="C609" s="620" t="s">
        <v>121</v>
      </c>
      <c r="D609" s="1316"/>
      <c r="E609" s="566"/>
      <c r="F609" s="634"/>
      <c r="G609" s="1337"/>
      <c r="H609" s="634"/>
      <c r="I609" s="1356"/>
      <c r="J609" s="722"/>
      <c r="K609" s="1365"/>
      <c r="L609" s="622"/>
      <c r="Q609" s="1789">
        <f t="shared" si="20"/>
        <v>0</v>
      </c>
      <c r="R609" s="1333"/>
      <c r="S609" s="1628"/>
      <c r="T609" s="1628"/>
      <c r="U609" s="1617"/>
      <c r="V609" s="1803" t="e">
        <f t="shared" si="21"/>
        <v>#DIV/0!</v>
      </c>
    </row>
  </sheetData>
  <mergeCells count="1">
    <mergeCell ref="N2:Q2"/>
  </mergeCells>
  <phoneticPr fontId="1"/>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621"/>
  <sheetViews>
    <sheetView showGridLines="0" workbookViewId="0">
      <pane xSplit="3" ySplit="9" topLeftCell="D598" activePane="bottomRight" state="frozen"/>
      <selection pane="topRight" activeCell="D1" sqref="D1"/>
      <selection pane="bottomLeft" activeCell="A10" sqref="A10"/>
      <selection pane="bottomRight" activeCell="D621" sqref="D621"/>
    </sheetView>
  </sheetViews>
  <sheetFormatPr defaultColWidth="14.26953125" defaultRowHeight="12"/>
  <cols>
    <col min="1" max="1" width="7" style="532" customWidth="1"/>
    <col min="2" max="2" width="8" style="532" customWidth="1"/>
    <col min="3" max="3" width="7.08984375" style="532" customWidth="1"/>
    <col min="4" max="4" width="10.6328125" style="532" customWidth="1"/>
    <col min="5" max="5" width="10.6328125" style="515" customWidth="1"/>
    <col min="6" max="7" width="10.6328125" style="1386" customWidth="1"/>
    <col min="8" max="8" width="10.6328125" style="515" customWidth="1"/>
    <col min="9" max="9" width="10.6328125" style="766" customWidth="1"/>
    <col min="10" max="10" width="10.6328125" style="515" customWidth="1"/>
    <col min="11" max="12" width="10.6328125" style="766" customWidth="1"/>
    <col min="13" max="13" width="8.453125" style="532" customWidth="1"/>
    <col min="14" max="14" width="10.6328125" style="515" customWidth="1"/>
    <col min="15" max="15" width="12.26953125" style="532" customWidth="1"/>
    <col min="16" max="16" width="2.1796875" style="532" customWidth="1"/>
    <col min="17" max="17" width="12.1796875" style="532" customWidth="1"/>
    <col min="18" max="18" width="2.1796875" style="532" customWidth="1"/>
    <col min="19" max="19" width="12.26953125" style="532" customWidth="1"/>
    <col min="20" max="20" width="2.08984375" style="532" customWidth="1"/>
    <col min="21" max="22" width="13.08984375" style="515" customWidth="1"/>
    <col min="23" max="23" width="13.08984375" style="532" customWidth="1"/>
    <col min="24" max="24" width="2.08984375" style="532" customWidth="1"/>
    <col min="25" max="25" width="9.26953125" style="532" customWidth="1"/>
    <col min="26" max="26" width="11.90625" style="532" customWidth="1"/>
    <col min="27" max="16384" width="14.26953125" style="532"/>
  </cols>
  <sheetData>
    <row r="1" spans="1:26">
      <c r="B1" s="723" t="s">
        <v>437</v>
      </c>
      <c r="D1" s="724"/>
      <c r="E1" s="1404"/>
      <c r="F1" s="1381"/>
      <c r="G1" s="1381"/>
      <c r="H1" s="1400"/>
      <c r="I1" s="1372"/>
      <c r="J1" s="1400"/>
      <c r="K1" s="1372"/>
      <c r="L1" s="1372"/>
      <c r="N1" s="515" t="s">
        <v>901</v>
      </c>
      <c r="Y1" s="725" t="s">
        <v>904</v>
      </c>
    </row>
    <row r="2" spans="1:26">
      <c r="A2" s="517"/>
      <c r="B2" s="518"/>
      <c r="C2" s="518"/>
      <c r="D2" s="726" t="s">
        <v>280</v>
      </c>
      <c r="E2" s="522" t="s">
        <v>326</v>
      </c>
      <c r="F2" s="1405" t="s">
        <v>438</v>
      </c>
      <c r="G2" s="1382" t="s">
        <v>328</v>
      </c>
      <c r="H2" s="522" t="s">
        <v>329</v>
      </c>
      <c r="I2" s="1378" t="s">
        <v>439</v>
      </c>
      <c r="J2" s="1401" t="s">
        <v>440</v>
      </c>
      <c r="K2" s="1373" t="s">
        <v>332</v>
      </c>
      <c r="L2" s="1394" t="s">
        <v>333</v>
      </c>
      <c r="N2" s="1449" t="s">
        <v>441</v>
      </c>
      <c r="O2" s="729" t="s">
        <v>902</v>
      </c>
      <c r="U2" s="1449"/>
      <c r="V2" s="1804"/>
      <c r="W2" s="729" t="s">
        <v>355</v>
      </c>
      <c r="Y2" s="728" t="s">
        <v>333</v>
      </c>
      <c r="Z2" s="1821" t="s">
        <v>903</v>
      </c>
    </row>
    <row r="3" spans="1:26">
      <c r="A3" s="524" t="s">
        <v>16</v>
      </c>
      <c r="B3" s="525" t="s">
        <v>365</v>
      </c>
      <c r="C3" s="525" t="s">
        <v>18</v>
      </c>
      <c r="D3" s="524" t="s">
        <v>334</v>
      </c>
      <c r="E3" s="1272" t="s">
        <v>335</v>
      </c>
      <c r="F3" s="1406" t="s">
        <v>442</v>
      </c>
      <c r="G3" s="1383" t="s">
        <v>412</v>
      </c>
      <c r="H3" s="1272" t="s">
        <v>338</v>
      </c>
      <c r="I3" s="1375" t="s">
        <v>443</v>
      </c>
      <c r="J3" s="1402" t="s">
        <v>444</v>
      </c>
      <c r="K3" s="1374" t="s">
        <v>341</v>
      </c>
      <c r="L3" s="1395" t="s">
        <v>342</v>
      </c>
      <c r="N3" s="1450" t="s">
        <v>445</v>
      </c>
      <c r="O3" s="732" t="s">
        <v>446</v>
      </c>
      <c r="U3" s="1450" t="s">
        <v>448</v>
      </c>
      <c r="V3" s="1795" t="s">
        <v>449</v>
      </c>
      <c r="W3" s="732" t="s">
        <v>440</v>
      </c>
      <c r="Y3" s="731" t="s">
        <v>342</v>
      </c>
      <c r="Z3" s="1826" t="s">
        <v>447</v>
      </c>
    </row>
    <row r="4" spans="1:26" ht="13">
      <c r="A4" s="531"/>
      <c r="B4" s="532" t="s">
        <v>126</v>
      </c>
      <c r="D4" s="1639" t="s">
        <v>301</v>
      </c>
      <c r="E4" s="1452"/>
      <c r="F4" s="1639" t="s">
        <v>301</v>
      </c>
      <c r="G4" s="1641" t="s">
        <v>450</v>
      </c>
      <c r="H4" s="1272" t="s">
        <v>344</v>
      </c>
      <c r="I4" s="1396" t="s">
        <v>452</v>
      </c>
      <c r="J4" s="1402" t="s">
        <v>451</v>
      </c>
      <c r="K4" s="1374" t="s">
        <v>346</v>
      </c>
      <c r="L4" s="1396" t="s">
        <v>900</v>
      </c>
      <c r="M4" s="525"/>
      <c r="N4" s="1450"/>
      <c r="O4" s="732" t="s">
        <v>452</v>
      </c>
      <c r="U4" s="1450" t="s">
        <v>454</v>
      </c>
      <c r="V4" s="1795" t="s">
        <v>455</v>
      </c>
      <c r="W4" s="732" t="s">
        <v>444</v>
      </c>
      <c r="Y4" s="1825" t="s">
        <v>900</v>
      </c>
      <c r="Z4" s="1826" t="s">
        <v>900</v>
      </c>
    </row>
    <row r="5" spans="1:26" ht="13">
      <c r="A5" s="531"/>
      <c r="D5" s="1642" t="s">
        <v>838</v>
      </c>
      <c r="E5" s="1452"/>
      <c r="F5" s="1642" t="s">
        <v>838</v>
      </c>
      <c r="G5" s="1639" t="s">
        <v>301</v>
      </c>
      <c r="H5" s="1272"/>
      <c r="I5" s="1375"/>
      <c r="J5" s="1272"/>
      <c r="K5" s="1375"/>
      <c r="L5" s="1395" t="s">
        <v>452</v>
      </c>
      <c r="M5" s="525"/>
      <c r="N5" s="1450"/>
      <c r="O5" s="732"/>
      <c r="U5" s="1805" t="s">
        <v>457</v>
      </c>
      <c r="V5" s="1806" t="s">
        <v>457</v>
      </c>
      <c r="W5" s="732" t="s">
        <v>345</v>
      </c>
      <c r="Y5" s="733" t="s">
        <v>100</v>
      </c>
      <c r="Z5" s="1826" t="s">
        <v>905</v>
      </c>
    </row>
    <row r="6" spans="1:26">
      <c r="A6" s="657"/>
      <c r="B6" s="620" t="s">
        <v>88</v>
      </c>
      <c r="C6" s="734"/>
      <c r="D6" s="735" t="s">
        <v>349</v>
      </c>
      <c r="E6" s="1403" t="s">
        <v>350</v>
      </c>
      <c r="F6" s="1407" t="s">
        <v>351</v>
      </c>
      <c r="G6" s="1384" t="s">
        <v>352</v>
      </c>
      <c r="H6" s="1403" t="s">
        <v>353</v>
      </c>
      <c r="I6" s="1376" t="s">
        <v>354</v>
      </c>
      <c r="J6" s="1403" t="s">
        <v>355</v>
      </c>
      <c r="K6" s="1376" t="s">
        <v>356</v>
      </c>
      <c r="L6" s="1397" t="s">
        <v>357</v>
      </c>
      <c r="M6" s="525"/>
      <c r="N6" s="1451"/>
      <c r="O6" s="737"/>
      <c r="U6" s="1805"/>
      <c r="V6" s="1795"/>
      <c r="W6" s="732"/>
      <c r="Y6" s="736"/>
      <c r="Z6" s="1826" t="s">
        <v>456</v>
      </c>
    </row>
    <row r="7" spans="1:26" hidden="1">
      <c r="B7" s="738" t="s">
        <v>458</v>
      </c>
      <c r="C7" s="525" t="s">
        <v>119</v>
      </c>
      <c r="D7" s="517"/>
      <c r="E7" s="627"/>
      <c r="F7" s="771"/>
      <c r="G7" s="1385"/>
      <c r="H7" s="627"/>
      <c r="I7" s="1378"/>
      <c r="J7" s="627"/>
      <c r="K7" s="772"/>
      <c r="L7" s="1394"/>
      <c r="M7" s="525"/>
      <c r="N7" s="619">
        <v>145746</v>
      </c>
      <c r="O7" s="739"/>
      <c r="U7" s="1453"/>
      <c r="W7" s="533"/>
      <c r="Y7" s="740">
        <v>51.5</v>
      </c>
      <c r="Z7" s="533"/>
    </row>
    <row r="8" spans="1:26" hidden="1">
      <c r="C8" s="525" t="s">
        <v>120</v>
      </c>
      <c r="D8" s="531"/>
      <c r="E8" s="631"/>
      <c r="F8" s="765"/>
      <c r="H8" s="631"/>
      <c r="I8" s="1375"/>
      <c r="J8" s="631"/>
      <c r="L8" s="1395"/>
      <c r="M8" s="525"/>
      <c r="N8" s="619">
        <v>133204</v>
      </c>
      <c r="O8" s="739"/>
      <c r="U8" s="619"/>
      <c r="W8" s="742"/>
      <c r="Y8" s="740">
        <v>52.1</v>
      </c>
      <c r="Z8" s="533"/>
    </row>
    <row r="9" spans="1:26" hidden="1">
      <c r="C9" s="525" t="s">
        <v>121</v>
      </c>
      <c r="D9" s="531"/>
      <c r="E9" s="631"/>
      <c r="F9" s="765"/>
      <c r="H9" s="631"/>
      <c r="I9" s="1375"/>
      <c r="J9" s="631"/>
      <c r="L9" s="1395"/>
      <c r="M9" s="525"/>
      <c r="N9" s="619">
        <v>219278</v>
      </c>
      <c r="O9" s="739"/>
      <c r="U9" s="619"/>
      <c r="W9" s="742"/>
      <c r="Y9" s="740">
        <v>51.8</v>
      </c>
      <c r="Z9" s="533"/>
    </row>
    <row r="10" spans="1:26">
      <c r="A10" s="518">
        <v>1975</v>
      </c>
      <c r="B10" s="518" t="s">
        <v>459</v>
      </c>
      <c r="C10" s="727" t="s">
        <v>110</v>
      </c>
      <c r="D10" s="728"/>
      <c r="E10" s="1274"/>
      <c r="F10" s="1408"/>
      <c r="G10" s="1387"/>
      <c r="H10" s="1274">
        <v>24018</v>
      </c>
      <c r="I10" s="1229"/>
      <c r="J10" s="1274">
        <v>3036703</v>
      </c>
      <c r="K10" s="1229">
        <v>10.055</v>
      </c>
      <c r="L10" s="1398"/>
      <c r="M10" s="743"/>
      <c r="N10" s="1450">
        <v>139546</v>
      </c>
      <c r="O10" s="739"/>
      <c r="U10" s="619"/>
      <c r="W10" s="742"/>
      <c r="Y10" s="1817">
        <v>52.7</v>
      </c>
      <c r="Z10" s="533"/>
    </row>
    <row r="11" spans="1:26">
      <c r="C11" s="525" t="s">
        <v>111</v>
      </c>
      <c r="D11" s="731"/>
      <c r="E11" s="1275"/>
      <c r="F11" s="1409"/>
      <c r="G11" s="1388"/>
      <c r="H11" s="1275">
        <v>25698</v>
      </c>
      <c r="I11" s="1230"/>
      <c r="J11" s="1275">
        <v>5743135</v>
      </c>
      <c r="K11" s="1230">
        <v>10.061999999999999</v>
      </c>
      <c r="L11" s="1399"/>
      <c r="M11" s="743"/>
      <c r="N11" s="1450">
        <v>143299</v>
      </c>
      <c r="O11" s="739"/>
      <c r="U11" s="619"/>
      <c r="W11" s="742"/>
      <c r="Y11" s="1817">
        <v>52.8</v>
      </c>
      <c r="Z11" s="533"/>
    </row>
    <row r="12" spans="1:26">
      <c r="C12" s="525" t="s">
        <v>112</v>
      </c>
      <c r="D12" s="731"/>
      <c r="E12" s="1275"/>
      <c r="F12" s="1409"/>
      <c r="G12" s="1388"/>
      <c r="H12" s="1275">
        <v>29869</v>
      </c>
      <c r="I12" s="1230"/>
      <c r="J12" s="1275">
        <v>1971739</v>
      </c>
      <c r="K12" s="1230">
        <v>10.071</v>
      </c>
      <c r="L12" s="1399"/>
      <c r="M12" s="743"/>
      <c r="N12" s="1450">
        <v>163914</v>
      </c>
      <c r="O12" s="739"/>
      <c r="U12" s="619"/>
      <c r="W12" s="742"/>
      <c r="Y12" s="1817">
        <v>53.2</v>
      </c>
      <c r="Z12" s="533"/>
    </row>
    <row r="13" spans="1:26">
      <c r="C13" s="525" t="s">
        <v>113</v>
      </c>
      <c r="D13" s="731"/>
      <c r="E13" s="1275"/>
      <c r="F13" s="1409"/>
      <c r="G13" s="1388"/>
      <c r="H13" s="1275">
        <v>31471</v>
      </c>
      <c r="I13" s="1230"/>
      <c r="J13" s="1275">
        <v>3017136</v>
      </c>
      <c r="K13" s="1230">
        <v>10.039</v>
      </c>
      <c r="L13" s="1399"/>
      <c r="M13" s="743"/>
      <c r="N13" s="1450">
        <v>164119</v>
      </c>
      <c r="O13" s="739"/>
      <c r="U13" s="619"/>
      <c r="W13" s="742"/>
      <c r="Y13" s="1817">
        <v>54.3</v>
      </c>
      <c r="Z13" s="533"/>
    </row>
    <row r="14" spans="1:26">
      <c r="C14" s="525" t="s">
        <v>114</v>
      </c>
      <c r="D14" s="731"/>
      <c r="E14" s="1275"/>
      <c r="F14" s="1409"/>
      <c r="G14" s="1388"/>
      <c r="H14" s="1275">
        <v>37960</v>
      </c>
      <c r="I14" s="1230"/>
      <c r="J14" s="1275">
        <v>21784481</v>
      </c>
      <c r="K14" s="1230">
        <v>9.9640000000000004</v>
      </c>
      <c r="L14" s="1399"/>
      <c r="M14" s="743"/>
      <c r="N14" s="1450">
        <v>151106</v>
      </c>
      <c r="O14" s="739"/>
      <c r="U14" s="619"/>
      <c r="W14" s="742"/>
      <c r="Y14" s="1817">
        <v>54.3</v>
      </c>
      <c r="Z14" s="533"/>
    </row>
    <row r="15" spans="1:26">
      <c r="C15" s="525" t="s">
        <v>115</v>
      </c>
      <c r="D15" s="731"/>
      <c r="E15" s="1275"/>
      <c r="F15" s="1409"/>
      <c r="G15" s="1388"/>
      <c r="H15" s="1275">
        <v>40779</v>
      </c>
      <c r="I15" s="1230"/>
      <c r="J15" s="1275">
        <v>2235189</v>
      </c>
      <c r="K15" s="1230">
        <v>9.8559999999999999</v>
      </c>
      <c r="L15" s="1399"/>
      <c r="M15" s="743"/>
      <c r="N15" s="1450">
        <v>154770</v>
      </c>
      <c r="O15" s="739"/>
      <c r="U15" s="619"/>
      <c r="W15" s="742"/>
      <c r="Y15" s="1817">
        <v>54.3</v>
      </c>
      <c r="Z15" s="533"/>
    </row>
    <row r="16" spans="1:26">
      <c r="C16" s="525" t="s">
        <v>116</v>
      </c>
      <c r="D16" s="731"/>
      <c r="E16" s="1275"/>
      <c r="F16" s="1409"/>
      <c r="G16" s="1388"/>
      <c r="H16" s="1275">
        <v>44418</v>
      </c>
      <c r="I16" s="1230"/>
      <c r="J16" s="1275">
        <v>2743311</v>
      </c>
      <c r="K16" s="1230">
        <v>9.7560000000000002</v>
      </c>
      <c r="L16" s="1399"/>
      <c r="M16" s="743"/>
      <c r="N16" s="1450">
        <v>173388</v>
      </c>
      <c r="O16" s="739"/>
      <c r="U16" s="619"/>
      <c r="W16" s="742"/>
      <c r="Y16" s="1817">
        <v>54.7</v>
      </c>
      <c r="Z16" s="533"/>
    </row>
    <row r="17" spans="1:26">
      <c r="C17" s="525" t="s">
        <v>117</v>
      </c>
      <c r="D17" s="731"/>
      <c r="E17" s="1275"/>
      <c r="F17" s="1409"/>
      <c r="G17" s="1388"/>
      <c r="H17" s="1275">
        <v>44316</v>
      </c>
      <c r="I17" s="1230"/>
      <c r="J17" s="1275">
        <v>4524470</v>
      </c>
      <c r="K17" s="1230">
        <v>9.6739999999999995</v>
      </c>
      <c r="L17" s="1399"/>
      <c r="M17" s="743"/>
      <c r="N17" s="1450">
        <v>163797</v>
      </c>
      <c r="O17" s="739"/>
      <c r="U17" s="619"/>
      <c r="W17" s="742"/>
      <c r="Y17" s="1817">
        <v>54.7</v>
      </c>
      <c r="Z17" s="533"/>
    </row>
    <row r="18" spans="1:26">
      <c r="C18" s="525" t="s">
        <v>118</v>
      </c>
      <c r="D18" s="731"/>
      <c r="E18" s="1275"/>
      <c r="F18" s="1409"/>
      <c r="G18" s="1388"/>
      <c r="H18" s="1275">
        <v>42892</v>
      </c>
      <c r="I18" s="1230"/>
      <c r="J18" s="1275">
        <v>1819315</v>
      </c>
      <c r="K18" s="1230">
        <v>9.5549999999999997</v>
      </c>
      <c r="L18" s="1399"/>
      <c r="M18" s="743"/>
      <c r="N18" s="1450">
        <v>152376</v>
      </c>
      <c r="O18" s="739"/>
      <c r="U18" s="619"/>
      <c r="W18" s="742"/>
      <c r="Y18" s="1817">
        <v>55.6</v>
      </c>
      <c r="Z18" s="533"/>
    </row>
    <row r="19" spans="1:26">
      <c r="C19" s="525" t="s">
        <v>119</v>
      </c>
      <c r="D19" s="731"/>
      <c r="E19" s="1275"/>
      <c r="F19" s="1409"/>
      <c r="G19" s="1388"/>
      <c r="H19" s="1275">
        <v>39501</v>
      </c>
      <c r="I19" s="1230">
        <v>106.21299999999999</v>
      </c>
      <c r="J19" s="1275">
        <v>2011236</v>
      </c>
      <c r="K19" s="1230">
        <v>9.4629999999999992</v>
      </c>
      <c r="L19" s="1827">
        <v>110.291</v>
      </c>
      <c r="M19" s="743"/>
      <c r="N19" s="1450">
        <v>154801</v>
      </c>
      <c r="O19" s="1810">
        <f>ROUND(N19/N7*100,3)</f>
        <v>106.21299999999999</v>
      </c>
      <c r="P19" s="743"/>
      <c r="U19" s="619"/>
      <c r="W19" s="742"/>
      <c r="Y19" s="1817">
        <v>56.8</v>
      </c>
      <c r="Z19" s="1810">
        <f>ROUND(Y19/Y7*100,3)</f>
        <v>110.291</v>
      </c>
    </row>
    <row r="20" spans="1:26">
      <c r="C20" s="525" t="s">
        <v>120</v>
      </c>
      <c r="D20" s="731"/>
      <c r="E20" s="1275"/>
      <c r="F20" s="1409"/>
      <c r="G20" s="1388"/>
      <c r="H20" s="1275">
        <v>35693</v>
      </c>
      <c r="I20" s="1230">
        <v>115.361</v>
      </c>
      <c r="J20" s="1275">
        <v>13093515</v>
      </c>
      <c r="K20" s="1230">
        <v>9.3409999999999993</v>
      </c>
      <c r="L20" s="1827">
        <v>108.06100000000001</v>
      </c>
      <c r="M20" s="743"/>
      <c r="N20" s="1450">
        <v>153666</v>
      </c>
      <c r="O20" s="1810">
        <f>ROUND(N20/N8*100,3)</f>
        <v>115.361</v>
      </c>
      <c r="P20" s="743"/>
      <c r="U20" s="619"/>
      <c r="W20" s="742"/>
      <c r="Y20" s="1817">
        <v>56.3</v>
      </c>
      <c r="Z20" s="1810">
        <f>ROUND(Y20/Y8*100,3)</f>
        <v>108.06100000000001</v>
      </c>
    </row>
    <row r="21" spans="1:26">
      <c r="A21" s="734"/>
      <c r="B21" s="734"/>
      <c r="C21" s="744" t="s">
        <v>121</v>
      </c>
      <c r="D21" s="736"/>
      <c r="E21" s="1276"/>
      <c r="F21" s="1410"/>
      <c r="G21" s="1389"/>
      <c r="H21" s="1276">
        <v>35597</v>
      </c>
      <c r="I21" s="1231">
        <v>107.032</v>
      </c>
      <c r="J21" s="1276">
        <v>2039730</v>
      </c>
      <c r="K21" s="1231">
        <v>9.1180000000000003</v>
      </c>
      <c r="L21" s="1828">
        <v>108.494</v>
      </c>
      <c r="M21" s="743"/>
      <c r="N21" s="1450">
        <v>234697</v>
      </c>
      <c r="O21" s="1810">
        <f>ROUND(N21/N9*100,3)</f>
        <v>107.032</v>
      </c>
      <c r="P21" s="743"/>
      <c r="U21" s="619"/>
      <c r="W21" s="742"/>
      <c r="Y21" s="1817">
        <v>56.2</v>
      </c>
      <c r="Z21" s="1810">
        <f>ROUND(Y21/Y9*100,3)</f>
        <v>108.494</v>
      </c>
    </row>
    <row r="22" spans="1:26">
      <c r="A22" s="518">
        <v>1976</v>
      </c>
      <c r="B22" s="727" t="s">
        <v>368</v>
      </c>
      <c r="C22" s="546" t="s">
        <v>369</v>
      </c>
      <c r="D22" s="728"/>
      <c r="E22" s="1274">
        <v>1200.5999999999999</v>
      </c>
      <c r="F22" s="1408"/>
      <c r="G22" s="1387"/>
      <c r="H22" s="1274">
        <v>34689</v>
      </c>
      <c r="I22" s="1229">
        <v>98.247</v>
      </c>
      <c r="J22" s="1274">
        <v>1515730</v>
      </c>
      <c r="K22" s="1229">
        <v>9.0009999999999994</v>
      </c>
      <c r="L22" s="1827">
        <v>109.108</v>
      </c>
      <c r="M22" s="743"/>
      <c r="N22" s="1807">
        <v>137100</v>
      </c>
      <c r="O22" s="1811">
        <f t="shared" ref="O22:O85" si="0">ROUND(N22/N10*100,3)</f>
        <v>98.247</v>
      </c>
      <c r="P22" s="743"/>
      <c r="U22" s="619"/>
      <c r="W22" s="742"/>
      <c r="Y22" s="1818">
        <v>57.5</v>
      </c>
      <c r="Z22" s="1811">
        <f t="shared" ref="Z22:Z85" si="1">ROUND(Y22/Y10*100,3)</f>
        <v>109.108</v>
      </c>
    </row>
    <row r="23" spans="1:26">
      <c r="B23" s="525"/>
      <c r="C23" s="547" t="s">
        <v>370</v>
      </c>
      <c r="D23" s="731"/>
      <c r="E23" s="1275">
        <v>1254.0999999999999</v>
      </c>
      <c r="F23" s="1409"/>
      <c r="G23" s="1388"/>
      <c r="H23" s="1275">
        <v>34383</v>
      </c>
      <c r="I23" s="1230">
        <v>102.1</v>
      </c>
      <c r="J23" s="1275">
        <v>3781092</v>
      </c>
      <c r="K23" s="1230">
        <v>8.9459999999999997</v>
      </c>
      <c r="L23" s="1827">
        <v>109.65900000000001</v>
      </c>
      <c r="M23" s="743"/>
      <c r="N23" s="1807">
        <v>146308</v>
      </c>
      <c r="O23" s="1811">
        <f t="shared" si="0"/>
        <v>102.1</v>
      </c>
      <c r="P23" s="743"/>
      <c r="U23" s="619"/>
      <c r="W23" s="742"/>
      <c r="Y23" s="1818">
        <v>57.9</v>
      </c>
      <c r="Z23" s="1811">
        <f t="shared" si="1"/>
        <v>109.65900000000001</v>
      </c>
    </row>
    <row r="24" spans="1:26">
      <c r="B24" s="525"/>
      <c r="C24" s="547" t="s">
        <v>371</v>
      </c>
      <c r="D24" s="731"/>
      <c r="E24" s="1275">
        <v>1274.5</v>
      </c>
      <c r="F24" s="1409"/>
      <c r="G24" s="1388"/>
      <c r="H24" s="1275">
        <v>35751</v>
      </c>
      <c r="I24" s="1230">
        <v>100.78100000000001</v>
      </c>
      <c r="J24" s="1275">
        <v>85141</v>
      </c>
      <c r="K24" s="1230">
        <v>8.8949999999999996</v>
      </c>
      <c r="L24" s="1827">
        <v>108.83499999999999</v>
      </c>
      <c r="M24" s="743"/>
      <c r="N24" s="1807">
        <v>165194</v>
      </c>
      <c r="O24" s="1811">
        <f t="shared" si="0"/>
        <v>100.78100000000001</v>
      </c>
      <c r="P24" s="743"/>
      <c r="U24" s="619"/>
      <c r="W24" s="742"/>
      <c r="Y24" s="1818">
        <v>57.9</v>
      </c>
      <c r="Z24" s="1811">
        <f t="shared" si="1"/>
        <v>108.83499999999999</v>
      </c>
    </row>
    <row r="25" spans="1:26">
      <c r="B25" s="525"/>
      <c r="C25" s="547" t="s">
        <v>372</v>
      </c>
      <c r="D25" s="731"/>
      <c r="E25" s="1275">
        <v>1226.3</v>
      </c>
      <c r="F25" s="1409"/>
      <c r="G25" s="1388"/>
      <c r="H25" s="1275">
        <v>37140</v>
      </c>
      <c r="I25" s="1230">
        <v>105.374</v>
      </c>
      <c r="J25" s="1275">
        <v>2747996</v>
      </c>
      <c r="K25" s="1230">
        <v>8.8719999999999999</v>
      </c>
      <c r="L25" s="1827">
        <v>109.208</v>
      </c>
      <c r="M25" s="743"/>
      <c r="N25" s="1807">
        <v>172939</v>
      </c>
      <c r="O25" s="1811">
        <f t="shared" si="0"/>
        <v>105.374</v>
      </c>
      <c r="P25" s="743"/>
      <c r="U25" s="619"/>
      <c r="W25" s="742"/>
      <c r="Y25" s="1818">
        <v>59.3</v>
      </c>
      <c r="Z25" s="1811">
        <f t="shared" si="1"/>
        <v>109.208</v>
      </c>
    </row>
    <row r="26" spans="1:26">
      <c r="B26" s="525"/>
      <c r="C26" s="547" t="s">
        <v>373</v>
      </c>
      <c r="D26" s="731"/>
      <c r="E26" s="1275">
        <v>1263.3</v>
      </c>
      <c r="F26" s="1409"/>
      <c r="G26" s="1388"/>
      <c r="H26" s="1275">
        <v>38240</v>
      </c>
      <c r="I26" s="1230">
        <v>115.434</v>
      </c>
      <c r="J26" s="1275">
        <v>23489934</v>
      </c>
      <c r="K26" s="1230">
        <v>8.8520000000000003</v>
      </c>
      <c r="L26" s="1827">
        <v>109.208</v>
      </c>
      <c r="M26" s="743"/>
      <c r="N26" s="1807">
        <v>174428</v>
      </c>
      <c r="O26" s="1811">
        <f t="shared" si="0"/>
        <v>115.434</v>
      </c>
      <c r="P26" s="743"/>
      <c r="U26" s="1454"/>
      <c r="V26" s="639"/>
      <c r="W26" s="742"/>
      <c r="Y26" s="1818">
        <v>59.3</v>
      </c>
      <c r="Z26" s="1811">
        <f t="shared" si="1"/>
        <v>109.208</v>
      </c>
    </row>
    <row r="27" spans="1:26">
      <c r="B27" s="525"/>
      <c r="C27" s="547" t="s">
        <v>374</v>
      </c>
      <c r="D27" s="731"/>
      <c r="E27" s="1275">
        <v>1280.4000000000001</v>
      </c>
      <c r="F27" s="1409"/>
      <c r="G27" s="1388"/>
      <c r="H27" s="1275">
        <v>39795</v>
      </c>
      <c r="I27" s="1230">
        <v>111.685</v>
      </c>
      <c r="J27" s="1275">
        <v>4857760</v>
      </c>
      <c r="K27" s="1230">
        <v>8.8309999999999995</v>
      </c>
      <c r="L27" s="1827">
        <v>110.129</v>
      </c>
      <c r="M27" s="743"/>
      <c r="N27" s="1807">
        <v>172855</v>
      </c>
      <c r="O27" s="1811">
        <f t="shared" si="0"/>
        <v>111.685</v>
      </c>
      <c r="P27" s="743"/>
      <c r="U27" s="1454"/>
      <c r="V27" s="639"/>
      <c r="W27" s="742"/>
      <c r="Y27" s="1818">
        <v>59.8</v>
      </c>
      <c r="Z27" s="1811">
        <f t="shared" si="1"/>
        <v>110.129</v>
      </c>
    </row>
    <row r="28" spans="1:26">
      <c r="B28" s="525"/>
      <c r="C28" s="547" t="s">
        <v>375</v>
      </c>
      <c r="D28" s="731"/>
      <c r="E28" s="1275">
        <v>1317</v>
      </c>
      <c r="F28" s="1409"/>
      <c r="G28" s="1388"/>
      <c r="H28" s="1275">
        <v>39876</v>
      </c>
      <c r="I28" s="1230">
        <v>115.033</v>
      </c>
      <c r="J28" s="1275">
        <v>2837356</v>
      </c>
      <c r="K28" s="1230">
        <v>8.8130000000000006</v>
      </c>
      <c r="L28" s="1827">
        <v>109.506</v>
      </c>
      <c r="M28" s="743"/>
      <c r="N28" s="1807">
        <v>199453</v>
      </c>
      <c r="O28" s="1811">
        <f t="shared" si="0"/>
        <v>115.033</v>
      </c>
      <c r="P28" s="743"/>
      <c r="U28" s="1454"/>
      <c r="V28" s="639"/>
      <c r="W28" s="742"/>
      <c r="Y28" s="1818">
        <v>59.9</v>
      </c>
      <c r="Z28" s="1811">
        <f t="shared" si="1"/>
        <v>109.506</v>
      </c>
    </row>
    <row r="29" spans="1:26">
      <c r="B29" s="525"/>
      <c r="C29" s="547" t="s">
        <v>376</v>
      </c>
      <c r="D29" s="731"/>
      <c r="E29" s="1275">
        <v>1377.3</v>
      </c>
      <c r="F29" s="1409"/>
      <c r="G29" s="1388"/>
      <c r="H29" s="1275">
        <v>37283</v>
      </c>
      <c r="I29" s="1230">
        <v>105.42700000000001</v>
      </c>
      <c r="J29" s="1275">
        <v>4690772</v>
      </c>
      <c r="K29" s="1230">
        <v>8.8040000000000003</v>
      </c>
      <c r="L29" s="1827">
        <v>109.68899999999999</v>
      </c>
      <c r="M29" s="743"/>
      <c r="N29" s="1807">
        <v>172687</v>
      </c>
      <c r="O29" s="1811">
        <f t="shared" si="0"/>
        <v>105.42700000000001</v>
      </c>
      <c r="P29" s="743"/>
      <c r="U29" s="1454"/>
      <c r="V29" s="639"/>
      <c r="W29" s="742"/>
      <c r="Y29" s="1818">
        <v>60</v>
      </c>
      <c r="Z29" s="1811">
        <f t="shared" si="1"/>
        <v>109.68899999999999</v>
      </c>
    </row>
    <row r="30" spans="1:26">
      <c r="B30" s="525"/>
      <c r="C30" s="547" t="s">
        <v>377</v>
      </c>
      <c r="D30" s="731"/>
      <c r="E30" s="1275">
        <v>1437.6</v>
      </c>
      <c r="F30" s="1409"/>
      <c r="G30" s="1388"/>
      <c r="H30" s="1275">
        <v>36940</v>
      </c>
      <c r="I30" s="1230">
        <v>101.947</v>
      </c>
      <c r="J30" s="1275">
        <v>2214862</v>
      </c>
      <c r="K30" s="1230">
        <v>8.7919999999999998</v>
      </c>
      <c r="L30" s="1827">
        <v>108.99299999999999</v>
      </c>
      <c r="M30" s="743"/>
      <c r="N30" s="1807">
        <v>155343</v>
      </c>
      <c r="O30" s="1811">
        <f t="shared" si="0"/>
        <v>101.947</v>
      </c>
      <c r="P30" s="743"/>
      <c r="U30" s="1454"/>
      <c r="V30" s="639"/>
      <c r="W30" s="742"/>
      <c r="Y30" s="1818">
        <v>60.6</v>
      </c>
      <c r="Z30" s="1811">
        <f t="shared" si="1"/>
        <v>108.99299999999999</v>
      </c>
    </row>
    <row r="31" spans="1:26">
      <c r="B31" s="525"/>
      <c r="C31" s="547" t="s">
        <v>119</v>
      </c>
      <c r="D31" s="731"/>
      <c r="E31" s="1275">
        <v>1470.5</v>
      </c>
      <c r="F31" s="1409"/>
      <c r="G31" s="1388"/>
      <c r="H31" s="1275">
        <v>36415</v>
      </c>
      <c r="I31" s="1230">
        <v>117.282</v>
      </c>
      <c r="J31" s="1275">
        <v>2595739</v>
      </c>
      <c r="K31" s="1230">
        <v>8.7859999999999996</v>
      </c>
      <c r="L31" s="1827">
        <v>107.923</v>
      </c>
      <c r="M31" s="743"/>
      <c r="N31" s="1807">
        <v>181554</v>
      </c>
      <c r="O31" s="1811">
        <f t="shared" si="0"/>
        <v>117.282</v>
      </c>
      <c r="P31" s="743"/>
      <c r="U31" s="1454"/>
      <c r="V31" s="639"/>
      <c r="W31" s="742"/>
      <c r="Y31" s="1818">
        <v>61.3</v>
      </c>
      <c r="Z31" s="1811">
        <f t="shared" si="1"/>
        <v>107.923</v>
      </c>
    </row>
    <row r="32" spans="1:26">
      <c r="B32" s="525"/>
      <c r="C32" s="547" t="s">
        <v>120</v>
      </c>
      <c r="D32" s="731"/>
      <c r="E32" s="1275">
        <v>1423.8</v>
      </c>
      <c r="F32" s="1409"/>
      <c r="G32" s="1388"/>
      <c r="H32" s="1275">
        <v>34962</v>
      </c>
      <c r="I32" s="1230">
        <v>111.4</v>
      </c>
      <c r="J32" s="1275">
        <v>15851504</v>
      </c>
      <c r="K32" s="1230">
        <v>8.7739999999999991</v>
      </c>
      <c r="L32" s="1827">
        <v>108.348</v>
      </c>
      <c r="M32" s="743"/>
      <c r="N32" s="1807">
        <v>171184</v>
      </c>
      <c r="O32" s="1811">
        <f t="shared" si="0"/>
        <v>111.4</v>
      </c>
      <c r="P32" s="743"/>
      <c r="U32" s="1454"/>
      <c r="V32" s="639"/>
      <c r="W32" s="742"/>
      <c r="Y32" s="1818">
        <v>61</v>
      </c>
      <c r="Z32" s="1811">
        <f t="shared" si="1"/>
        <v>108.348</v>
      </c>
    </row>
    <row r="33" spans="1:26">
      <c r="A33" s="734"/>
      <c r="B33" s="744"/>
      <c r="C33" s="550" t="s">
        <v>121</v>
      </c>
      <c r="D33" s="736"/>
      <c r="E33" s="1276">
        <v>1376.6</v>
      </c>
      <c r="F33" s="1410"/>
      <c r="G33" s="1389"/>
      <c r="H33" s="1276">
        <v>36350</v>
      </c>
      <c r="I33" s="1231">
        <v>124.852</v>
      </c>
      <c r="J33" s="1276">
        <v>2502099</v>
      </c>
      <c r="K33" s="1231">
        <v>8.7560000000000002</v>
      </c>
      <c r="L33" s="1828">
        <v>109.964</v>
      </c>
      <c r="M33" s="743"/>
      <c r="N33" s="1807">
        <v>293025</v>
      </c>
      <c r="O33" s="1811">
        <f t="shared" si="0"/>
        <v>124.852</v>
      </c>
      <c r="P33" s="743"/>
      <c r="U33" s="1454"/>
      <c r="V33" s="639"/>
      <c r="W33" s="742"/>
      <c r="Y33" s="1818">
        <v>61.8</v>
      </c>
      <c r="Z33" s="1811">
        <f t="shared" si="1"/>
        <v>109.964</v>
      </c>
    </row>
    <row r="34" spans="1:26">
      <c r="A34" s="532">
        <v>1977</v>
      </c>
      <c r="B34" s="525" t="s">
        <v>378</v>
      </c>
      <c r="C34" s="546" t="s">
        <v>369</v>
      </c>
      <c r="D34" s="731"/>
      <c r="E34" s="1275">
        <v>1422.2</v>
      </c>
      <c r="F34" s="1409"/>
      <c r="G34" s="1388"/>
      <c r="H34" s="1275">
        <v>32615</v>
      </c>
      <c r="I34" s="1230">
        <v>128.869</v>
      </c>
      <c r="J34" s="1275">
        <v>3174181</v>
      </c>
      <c r="K34" s="1230">
        <v>8.75</v>
      </c>
      <c r="L34" s="1827">
        <v>108.348</v>
      </c>
      <c r="M34" s="743"/>
      <c r="N34" s="1807">
        <v>176680</v>
      </c>
      <c r="O34" s="1811">
        <f t="shared" si="0"/>
        <v>128.869</v>
      </c>
      <c r="P34" s="743"/>
      <c r="U34" s="1454"/>
      <c r="V34" s="639"/>
      <c r="W34" s="742"/>
      <c r="Y34" s="1818">
        <v>62.3</v>
      </c>
      <c r="Z34" s="1811">
        <f t="shared" si="1"/>
        <v>108.348</v>
      </c>
    </row>
    <row r="35" spans="1:26">
      <c r="B35" s="525"/>
      <c r="C35" s="547" t="s">
        <v>370</v>
      </c>
      <c r="D35" s="731"/>
      <c r="E35" s="1275">
        <v>1433.5</v>
      </c>
      <c r="F35" s="1409"/>
      <c r="G35" s="1388"/>
      <c r="H35" s="1275">
        <v>31867</v>
      </c>
      <c r="I35" s="1230">
        <v>114.30800000000001</v>
      </c>
      <c r="J35" s="1275">
        <v>4916758</v>
      </c>
      <c r="K35" s="1230">
        <v>8.7430000000000003</v>
      </c>
      <c r="L35" s="1827">
        <v>108.46299999999999</v>
      </c>
      <c r="M35" s="743"/>
      <c r="N35" s="1807">
        <v>167242</v>
      </c>
      <c r="O35" s="1811">
        <f t="shared" si="0"/>
        <v>114.30800000000001</v>
      </c>
      <c r="P35" s="743"/>
      <c r="U35" s="1454"/>
      <c r="V35" s="639"/>
      <c r="W35" s="742"/>
      <c r="Y35" s="1818">
        <v>62.8</v>
      </c>
      <c r="Z35" s="1811">
        <f t="shared" si="1"/>
        <v>108.46299999999999</v>
      </c>
    </row>
    <row r="36" spans="1:26">
      <c r="B36" s="525"/>
      <c r="C36" s="547" t="s">
        <v>371</v>
      </c>
      <c r="D36" s="731"/>
      <c r="E36" s="1275">
        <v>1483</v>
      </c>
      <c r="F36" s="1409"/>
      <c r="G36" s="1388"/>
      <c r="H36" s="1275">
        <v>33780</v>
      </c>
      <c r="I36" s="1230">
        <v>126.255</v>
      </c>
      <c r="J36" s="1275">
        <v>1591506</v>
      </c>
      <c r="K36" s="1230">
        <v>8.7059999999999995</v>
      </c>
      <c r="L36" s="1827">
        <v>109.154</v>
      </c>
      <c r="M36" s="743"/>
      <c r="N36" s="1807">
        <v>208566</v>
      </c>
      <c r="O36" s="1811">
        <f t="shared" si="0"/>
        <v>126.255</v>
      </c>
      <c r="P36" s="743"/>
      <c r="U36" s="1454"/>
      <c r="V36" s="639"/>
      <c r="W36" s="742"/>
      <c r="Y36" s="1818">
        <v>63.2</v>
      </c>
      <c r="Z36" s="1811">
        <f t="shared" si="1"/>
        <v>109.154</v>
      </c>
    </row>
    <row r="37" spans="1:26">
      <c r="B37" s="525"/>
      <c r="C37" s="547" t="s">
        <v>372</v>
      </c>
      <c r="D37" s="731"/>
      <c r="E37" s="1275">
        <v>1445</v>
      </c>
      <c r="F37" s="1409"/>
      <c r="G37" s="1388"/>
      <c r="H37" s="1275">
        <v>33933</v>
      </c>
      <c r="I37" s="1230">
        <v>110</v>
      </c>
      <c r="J37" s="1275">
        <v>3192326</v>
      </c>
      <c r="K37" s="1230">
        <v>8.6140000000000008</v>
      </c>
      <c r="L37" s="1827">
        <v>107.75700000000001</v>
      </c>
      <c r="M37" s="743"/>
      <c r="N37" s="1807">
        <v>190233</v>
      </c>
      <c r="O37" s="1811">
        <f t="shared" si="0"/>
        <v>110</v>
      </c>
      <c r="P37" s="743"/>
      <c r="U37" s="1454"/>
      <c r="V37" s="639"/>
      <c r="W37" s="742"/>
      <c r="Y37" s="1818">
        <v>63.9</v>
      </c>
      <c r="Z37" s="1811">
        <f t="shared" si="1"/>
        <v>107.75700000000001</v>
      </c>
    </row>
    <row r="38" spans="1:26">
      <c r="B38" s="525"/>
      <c r="C38" s="547" t="s">
        <v>373</v>
      </c>
      <c r="D38" s="731"/>
      <c r="E38" s="1275">
        <v>1438.5</v>
      </c>
      <c r="F38" s="1409"/>
      <c r="G38" s="1388"/>
      <c r="H38" s="1275">
        <v>35268</v>
      </c>
      <c r="I38" s="1230">
        <v>109.556</v>
      </c>
      <c r="J38" s="1275">
        <v>30470781</v>
      </c>
      <c r="K38" s="1230">
        <v>8.41</v>
      </c>
      <c r="L38" s="1827">
        <v>108.76900000000001</v>
      </c>
      <c r="M38" s="743"/>
      <c r="N38" s="1807">
        <v>191096</v>
      </c>
      <c r="O38" s="1811">
        <f t="shared" si="0"/>
        <v>109.556</v>
      </c>
      <c r="P38" s="743"/>
      <c r="U38" s="1454"/>
      <c r="V38" s="639"/>
      <c r="W38" s="742"/>
      <c r="Y38" s="1818">
        <v>64.5</v>
      </c>
      <c r="Z38" s="1811">
        <f t="shared" si="1"/>
        <v>108.76900000000001</v>
      </c>
    </row>
    <row r="39" spans="1:26">
      <c r="B39" s="525"/>
      <c r="C39" s="547" t="s">
        <v>374</v>
      </c>
      <c r="D39" s="731"/>
      <c r="E39" s="1275">
        <v>1425.6</v>
      </c>
      <c r="F39" s="1409"/>
      <c r="G39" s="1388"/>
      <c r="H39" s="1275">
        <v>38218</v>
      </c>
      <c r="I39" s="1230">
        <v>108.248</v>
      </c>
      <c r="J39" s="1275">
        <v>4288778</v>
      </c>
      <c r="K39" s="1230">
        <v>8.1419999999999995</v>
      </c>
      <c r="L39" s="1827">
        <v>107.86</v>
      </c>
      <c r="M39" s="743"/>
      <c r="N39" s="1807">
        <v>187112</v>
      </c>
      <c r="O39" s="1811">
        <f t="shared" si="0"/>
        <v>108.248</v>
      </c>
      <c r="P39" s="743"/>
      <c r="U39" s="1454"/>
      <c r="V39" s="639"/>
      <c r="W39" s="742"/>
      <c r="Y39" s="1818">
        <v>64.5</v>
      </c>
      <c r="Z39" s="1811">
        <f t="shared" si="1"/>
        <v>107.86</v>
      </c>
    </row>
    <row r="40" spans="1:26">
      <c r="B40" s="525"/>
      <c r="C40" s="547" t="s">
        <v>375</v>
      </c>
      <c r="D40" s="731"/>
      <c r="E40" s="1275">
        <v>1443</v>
      </c>
      <c r="F40" s="1409"/>
      <c r="G40" s="1388"/>
      <c r="H40" s="1275">
        <v>37769</v>
      </c>
      <c r="I40" s="1230">
        <v>101.914</v>
      </c>
      <c r="J40" s="1275">
        <v>3261685</v>
      </c>
      <c r="K40" s="1230">
        <v>7.984</v>
      </c>
      <c r="L40" s="1827">
        <v>107.679</v>
      </c>
      <c r="M40" s="743"/>
      <c r="N40" s="1807">
        <v>203270</v>
      </c>
      <c r="O40" s="1811">
        <f t="shared" si="0"/>
        <v>101.914</v>
      </c>
      <c r="P40" s="743"/>
      <c r="U40" s="1454"/>
      <c r="V40" s="639"/>
      <c r="W40" s="742"/>
      <c r="Y40" s="1818">
        <v>64.5</v>
      </c>
      <c r="Z40" s="1811">
        <f t="shared" si="1"/>
        <v>107.679</v>
      </c>
    </row>
    <row r="41" spans="1:26">
      <c r="B41" s="525"/>
      <c r="C41" s="547" t="s">
        <v>376</v>
      </c>
      <c r="D41" s="731"/>
      <c r="E41" s="1275">
        <v>1461.5</v>
      </c>
      <c r="F41" s="1409"/>
      <c r="G41" s="1388"/>
      <c r="H41" s="1275">
        <v>36926</v>
      </c>
      <c r="I41" s="1230">
        <v>113.619</v>
      </c>
      <c r="J41" s="1275">
        <v>5491074</v>
      </c>
      <c r="K41" s="1230">
        <v>7.8680000000000003</v>
      </c>
      <c r="L41" s="1827">
        <v>108</v>
      </c>
      <c r="M41" s="743"/>
      <c r="N41" s="1807">
        <v>196205</v>
      </c>
      <c r="O41" s="1811">
        <f t="shared" si="0"/>
        <v>113.619</v>
      </c>
      <c r="P41" s="743"/>
      <c r="U41" s="1454"/>
      <c r="V41" s="639"/>
      <c r="W41" s="742"/>
      <c r="Y41" s="1818">
        <v>64.8</v>
      </c>
      <c r="Z41" s="1811">
        <f t="shared" si="1"/>
        <v>108</v>
      </c>
    </row>
    <row r="42" spans="1:26">
      <c r="B42" s="525"/>
      <c r="C42" s="547" t="s">
        <v>377</v>
      </c>
      <c r="D42" s="731"/>
      <c r="E42" s="1275">
        <v>1434.6</v>
      </c>
      <c r="F42" s="1409"/>
      <c r="G42" s="1388"/>
      <c r="H42" s="1275">
        <v>36674</v>
      </c>
      <c r="I42" s="1230">
        <v>128.72200000000001</v>
      </c>
      <c r="J42" s="1275">
        <v>2450440</v>
      </c>
      <c r="K42" s="1230">
        <v>7.7229999999999999</v>
      </c>
      <c r="L42" s="1827">
        <v>107.261</v>
      </c>
      <c r="M42" s="743"/>
      <c r="N42" s="1807">
        <v>199961</v>
      </c>
      <c r="O42" s="1811">
        <f t="shared" si="0"/>
        <v>128.72200000000001</v>
      </c>
      <c r="P42" s="743"/>
      <c r="U42" s="1454"/>
      <c r="V42" s="639"/>
      <c r="W42" s="742"/>
      <c r="Y42" s="1818">
        <v>65</v>
      </c>
      <c r="Z42" s="1811">
        <f t="shared" si="1"/>
        <v>107.261</v>
      </c>
    </row>
    <row r="43" spans="1:26">
      <c r="B43" s="525"/>
      <c r="C43" s="547" t="s">
        <v>119</v>
      </c>
      <c r="D43" s="731"/>
      <c r="E43" s="1275">
        <v>1438.2</v>
      </c>
      <c r="F43" s="1409"/>
      <c r="G43" s="1388"/>
      <c r="H43" s="1275">
        <v>36250</v>
      </c>
      <c r="I43" s="1230">
        <v>103.139</v>
      </c>
      <c r="J43" s="1275">
        <v>2638758</v>
      </c>
      <c r="K43" s="1230">
        <v>7.56</v>
      </c>
      <c r="L43" s="1827">
        <v>106.852</v>
      </c>
      <c r="M43" s="743"/>
      <c r="N43" s="1807">
        <v>187253</v>
      </c>
      <c r="O43" s="1811">
        <f t="shared" si="0"/>
        <v>103.139</v>
      </c>
      <c r="P43" s="743"/>
      <c r="U43" s="1454"/>
      <c r="V43" s="639"/>
      <c r="W43" s="742"/>
      <c r="Y43" s="1818">
        <v>65.5</v>
      </c>
      <c r="Z43" s="1811">
        <f t="shared" si="1"/>
        <v>106.852</v>
      </c>
    </row>
    <row r="44" spans="1:26">
      <c r="B44" s="525"/>
      <c r="C44" s="547" t="s">
        <v>120</v>
      </c>
      <c r="D44" s="731"/>
      <c r="E44" s="1275">
        <v>1414.8</v>
      </c>
      <c r="F44" s="1409"/>
      <c r="G44" s="1388"/>
      <c r="H44" s="1275">
        <v>67585</v>
      </c>
      <c r="I44" s="1230">
        <v>99.501000000000005</v>
      </c>
      <c r="J44" s="1275">
        <v>17121667</v>
      </c>
      <c r="K44" s="1230">
        <v>7.4039999999999999</v>
      </c>
      <c r="L44" s="1827">
        <v>105.738</v>
      </c>
      <c r="M44" s="743"/>
      <c r="N44" s="1807">
        <v>170330</v>
      </c>
      <c r="O44" s="1811">
        <f t="shared" si="0"/>
        <v>99.501000000000005</v>
      </c>
      <c r="P44" s="743"/>
      <c r="U44" s="1454"/>
      <c r="V44" s="639"/>
      <c r="W44" s="742"/>
      <c r="Y44" s="1818">
        <v>64.5</v>
      </c>
      <c r="Z44" s="1811">
        <f t="shared" si="1"/>
        <v>105.738</v>
      </c>
    </row>
    <row r="45" spans="1:26">
      <c r="B45" s="744"/>
      <c r="C45" s="550" t="s">
        <v>121</v>
      </c>
      <c r="D45" s="736"/>
      <c r="E45" s="1276">
        <v>1377.8</v>
      </c>
      <c r="F45" s="1410"/>
      <c r="G45" s="1389"/>
      <c r="H45" s="1276">
        <v>39355</v>
      </c>
      <c r="I45" s="1231">
        <v>97.647999999999996</v>
      </c>
      <c r="J45" s="1276">
        <v>5242150</v>
      </c>
      <c r="K45" s="1231">
        <v>7.29</v>
      </c>
      <c r="L45" s="1828">
        <v>104.53100000000001</v>
      </c>
      <c r="M45" s="743"/>
      <c r="N45" s="1807">
        <v>286133</v>
      </c>
      <c r="O45" s="1811">
        <f t="shared" si="0"/>
        <v>97.647999999999996</v>
      </c>
      <c r="P45" s="743"/>
      <c r="U45" s="1454"/>
      <c r="V45" s="639"/>
      <c r="W45" s="742"/>
      <c r="Y45" s="1818">
        <v>64.599999999999994</v>
      </c>
      <c r="Z45" s="1811">
        <f t="shared" si="1"/>
        <v>104.53100000000001</v>
      </c>
    </row>
    <row r="46" spans="1:26">
      <c r="A46" s="518">
        <v>1978</v>
      </c>
      <c r="B46" s="525" t="s">
        <v>379</v>
      </c>
      <c r="C46" s="546" t="s">
        <v>369</v>
      </c>
      <c r="D46" s="731"/>
      <c r="E46" s="1275">
        <v>1463.7</v>
      </c>
      <c r="F46" s="1409"/>
      <c r="G46" s="1388"/>
      <c r="H46" s="1275">
        <v>36315</v>
      </c>
      <c r="I46" s="1230">
        <v>101.983</v>
      </c>
      <c r="J46" s="1275">
        <v>963728</v>
      </c>
      <c r="K46" s="1230">
        <v>7.2439999999999998</v>
      </c>
      <c r="L46" s="1827">
        <v>104.01300000000001</v>
      </c>
      <c r="M46" s="743"/>
      <c r="N46" s="1807">
        <v>180184</v>
      </c>
      <c r="O46" s="1811">
        <f t="shared" si="0"/>
        <v>101.983</v>
      </c>
      <c r="P46" s="743"/>
      <c r="U46" s="1454"/>
      <c r="V46" s="639"/>
      <c r="W46" s="742"/>
      <c r="Y46" s="1818">
        <v>64.8</v>
      </c>
      <c r="Z46" s="1811">
        <f t="shared" si="1"/>
        <v>104.01300000000001</v>
      </c>
    </row>
    <row r="47" spans="1:26">
      <c r="B47" s="525"/>
      <c r="C47" s="547" t="s">
        <v>370</v>
      </c>
      <c r="D47" s="731"/>
      <c r="E47" s="1275">
        <v>1390.3</v>
      </c>
      <c r="F47" s="1409"/>
      <c r="G47" s="1388"/>
      <c r="H47" s="1275">
        <v>35892</v>
      </c>
      <c r="I47" s="1230">
        <v>109.62</v>
      </c>
      <c r="J47" s="1275">
        <v>3980889</v>
      </c>
      <c r="K47" s="1230">
        <v>7.2069999999999999</v>
      </c>
      <c r="L47" s="1827">
        <v>103.66200000000001</v>
      </c>
      <c r="M47" s="743"/>
      <c r="N47" s="1807">
        <v>183331</v>
      </c>
      <c r="O47" s="1811">
        <f t="shared" si="0"/>
        <v>109.62</v>
      </c>
      <c r="P47" s="743"/>
      <c r="U47" s="1454"/>
      <c r="V47" s="639"/>
      <c r="W47" s="742"/>
      <c r="Y47" s="1818">
        <v>65.099999999999994</v>
      </c>
      <c r="Z47" s="1811">
        <f t="shared" si="1"/>
        <v>103.66200000000001</v>
      </c>
    </row>
    <row r="48" spans="1:26">
      <c r="B48" s="525"/>
      <c r="C48" s="547" t="s">
        <v>371</v>
      </c>
      <c r="D48" s="731"/>
      <c r="E48" s="1275">
        <v>1379.3</v>
      </c>
      <c r="F48" s="1409"/>
      <c r="G48" s="1388"/>
      <c r="H48" s="1275">
        <v>38526</v>
      </c>
      <c r="I48" s="1230">
        <v>97.899000000000001</v>
      </c>
      <c r="J48" s="1275">
        <v>2661636</v>
      </c>
      <c r="K48" s="1230">
        <v>7.1310000000000002</v>
      </c>
      <c r="L48" s="1827">
        <v>103.956</v>
      </c>
      <c r="M48" s="743"/>
      <c r="N48" s="1807">
        <v>204184</v>
      </c>
      <c r="O48" s="1811">
        <f t="shared" si="0"/>
        <v>97.899000000000001</v>
      </c>
      <c r="P48" s="743"/>
      <c r="U48" s="1454"/>
      <c r="V48" s="639"/>
      <c r="W48" s="742"/>
      <c r="Y48" s="1818">
        <v>65.7</v>
      </c>
      <c r="Z48" s="1811">
        <f t="shared" si="1"/>
        <v>103.956</v>
      </c>
    </row>
    <row r="49" spans="1:26">
      <c r="B49" s="525"/>
      <c r="C49" s="547" t="s">
        <v>372</v>
      </c>
      <c r="D49" s="731"/>
      <c r="E49" s="1275">
        <v>1365.1</v>
      </c>
      <c r="F49" s="1409"/>
      <c r="G49" s="1388"/>
      <c r="H49" s="1275">
        <v>38145</v>
      </c>
      <c r="I49" s="1230">
        <v>106.982</v>
      </c>
      <c r="J49" s="1275">
        <v>3062017</v>
      </c>
      <c r="K49" s="1230">
        <v>7.0220000000000002</v>
      </c>
      <c r="L49" s="1827">
        <v>103.756</v>
      </c>
      <c r="M49" s="743"/>
      <c r="N49" s="1807">
        <v>203515</v>
      </c>
      <c r="O49" s="1811">
        <f t="shared" si="0"/>
        <v>106.982</v>
      </c>
      <c r="P49" s="743"/>
      <c r="U49" s="1454"/>
      <c r="V49" s="639"/>
      <c r="W49" s="742"/>
      <c r="Y49" s="1818">
        <v>66.3</v>
      </c>
      <c r="Z49" s="1811">
        <f t="shared" si="1"/>
        <v>103.756</v>
      </c>
    </row>
    <row r="50" spans="1:26">
      <c r="B50" s="525"/>
      <c r="C50" s="547" t="s">
        <v>373</v>
      </c>
      <c r="D50" s="731"/>
      <c r="E50" s="1275">
        <v>1374.9</v>
      </c>
      <c r="F50" s="1409"/>
      <c r="G50" s="1388"/>
      <c r="H50" s="1275">
        <v>41522</v>
      </c>
      <c r="I50" s="1230">
        <v>95.245999999999995</v>
      </c>
      <c r="J50" s="1275">
        <v>24743565</v>
      </c>
      <c r="K50" s="1230">
        <v>6.835</v>
      </c>
      <c r="L50" s="1827">
        <v>103.566</v>
      </c>
      <c r="M50" s="743"/>
      <c r="N50" s="1807">
        <v>182011</v>
      </c>
      <c r="O50" s="1811">
        <f t="shared" si="0"/>
        <v>95.245999999999995</v>
      </c>
      <c r="P50" s="743"/>
      <c r="U50" s="1454"/>
      <c r="V50" s="639"/>
      <c r="W50" s="742"/>
      <c r="Y50" s="1818">
        <v>66.8</v>
      </c>
      <c r="Z50" s="1811">
        <f t="shared" si="1"/>
        <v>103.566</v>
      </c>
    </row>
    <row r="51" spans="1:26">
      <c r="B51" s="525"/>
      <c r="C51" s="547" t="s">
        <v>374</v>
      </c>
      <c r="D51" s="731"/>
      <c r="E51" s="1275">
        <v>1363.4</v>
      </c>
      <c r="F51" s="1409"/>
      <c r="G51" s="1388"/>
      <c r="H51" s="1275">
        <v>43761</v>
      </c>
      <c r="I51" s="1230">
        <v>97.265000000000001</v>
      </c>
      <c r="J51" s="1275">
        <v>3883556</v>
      </c>
      <c r="K51" s="1230">
        <v>6.6920000000000002</v>
      </c>
      <c r="L51" s="1827">
        <v>104.651</v>
      </c>
      <c r="M51" s="743"/>
      <c r="N51" s="1807">
        <v>181994</v>
      </c>
      <c r="O51" s="1811">
        <f t="shared" si="0"/>
        <v>97.265000000000001</v>
      </c>
      <c r="P51" s="743"/>
      <c r="U51" s="1454"/>
      <c r="V51" s="639"/>
      <c r="W51" s="742"/>
      <c r="Y51" s="1818">
        <v>67.5</v>
      </c>
      <c r="Z51" s="1811">
        <f t="shared" si="1"/>
        <v>104.651</v>
      </c>
    </row>
    <row r="52" spans="1:26">
      <c r="B52" s="525"/>
      <c r="C52" s="547" t="s">
        <v>375</v>
      </c>
      <c r="D52" s="731"/>
      <c r="E52" s="1275">
        <v>1417.2</v>
      </c>
      <c r="F52" s="1409"/>
      <c r="G52" s="1388"/>
      <c r="H52" s="1275">
        <v>42176</v>
      </c>
      <c r="I52" s="1230">
        <v>96.106999999999999</v>
      </c>
      <c r="J52" s="1275">
        <v>3279094</v>
      </c>
      <c r="K52" s="1230">
        <v>6.6120000000000001</v>
      </c>
      <c r="L52" s="1827">
        <v>105.116</v>
      </c>
      <c r="M52" s="743"/>
      <c r="N52" s="1807">
        <v>195357</v>
      </c>
      <c r="O52" s="1811">
        <f t="shared" si="0"/>
        <v>96.106999999999999</v>
      </c>
      <c r="P52" s="743"/>
      <c r="U52" s="1454"/>
      <c r="V52" s="639"/>
      <c r="W52" s="742"/>
      <c r="Y52" s="1818">
        <v>67.8</v>
      </c>
      <c r="Z52" s="1811">
        <f t="shared" si="1"/>
        <v>105.116</v>
      </c>
    </row>
    <row r="53" spans="1:26">
      <c r="B53" s="525"/>
      <c r="C53" s="547" t="s">
        <v>376</v>
      </c>
      <c r="D53" s="731"/>
      <c r="E53" s="1275">
        <v>1473.1</v>
      </c>
      <c r="F53" s="1409"/>
      <c r="G53" s="1388"/>
      <c r="H53" s="1275">
        <v>41916</v>
      </c>
      <c r="I53" s="1230">
        <v>101.54</v>
      </c>
      <c r="J53" s="1275">
        <v>5085522</v>
      </c>
      <c r="K53" s="1230">
        <v>6.5620000000000003</v>
      </c>
      <c r="L53" s="1827">
        <v>105.556</v>
      </c>
      <c r="M53" s="743"/>
      <c r="N53" s="1807">
        <v>199227</v>
      </c>
      <c r="O53" s="1811">
        <f t="shared" si="0"/>
        <v>101.54</v>
      </c>
      <c r="P53" s="743"/>
      <c r="U53" s="1454"/>
      <c r="V53" s="639"/>
      <c r="W53" s="742"/>
      <c r="Y53" s="1818">
        <v>68.400000000000006</v>
      </c>
      <c r="Z53" s="1811">
        <f t="shared" si="1"/>
        <v>105.556</v>
      </c>
    </row>
    <row r="54" spans="1:26">
      <c r="B54" s="525"/>
      <c r="C54" s="547" t="s">
        <v>377</v>
      </c>
      <c r="D54" s="731"/>
      <c r="E54" s="1275">
        <v>1405</v>
      </c>
      <c r="F54" s="1409"/>
      <c r="G54" s="1388"/>
      <c r="H54" s="1275">
        <v>40583</v>
      </c>
      <c r="I54" s="1230">
        <v>97.251000000000005</v>
      </c>
      <c r="J54" s="1275">
        <v>2701409</v>
      </c>
      <c r="K54" s="1230">
        <v>6.51</v>
      </c>
      <c r="L54" s="1827">
        <v>105.23099999999999</v>
      </c>
      <c r="M54" s="743"/>
      <c r="N54" s="1807">
        <v>194464</v>
      </c>
      <c r="O54" s="1811">
        <f t="shared" si="0"/>
        <v>97.251000000000005</v>
      </c>
      <c r="P54" s="743"/>
      <c r="U54" s="1454"/>
      <c r="V54" s="639"/>
      <c r="W54" s="742"/>
      <c r="Y54" s="1818">
        <v>68.400000000000006</v>
      </c>
      <c r="Z54" s="1811">
        <f t="shared" si="1"/>
        <v>105.23099999999999</v>
      </c>
    </row>
    <row r="55" spans="1:26">
      <c r="B55" s="525"/>
      <c r="C55" s="547" t="s">
        <v>119</v>
      </c>
      <c r="D55" s="731"/>
      <c r="E55" s="1275">
        <v>1412.7</v>
      </c>
      <c r="F55" s="1409"/>
      <c r="G55" s="1388"/>
      <c r="H55" s="1275">
        <v>39408</v>
      </c>
      <c r="I55" s="1230">
        <v>100.621</v>
      </c>
      <c r="J55" s="1275">
        <v>3079385</v>
      </c>
      <c r="K55" s="1230">
        <v>6.4779999999999998</v>
      </c>
      <c r="L55" s="1827">
        <v>104.733</v>
      </c>
      <c r="M55" s="743"/>
      <c r="N55" s="1807">
        <v>188416</v>
      </c>
      <c r="O55" s="1811">
        <f t="shared" si="0"/>
        <v>100.621</v>
      </c>
      <c r="P55" s="743"/>
      <c r="U55" s="1454"/>
      <c r="V55" s="639"/>
      <c r="W55" s="742"/>
      <c r="Y55" s="1818">
        <v>68.599999999999994</v>
      </c>
      <c r="Z55" s="1811">
        <f t="shared" si="1"/>
        <v>104.733</v>
      </c>
    </row>
    <row r="56" spans="1:26">
      <c r="B56" s="525"/>
      <c r="C56" s="547" t="s">
        <v>120</v>
      </c>
      <c r="D56" s="731"/>
      <c r="E56" s="1275">
        <v>1450.4</v>
      </c>
      <c r="F56" s="1409"/>
      <c r="G56" s="1388"/>
      <c r="H56" s="1275">
        <v>39480</v>
      </c>
      <c r="I56" s="1230">
        <v>114.22199999999999</v>
      </c>
      <c r="J56" s="1275">
        <v>18786154</v>
      </c>
      <c r="K56" s="1230">
        <v>6.4279999999999999</v>
      </c>
      <c r="L56" s="1827">
        <v>105.116</v>
      </c>
      <c r="M56" s="743"/>
      <c r="N56" s="1807">
        <v>194554</v>
      </c>
      <c r="O56" s="1811">
        <f t="shared" si="0"/>
        <v>114.22199999999999</v>
      </c>
      <c r="P56" s="743"/>
      <c r="U56" s="1454"/>
      <c r="V56" s="639"/>
      <c r="W56" s="742"/>
      <c r="Y56" s="1818">
        <v>67.8</v>
      </c>
      <c r="Z56" s="1811">
        <f t="shared" si="1"/>
        <v>105.116</v>
      </c>
    </row>
    <row r="57" spans="1:26">
      <c r="A57" s="734"/>
      <c r="B57" s="525"/>
      <c r="C57" s="550" t="s">
        <v>121</v>
      </c>
      <c r="D57" s="731"/>
      <c r="E57" s="1275">
        <v>1390.8</v>
      </c>
      <c r="F57" s="1409"/>
      <c r="G57" s="1388"/>
      <c r="H57" s="1275">
        <v>38942</v>
      </c>
      <c r="I57" s="1231">
        <v>105.843</v>
      </c>
      <c r="J57" s="1276">
        <v>3179976</v>
      </c>
      <c r="K57" s="1231">
        <v>6.3680000000000003</v>
      </c>
      <c r="L57" s="1828">
        <v>104.95399999999999</v>
      </c>
      <c r="M57" s="743"/>
      <c r="N57" s="1807">
        <v>302852</v>
      </c>
      <c r="O57" s="1811">
        <f t="shared" si="0"/>
        <v>105.843</v>
      </c>
      <c r="P57" s="743"/>
      <c r="U57" s="1454"/>
      <c r="V57" s="639"/>
      <c r="W57" s="742"/>
      <c r="Y57" s="1818">
        <v>67.8</v>
      </c>
      <c r="Z57" s="1811">
        <f t="shared" si="1"/>
        <v>104.95399999999999</v>
      </c>
    </row>
    <row r="58" spans="1:26">
      <c r="A58" s="532">
        <v>1979</v>
      </c>
      <c r="B58" s="727" t="s">
        <v>380</v>
      </c>
      <c r="C58" s="546" t="s">
        <v>369</v>
      </c>
      <c r="D58" s="728"/>
      <c r="E58" s="1274">
        <v>1446.1</v>
      </c>
      <c r="F58" s="1408"/>
      <c r="G58" s="1387"/>
      <c r="H58" s="1274">
        <v>36747</v>
      </c>
      <c r="I58" s="1230">
        <v>103.041</v>
      </c>
      <c r="J58" s="1275">
        <v>3734023</v>
      </c>
      <c r="K58" s="1230">
        <v>6.3380000000000001</v>
      </c>
      <c r="L58" s="1827">
        <v>104.63</v>
      </c>
      <c r="M58" s="743"/>
      <c r="N58" s="1807">
        <v>185664</v>
      </c>
      <c r="O58" s="1811">
        <f t="shared" si="0"/>
        <v>103.041</v>
      </c>
      <c r="P58" s="743"/>
      <c r="U58" s="1454"/>
      <c r="V58" s="639"/>
      <c r="W58" s="742"/>
      <c r="Y58" s="1818">
        <v>67.8</v>
      </c>
      <c r="Z58" s="1811">
        <f t="shared" si="1"/>
        <v>104.63</v>
      </c>
    </row>
    <row r="59" spans="1:26">
      <c r="B59" s="525"/>
      <c r="C59" s="547" t="s">
        <v>370</v>
      </c>
      <c r="D59" s="731"/>
      <c r="E59" s="1275">
        <v>1502.2</v>
      </c>
      <c r="F59" s="1409"/>
      <c r="G59" s="1388"/>
      <c r="H59" s="1275">
        <v>35313</v>
      </c>
      <c r="I59" s="1230">
        <v>98.97</v>
      </c>
      <c r="J59" s="1275">
        <v>6967453</v>
      </c>
      <c r="K59" s="1230">
        <v>6.3109999999999999</v>
      </c>
      <c r="L59" s="1827">
        <v>104.14700000000001</v>
      </c>
      <c r="M59" s="743"/>
      <c r="N59" s="1807">
        <v>181442</v>
      </c>
      <c r="O59" s="1811">
        <f t="shared" si="0"/>
        <v>98.97</v>
      </c>
      <c r="P59" s="743"/>
      <c r="U59" s="1454"/>
      <c r="V59" s="639"/>
      <c r="W59" s="742"/>
      <c r="Y59" s="1818">
        <v>67.8</v>
      </c>
      <c r="Z59" s="1811">
        <f t="shared" si="1"/>
        <v>104.14700000000001</v>
      </c>
    </row>
    <row r="60" spans="1:26">
      <c r="B60" s="525"/>
      <c r="C60" s="547" t="s">
        <v>371</v>
      </c>
      <c r="D60" s="731"/>
      <c r="E60" s="1275">
        <v>1427.9</v>
      </c>
      <c r="F60" s="1409"/>
      <c r="G60" s="1388"/>
      <c r="H60" s="1275">
        <v>37076</v>
      </c>
      <c r="I60" s="1230">
        <v>106.67</v>
      </c>
      <c r="J60" s="1275">
        <v>2991107</v>
      </c>
      <c r="K60" s="1230">
        <v>6.29</v>
      </c>
      <c r="L60" s="1827">
        <v>103.95699999999999</v>
      </c>
      <c r="M60" s="743"/>
      <c r="N60" s="1807">
        <v>217804</v>
      </c>
      <c r="O60" s="1811">
        <f t="shared" si="0"/>
        <v>106.67</v>
      </c>
      <c r="P60" s="743"/>
      <c r="U60" s="1454"/>
      <c r="V60" s="639"/>
      <c r="W60" s="742"/>
      <c r="Y60" s="1818">
        <v>68.3</v>
      </c>
      <c r="Z60" s="1811">
        <f t="shared" si="1"/>
        <v>103.95699999999999</v>
      </c>
    </row>
    <row r="61" spans="1:26">
      <c r="B61" s="525"/>
      <c r="C61" s="547" t="s">
        <v>372</v>
      </c>
      <c r="D61" s="731"/>
      <c r="E61" s="1275">
        <v>1401.9</v>
      </c>
      <c r="F61" s="1409"/>
      <c r="G61" s="1388"/>
      <c r="H61" s="1275">
        <v>36583</v>
      </c>
      <c r="I61" s="1230">
        <v>101.429</v>
      </c>
      <c r="J61" s="1275">
        <v>4891832</v>
      </c>
      <c r="K61" s="1230">
        <v>6.3079999999999998</v>
      </c>
      <c r="L61" s="1827">
        <v>104.374</v>
      </c>
      <c r="M61" s="743"/>
      <c r="N61" s="1807">
        <v>206423</v>
      </c>
      <c r="O61" s="1811">
        <f t="shared" si="0"/>
        <v>101.429</v>
      </c>
      <c r="P61" s="743"/>
      <c r="U61" s="1454"/>
      <c r="V61" s="639"/>
      <c r="W61" s="742"/>
      <c r="Y61" s="1818">
        <v>69.2</v>
      </c>
      <c r="Z61" s="1811">
        <f t="shared" si="1"/>
        <v>104.374</v>
      </c>
    </row>
    <row r="62" spans="1:26">
      <c r="B62" s="525"/>
      <c r="C62" s="547" t="s">
        <v>373</v>
      </c>
      <c r="D62" s="731"/>
      <c r="E62" s="1275">
        <v>1517.5</v>
      </c>
      <c r="F62" s="1409"/>
      <c r="G62" s="1388"/>
      <c r="H62" s="1275">
        <v>40035</v>
      </c>
      <c r="I62" s="1230">
        <v>106.134</v>
      </c>
      <c r="J62" s="1275">
        <v>29944912</v>
      </c>
      <c r="K62" s="1230">
        <v>6.4260000000000002</v>
      </c>
      <c r="L62" s="1827">
        <v>104.491</v>
      </c>
      <c r="M62" s="743"/>
      <c r="N62" s="1807">
        <v>193175</v>
      </c>
      <c r="O62" s="1811">
        <f t="shared" si="0"/>
        <v>106.134</v>
      </c>
      <c r="P62" s="743"/>
      <c r="U62" s="1454"/>
      <c r="V62" s="639"/>
      <c r="W62" s="742"/>
      <c r="Y62" s="1818">
        <v>69.8</v>
      </c>
      <c r="Z62" s="1811">
        <f t="shared" si="1"/>
        <v>104.491</v>
      </c>
    </row>
    <row r="63" spans="1:26">
      <c r="B63" s="525"/>
      <c r="C63" s="547" t="s">
        <v>374</v>
      </c>
      <c r="D63" s="731"/>
      <c r="E63" s="1275">
        <v>1463.4</v>
      </c>
      <c r="F63" s="1409"/>
      <c r="G63" s="1388"/>
      <c r="H63" s="1275">
        <v>41572</v>
      </c>
      <c r="I63" s="1230">
        <v>100.068</v>
      </c>
      <c r="J63" s="1275">
        <v>7931173</v>
      </c>
      <c r="K63" s="1230">
        <v>6.5339999999999998</v>
      </c>
      <c r="L63" s="1827">
        <v>103.556</v>
      </c>
      <c r="M63" s="743"/>
      <c r="N63" s="1807">
        <v>182117</v>
      </c>
      <c r="O63" s="1811">
        <f t="shared" si="0"/>
        <v>100.068</v>
      </c>
      <c r="P63" s="743"/>
      <c r="U63" s="1454"/>
      <c r="V63" s="639"/>
      <c r="W63" s="742"/>
      <c r="Y63" s="1818">
        <v>69.900000000000006</v>
      </c>
      <c r="Z63" s="1811">
        <f t="shared" si="1"/>
        <v>103.556</v>
      </c>
    </row>
    <row r="64" spans="1:26">
      <c r="B64" s="525"/>
      <c r="C64" s="547" t="s">
        <v>375</v>
      </c>
      <c r="D64" s="731"/>
      <c r="E64" s="1275">
        <v>1428.5</v>
      </c>
      <c r="F64" s="1409"/>
      <c r="G64" s="1388"/>
      <c r="H64" s="1275">
        <v>40825</v>
      </c>
      <c r="I64" s="1230">
        <v>115.842</v>
      </c>
      <c r="J64" s="1275">
        <v>3500143</v>
      </c>
      <c r="K64" s="1230">
        <v>6.6449999999999996</v>
      </c>
      <c r="L64" s="1827">
        <v>103.982</v>
      </c>
      <c r="M64" s="743"/>
      <c r="N64" s="1807">
        <v>226306</v>
      </c>
      <c r="O64" s="1811">
        <f t="shared" si="0"/>
        <v>115.842</v>
      </c>
      <c r="P64" s="743"/>
      <c r="U64" s="1454"/>
      <c r="V64" s="639"/>
      <c r="W64" s="742"/>
      <c r="Y64" s="1818">
        <v>70.5</v>
      </c>
      <c r="Z64" s="1811">
        <f t="shared" si="1"/>
        <v>103.982</v>
      </c>
    </row>
    <row r="65" spans="1:26">
      <c r="B65" s="525"/>
      <c r="C65" s="547" t="s">
        <v>376</v>
      </c>
      <c r="D65" s="731"/>
      <c r="E65" s="1275">
        <v>1490.8</v>
      </c>
      <c r="F65" s="1409"/>
      <c r="G65" s="1388"/>
      <c r="H65" s="1275">
        <v>40211</v>
      </c>
      <c r="I65" s="1230">
        <v>94.063999999999993</v>
      </c>
      <c r="J65" s="1275">
        <v>6869423</v>
      </c>
      <c r="K65" s="1230">
        <v>6.851</v>
      </c>
      <c r="L65" s="1827">
        <v>102.193</v>
      </c>
      <c r="M65" s="743"/>
      <c r="N65" s="1807">
        <v>187400</v>
      </c>
      <c r="O65" s="1811">
        <f t="shared" si="0"/>
        <v>94.063999999999993</v>
      </c>
      <c r="P65" s="743"/>
      <c r="U65" s="1454"/>
      <c r="V65" s="639"/>
      <c r="W65" s="742"/>
      <c r="Y65" s="1818">
        <v>69.900000000000006</v>
      </c>
      <c r="Z65" s="1811">
        <f t="shared" si="1"/>
        <v>102.193</v>
      </c>
    </row>
    <row r="66" spans="1:26">
      <c r="B66" s="525"/>
      <c r="C66" s="547" t="s">
        <v>377</v>
      </c>
      <c r="D66" s="731"/>
      <c r="E66" s="1275">
        <v>1527.6</v>
      </c>
      <c r="F66" s="1409"/>
      <c r="G66" s="1388"/>
      <c r="H66" s="1275">
        <v>37721</v>
      </c>
      <c r="I66" s="1230">
        <v>97.025000000000006</v>
      </c>
      <c r="J66" s="1275">
        <v>2907085</v>
      </c>
      <c r="K66" s="1230">
        <v>7.0469999999999997</v>
      </c>
      <c r="L66" s="1827">
        <v>103.07</v>
      </c>
      <c r="M66" s="743"/>
      <c r="N66" s="1807">
        <v>188678</v>
      </c>
      <c r="O66" s="1811">
        <f t="shared" si="0"/>
        <v>97.025000000000006</v>
      </c>
      <c r="P66" s="743"/>
      <c r="U66" s="1454"/>
      <c r="V66" s="639"/>
      <c r="W66" s="742"/>
      <c r="Y66" s="1818">
        <v>70.5</v>
      </c>
      <c r="Z66" s="1811">
        <f t="shared" si="1"/>
        <v>103.07</v>
      </c>
    </row>
    <row r="67" spans="1:26">
      <c r="B67" s="525"/>
      <c r="C67" s="547" t="s">
        <v>119</v>
      </c>
      <c r="D67" s="731"/>
      <c r="E67" s="1275">
        <v>1572.8</v>
      </c>
      <c r="F67" s="1409"/>
      <c r="G67" s="1388"/>
      <c r="H67" s="1275">
        <v>37743</v>
      </c>
      <c r="I67" s="1230">
        <v>105.59</v>
      </c>
      <c r="J67" s="1275">
        <v>3794019</v>
      </c>
      <c r="K67" s="1230">
        <v>7.1870000000000003</v>
      </c>
      <c r="L67" s="1827">
        <v>103.64400000000001</v>
      </c>
      <c r="M67" s="743"/>
      <c r="N67" s="1807">
        <v>198949</v>
      </c>
      <c r="O67" s="1811">
        <f t="shared" si="0"/>
        <v>105.59</v>
      </c>
      <c r="P67" s="743"/>
      <c r="U67" s="1454"/>
      <c r="V67" s="639"/>
      <c r="W67" s="742"/>
      <c r="Y67" s="1818">
        <v>71.099999999999994</v>
      </c>
      <c r="Z67" s="1811">
        <f t="shared" si="1"/>
        <v>103.64400000000001</v>
      </c>
    </row>
    <row r="68" spans="1:26">
      <c r="B68" s="525"/>
      <c r="C68" s="547" t="s">
        <v>120</v>
      </c>
      <c r="D68" s="731"/>
      <c r="E68" s="1275">
        <v>1545.2</v>
      </c>
      <c r="F68" s="1409"/>
      <c r="G68" s="1388"/>
      <c r="H68" s="1275">
        <v>37456</v>
      </c>
      <c r="I68" s="1230">
        <v>92.331000000000003</v>
      </c>
      <c r="J68" s="1275">
        <v>23094579</v>
      </c>
      <c r="K68" s="1230">
        <v>7.3609999999999998</v>
      </c>
      <c r="L68" s="1827">
        <v>104.572</v>
      </c>
      <c r="M68" s="743"/>
      <c r="N68" s="1807">
        <v>179634</v>
      </c>
      <c r="O68" s="1811">
        <f t="shared" si="0"/>
        <v>92.331000000000003</v>
      </c>
      <c r="P68" s="743"/>
      <c r="U68" s="1454"/>
      <c r="V68" s="639"/>
      <c r="W68" s="742"/>
      <c r="Y68" s="1818">
        <v>70.900000000000006</v>
      </c>
      <c r="Z68" s="1811">
        <f t="shared" si="1"/>
        <v>104.572</v>
      </c>
    </row>
    <row r="69" spans="1:26">
      <c r="B69" s="525"/>
      <c r="C69" s="550" t="s">
        <v>121</v>
      </c>
      <c r="D69" s="731"/>
      <c r="E69" s="1275">
        <v>1500.3</v>
      </c>
      <c r="F69" s="1409"/>
      <c r="G69" s="1388"/>
      <c r="H69" s="1275">
        <v>36171</v>
      </c>
      <c r="I69" s="1230">
        <v>101.721</v>
      </c>
      <c r="J69" s="1275">
        <v>3553982</v>
      </c>
      <c r="K69" s="1230">
        <v>7.5659999999999998</v>
      </c>
      <c r="L69" s="1827">
        <v>105.16200000000001</v>
      </c>
      <c r="M69" s="743"/>
      <c r="N69" s="1807">
        <v>308065</v>
      </c>
      <c r="O69" s="1811">
        <f t="shared" si="0"/>
        <v>101.721</v>
      </c>
      <c r="P69" s="743"/>
      <c r="U69" s="1454"/>
      <c r="V69" s="639"/>
      <c r="W69" s="742"/>
      <c r="Y69" s="1818">
        <v>71.3</v>
      </c>
      <c r="Z69" s="1811">
        <f t="shared" si="1"/>
        <v>105.16200000000001</v>
      </c>
    </row>
    <row r="70" spans="1:26">
      <c r="A70" s="518">
        <v>1980</v>
      </c>
      <c r="B70" s="727" t="s">
        <v>381</v>
      </c>
      <c r="C70" s="546" t="s">
        <v>369</v>
      </c>
      <c r="D70" s="728"/>
      <c r="E70" s="1274">
        <v>1544.2</v>
      </c>
      <c r="F70" s="1408"/>
      <c r="G70" s="1324">
        <v>91.4</v>
      </c>
      <c r="H70" s="1274">
        <v>33792</v>
      </c>
      <c r="I70" s="1229">
        <v>95.385000000000005</v>
      </c>
      <c r="J70" s="1274">
        <v>4356909</v>
      </c>
      <c r="K70" s="1229">
        <v>7.6950000000000003</v>
      </c>
      <c r="L70" s="1829">
        <v>105.9</v>
      </c>
      <c r="M70" s="743"/>
      <c r="N70" s="1807">
        <v>177096</v>
      </c>
      <c r="O70" s="1811">
        <f t="shared" si="0"/>
        <v>95.385000000000005</v>
      </c>
      <c r="P70" s="743"/>
      <c r="U70" s="1454"/>
      <c r="V70" s="639"/>
      <c r="W70" s="742"/>
      <c r="Y70" s="1818">
        <v>71.8</v>
      </c>
      <c r="Z70" s="1811">
        <f t="shared" si="1"/>
        <v>105.9</v>
      </c>
    </row>
    <row r="71" spans="1:26">
      <c r="B71" s="525"/>
      <c r="C71" s="547" t="s">
        <v>370</v>
      </c>
      <c r="D71" s="731"/>
      <c r="E71" s="1275">
        <v>1604.5</v>
      </c>
      <c r="F71" s="1409"/>
      <c r="G71" s="1388">
        <v>90.9</v>
      </c>
      <c r="H71" s="1275">
        <v>33165</v>
      </c>
      <c r="I71" s="1230">
        <v>87.534999999999997</v>
      </c>
      <c r="J71" s="1275">
        <v>7871472</v>
      </c>
      <c r="K71" s="1230">
        <v>7.8410000000000002</v>
      </c>
      <c r="L71" s="1827">
        <v>107.08</v>
      </c>
      <c r="M71" s="743"/>
      <c r="N71" s="1807">
        <v>158825</v>
      </c>
      <c r="O71" s="1811">
        <f t="shared" si="0"/>
        <v>87.534999999999997</v>
      </c>
      <c r="P71" s="743"/>
      <c r="U71" s="1454"/>
      <c r="V71" s="639"/>
      <c r="W71" s="742"/>
      <c r="Y71" s="1818">
        <v>72.599999999999994</v>
      </c>
      <c r="Z71" s="1811">
        <f t="shared" si="1"/>
        <v>107.08</v>
      </c>
    </row>
    <row r="72" spans="1:26">
      <c r="B72" s="525"/>
      <c r="C72" s="547" t="s">
        <v>371</v>
      </c>
      <c r="D72" s="731"/>
      <c r="E72" s="1275">
        <v>1594.5</v>
      </c>
      <c r="F72" s="1409"/>
      <c r="G72" s="1388">
        <v>91</v>
      </c>
      <c r="H72" s="1275">
        <v>32935</v>
      </c>
      <c r="I72" s="1230">
        <v>95.736999999999995</v>
      </c>
      <c r="J72" s="1275">
        <v>3451451</v>
      </c>
      <c r="K72" s="1230">
        <v>8.31</v>
      </c>
      <c r="L72" s="1827">
        <v>106.735</v>
      </c>
      <c r="M72" s="743"/>
      <c r="N72" s="1807">
        <v>208519</v>
      </c>
      <c r="O72" s="1811">
        <f t="shared" si="0"/>
        <v>95.736999999999995</v>
      </c>
      <c r="P72" s="743"/>
      <c r="U72" s="1454"/>
      <c r="V72" s="639"/>
      <c r="W72" s="742"/>
      <c r="Y72" s="1818">
        <v>72.900000000000006</v>
      </c>
      <c r="Z72" s="1811">
        <f t="shared" si="1"/>
        <v>106.735</v>
      </c>
    </row>
    <row r="73" spans="1:26">
      <c r="B73" s="525"/>
      <c r="C73" s="547" t="s">
        <v>372</v>
      </c>
      <c r="D73" s="731"/>
      <c r="E73" s="1275">
        <v>1510.9</v>
      </c>
      <c r="F73" s="1409"/>
      <c r="G73" s="1388">
        <v>93</v>
      </c>
      <c r="H73" s="1275">
        <v>33851</v>
      </c>
      <c r="I73" s="1230">
        <v>94.77</v>
      </c>
      <c r="J73" s="1275">
        <v>4819879</v>
      </c>
      <c r="K73" s="1230">
        <v>8.8070000000000004</v>
      </c>
      <c r="L73" s="1827">
        <v>107.803</v>
      </c>
      <c r="M73" s="743"/>
      <c r="N73" s="1807">
        <v>195627</v>
      </c>
      <c r="O73" s="1811">
        <f t="shared" si="0"/>
        <v>94.77</v>
      </c>
      <c r="P73" s="743"/>
      <c r="U73" s="1454"/>
      <c r="V73" s="639"/>
      <c r="W73" s="742"/>
      <c r="Y73" s="1818">
        <v>74.599999999999994</v>
      </c>
      <c r="Z73" s="1811">
        <f t="shared" si="1"/>
        <v>107.803</v>
      </c>
    </row>
    <row r="74" spans="1:26">
      <c r="B74" s="525"/>
      <c r="C74" s="547" t="s">
        <v>373</v>
      </c>
      <c r="D74" s="731"/>
      <c r="E74" s="1275">
        <v>1623.2</v>
      </c>
      <c r="F74" s="1409"/>
      <c r="G74" s="1388">
        <v>92.8</v>
      </c>
      <c r="H74" s="1275">
        <v>36611</v>
      </c>
      <c r="I74" s="1230">
        <v>107.363</v>
      </c>
      <c r="J74" s="1275">
        <v>34964007</v>
      </c>
      <c r="K74" s="1230">
        <v>9.2210000000000001</v>
      </c>
      <c r="L74" s="1827">
        <v>107.163</v>
      </c>
      <c r="M74" s="743"/>
      <c r="N74" s="1807">
        <v>207398</v>
      </c>
      <c r="O74" s="1811">
        <f t="shared" si="0"/>
        <v>107.363</v>
      </c>
      <c r="P74" s="743"/>
      <c r="U74" s="1454"/>
      <c r="V74" s="639"/>
      <c r="W74" s="742"/>
      <c r="Y74" s="1818">
        <v>74.8</v>
      </c>
      <c r="Z74" s="1811">
        <f t="shared" si="1"/>
        <v>107.163</v>
      </c>
    </row>
    <row r="75" spans="1:26">
      <c r="B75" s="525"/>
      <c r="C75" s="547" t="s">
        <v>374</v>
      </c>
      <c r="D75" s="731"/>
      <c r="E75" s="1275">
        <v>1594.9</v>
      </c>
      <c r="F75" s="1409"/>
      <c r="G75" s="1388">
        <v>92.6</v>
      </c>
      <c r="H75" s="1275">
        <v>37402</v>
      </c>
      <c r="I75" s="1230">
        <v>119.989</v>
      </c>
      <c r="J75" s="1275">
        <v>8922662</v>
      </c>
      <c r="K75" s="1230">
        <v>9.4450000000000003</v>
      </c>
      <c r="L75" s="1827">
        <v>107.72499999999999</v>
      </c>
      <c r="M75" s="743"/>
      <c r="N75" s="1807">
        <v>218521</v>
      </c>
      <c r="O75" s="1811">
        <f t="shared" si="0"/>
        <v>119.989</v>
      </c>
      <c r="P75" s="743"/>
      <c r="U75" s="1454"/>
      <c r="V75" s="639"/>
      <c r="W75" s="742"/>
      <c r="Y75" s="1818">
        <v>75.3</v>
      </c>
      <c r="Z75" s="1811">
        <f t="shared" si="1"/>
        <v>107.72499999999999</v>
      </c>
    </row>
    <row r="76" spans="1:26">
      <c r="B76" s="525"/>
      <c r="C76" s="547" t="s">
        <v>375</v>
      </c>
      <c r="D76" s="731"/>
      <c r="E76" s="1275">
        <v>1564.8</v>
      </c>
      <c r="F76" s="1409"/>
      <c r="G76" s="1388">
        <v>92.5</v>
      </c>
      <c r="H76" s="1275">
        <v>38330</v>
      </c>
      <c r="I76" s="1230">
        <v>115.133</v>
      </c>
      <c r="J76" s="1275">
        <v>4883769</v>
      </c>
      <c r="K76" s="1230">
        <v>9.5259999999999998</v>
      </c>
      <c r="L76" s="1827">
        <v>106.95</v>
      </c>
      <c r="M76" s="743"/>
      <c r="N76" s="1807">
        <v>260553</v>
      </c>
      <c r="O76" s="1811">
        <f t="shared" si="0"/>
        <v>115.133</v>
      </c>
      <c r="P76" s="743"/>
      <c r="U76" s="1454"/>
      <c r="V76" s="639"/>
      <c r="W76" s="742"/>
      <c r="Y76" s="1818">
        <v>75.400000000000006</v>
      </c>
      <c r="Z76" s="1811">
        <f t="shared" si="1"/>
        <v>106.95</v>
      </c>
    </row>
    <row r="77" spans="1:26">
      <c r="B77" s="525"/>
      <c r="C77" s="547" t="s">
        <v>376</v>
      </c>
      <c r="D77" s="731"/>
      <c r="E77" s="1275">
        <v>1609.6</v>
      </c>
      <c r="F77" s="1409"/>
      <c r="G77" s="1388">
        <v>92.4</v>
      </c>
      <c r="H77" s="1275">
        <v>37158</v>
      </c>
      <c r="I77" s="1230">
        <v>121.425</v>
      </c>
      <c r="J77" s="1275">
        <v>7106615</v>
      </c>
      <c r="K77" s="1230">
        <v>9.5060000000000002</v>
      </c>
      <c r="L77" s="1827">
        <v>108.298</v>
      </c>
      <c r="M77" s="743"/>
      <c r="N77" s="1807">
        <v>227550</v>
      </c>
      <c r="O77" s="1811">
        <f t="shared" si="0"/>
        <v>121.425</v>
      </c>
      <c r="P77" s="743"/>
      <c r="U77" s="1454"/>
      <c r="V77" s="639"/>
      <c r="W77" s="742"/>
      <c r="Y77" s="1818">
        <v>75.7</v>
      </c>
      <c r="Z77" s="1811">
        <f t="shared" si="1"/>
        <v>108.298</v>
      </c>
    </row>
    <row r="78" spans="1:26">
      <c r="B78" s="525"/>
      <c r="C78" s="547" t="s">
        <v>377</v>
      </c>
      <c r="D78" s="731"/>
      <c r="E78" s="1275">
        <v>1608.7</v>
      </c>
      <c r="F78" s="1409"/>
      <c r="G78" s="1388">
        <v>92.2</v>
      </c>
      <c r="H78" s="1275">
        <v>35878</v>
      </c>
      <c r="I78" s="1230">
        <v>108.40900000000001</v>
      </c>
      <c r="J78" s="1275">
        <v>3639610</v>
      </c>
      <c r="K78" s="1230">
        <v>9.3610000000000007</v>
      </c>
      <c r="L78" s="1827">
        <v>108.369</v>
      </c>
      <c r="M78" s="743"/>
      <c r="N78" s="1807">
        <v>204544</v>
      </c>
      <c r="O78" s="1811">
        <f t="shared" si="0"/>
        <v>108.40900000000001</v>
      </c>
      <c r="P78" s="743"/>
      <c r="U78" s="1454"/>
      <c r="V78" s="639"/>
      <c r="W78" s="742"/>
      <c r="Y78" s="1818">
        <v>76.400000000000006</v>
      </c>
      <c r="Z78" s="1811">
        <f t="shared" si="1"/>
        <v>108.369</v>
      </c>
    </row>
    <row r="79" spans="1:26">
      <c r="B79" s="525"/>
      <c r="C79" s="547" t="s">
        <v>119</v>
      </c>
      <c r="D79" s="731"/>
      <c r="E79" s="1275">
        <v>1571.2</v>
      </c>
      <c r="F79" s="1409"/>
      <c r="G79" s="1388">
        <v>92.1</v>
      </c>
      <c r="H79" s="1275">
        <v>37089</v>
      </c>
      <c r="I79" s="1230">
        <v>127.527</v>
      </c>
      <c r="J79" s="1275">
        <v>4253459</v>
      </c>
      <c r="K79" s="1230">
        <v>9.2720000000000002</v>
      </c>
      <c r="L79" s="1827">
        <v>107.595</v>
      </c>
      <c r="M79" s="743"/>
      <c r="N79" s="1807">
        <v>253713</v>
      </c>
      <c r="O79" s="1811">
        <f t="shared" si="0"/>
        <v>127.527</v>
      </c>
      <c r="P79" s="743"/>
      <c r="U79" s="1454"/>
      <c r="V79" s="639"/>
      <c r="W79" s="742"/>
      <c r="Y79" s="1818">
        <v>76.5</v>
      </c>
      <c r="Z79" s="1811">
        <f t="shared" si="1"/>
        <v>107.595</v>
      </c>
    </row>
    <row r="80" spans="1:26">
      <c r="B80" s="525"/>
      <c r="C80" s="547" t="s">
        <v>120</v>
      </c>
      <c r="D80" s="731"/>
      <c r="E80" s="1275">
        <v>1587.9</v>
      </c>
      <c r="F80" s="1409"/>
      <c r="G80" s="1388">
        <v>92.1</v>
      </c>
      <c r="H80" s="1275">
        <v>35981</v>
      </c>
      <c r="I80" s="1230">
        <v>119.056</v>
      </c>
      <c r="J80" s="1275">
        <v>29137841</v>
      </c>
      <c r="K80" s="1230">
        <v>9.1319999999999997</v>
      </c>
      <c r="L80" s="1827">
        <v>107.898</v>
      </c>
      <c r="M80" s="743"/>
      <c r="N80" s="1807">
        <v>213865</v>
      </c>
      <c r="O80" s="1811">
        <f t="shared" si="0"/>
        <v>119.056</v>
      </c>
      <c r="P80" s="743"/>
      <c r="U80" s="1454"/>
      <c r="V80" s="639"/>
      <c r="W80" s="742"/>
      <c r="Y80" s="1818">
        <v>76.5</v>
      </c>
      <c r="Z80" s="1811">
        <f t="shared" si="1"/>
        <v>107.898</v>
      </c>
    </row>
    <row r="81" spans="1:26">
      <c r="A81" s="734"/>
      <c r="B81" s="744"/>
      <c r="C81" s="550" t="s">
        <v>121</v>
      </c>
      <c r="D81" s="736"/>
      <c r="E81" s="1276">
        <v>1560.2</v>
      </c>
      <c r="F81" s="1410"/>
      <c r="G81" s="1389">
        <v>91.9</v>
      </c>
      <c r="H81" s="1276">
        <v>36275</v>
      </c>
      <c r="I81" s="1231">
        <v>103.426</v>
      </c>
      <c r="J81" s="1276">
        <v>3341805</v>
      </c>
      <c r="K81" s="1231">
        <v>8.8629999999999995</v>
      </c>
      <c r="L81" s="1828">
        <v>106.732</v>
      </c>
      <c r="M81" s="743"/>
      <c r="N81" s="1807">
        <v>318618</v>
      </c>
      <c r="O81" s="1811">
        <f t="shared" si="0"/>
        <v>103.426</v>
      </c>
      <c r="P81" s="743"/>
      <c r="U81" s="1454"/>
      <c r="V81" s="639"/>
      <c r="W81" s="742"/>
      <c r="Y81" s="1818">
        <v>76.099999999999994</v>
      </c>
      <c r="Z81" s="1811">
        <f t="shared" si="1"/>
        <v>106.732</v>
      </c>
    </row>
    <row r="82" spans="1:26">
      <c r="A82" s="532">
        <v>1981</v>
      </c>
      <c r="B82" s="525" t="s">
        <v>382</v>
      </c>
      <c r="C82" s="546" t="s">
        <v>369</v>
      </c>
      <c r="D82" s="731"/>
      <c r="E82" s="1275">
        <v>1642.8</v>
      </c>
      <c r="F82" s="1409"/>
      <c r="G82" s="1388">
        <v>91.7</v>
      </c>
      <c r="H82" s="1275">
        <v>34274</v>
      </c>
      <c r="I82" s="1230">
        <v>120.998</v>
      </c>
      <c r="J82" s="1275">
        <v>4716611</v>
      </c>
      <c r="K82" s="1230">
        <v>8.7210000000000001</v>
      </c>
      <c r="L82" s="1827">
        <v>107.66</v>
      </c>
      <c r="M82" s="743"/>
      <c r="N82" s="1807">
        <v>214283</v>
      </c>
      <c r="O82" s="1811">
        <f t="shared" si="0"/>
        <v>120.998</v>
      </c>
      <c r="P82" s="743"/>
      <c r="U82" s="1454"/>
      <c r="V82" s="639"/>
      <c r="W82" s="742"/>
      <c r="Y82" s="1818">
        <v>77.3</v>
      </c>
      <c r="Z82" s="1811">
        <f t="shared" si="1"/>
        <v>107.66</v>
      </c>
    </row>
    <row r="83" spans="1:26">
      <c r="B83" s="525"/>
      <c r="C83" s="547" t="s">
        <v>370</v>
      </c>
      <c r="D83" s="731"/>
      <c r="E83" s="1275">
        <v>1639.9</v>
      </c>
      <c r="F83" s="1409"/>
      <c r="G83" s="1388">
        <v>91.9</v>
      </c>
      <c r="H83" s="1275">
        <v>33721</v>
      </c>
      <c r="I83" s="1230">
        <v>126.532</v>
      </c>
      <c r="J83" s="1275">
        <v>8625846</v>
      </c>
      <c r="K83" s="1230">
        <v>8.6669999999999998</v>
      </c>
      <c r="L83" s="1827">
        <v>106.06100000000001</v>
      </c>
      <c r="M83" s="743"/>
      <c r="N83" s="1807">
        <v>200965</v>
      </c>
      <c r="O83" s="1811">
        <f t="shared" si="0"/>
        <v>126.532</v>
      </c>
      <c r="P83" s="743"/>
      <c r="U83" s="1454"/>
      <c r="V83" s="639"/>
      <c r="W83" s="742"/>
      <c r="Y83" s="1818">
        <v>77</v>
      </c>
      <c r="Z83" s="1811">
        <f t="shared" si="1"/>
        <v>106.06100000000001</v>
      </c>
    </row>
    <row r="84" spans="1:26">
      <c r="B84" s="525"/>
      <c r="C84" s="547" t="s">
        <v>371</v>
      </c>
      <c r="D84" s="731"/>
      <c r="E84" s="1275">
        <v>1603.7</v>
      </c>
      <c r="F84" s="1409"/>
      <c r="G84" s="1388">
        <v>91.7</v>
      </c>
      <c r="H84" s="1275">
        <v>35206</v>
      </c>
      <c r="I84" s="1230">
        <v>113.203</v>
      </c>
      <c r="J84" s="1275">
        <v>4325975</v>
      </c>
      <c r="K84" s="1230">
        <v>8.5890000000000004</v>
      </c>
      <c r="L84" s="1827">
        <v>106.036</v>
      </c>
      <c r="M84" s="743"/>
      <c r="N84" s="1807">
        <v>236049</v>
      </c>
      <c r="O84" s="1811">
        <f t="shared" si="0"/>
        <v>113.203</v>
      </c>
      <c r="P84" s="743"/>
      <c r="U84" s="1454"/>
      <c r="V84" s="639"/>
      <c r="W84" s="742"/>
      <c r="Y84" s="1818">
        <v>77.3</v>
      </c>
      <c r="Z84" s="1811">
        <f t="shared" si="1"/>
        <v>106.036</v>
      </c>
    </row>
    <row r="85" spans="1:26">
      <c r="B85" s="525"/>
      <c r="C85" s="547" t="s">
        <v>372</v>
      </c>
      <c r="D85" s="731"/>
      <c r="E85" s="1275">
        <v>1576.2</v>
      </c>
      <c r="F85" s="1409"/>
      <c r="G85" s="1388">
        <v>93.3</v>
      </c>
      <c r="H85" s="1275">
        <v>37647</v>
      </c>
      <c r="I85" s="1230">
        <v>109.946</v>
      </c>
      <c r="J85" s="1275">
        <v>5644385</v>
      </c>
      <c r="K85" s="1230">
        <v>8.4619999999999997</v>
      </c>
      <c r="L85" s="1827">
        <v>104.155</v>
      </c>
      <c r="M85" s="743"/>
      <c r="N85" s="1807">
        <v>215085</v>
      </c>
      <c r="O85" s="1811">
        <f t="shared" si="0"/>
        <v>109.946</v>
      </c>
      <c r="P85" s="743"/>
      <c r="U85" s="1454"/>
      <c r="V85" s="639"/>
      <c r="W85" s="742"/>
      <c r="Y85" s="1818">
        <v>77.7</v>
      </c>
      <c r="Z85" s="1811">
        <f t="shared" si="1"/>
        <v>104.155</v>
      </c>
    </row>
    <row r="86" spans="1:26">
      <c r="B86" s="525"/>
      <c r="C86" s="547" t="s">
        <v>373</v>
      </c>
      <c r="D86" s="731"/>
      <c r="E86" s="1275">
        <v>1589.7</v>
      </c>
      <c r="F86" s="1409"/>
      <c r="G86" s="1388">
        <v>93.6</v>
      </c>
      <c r="H86" s="1275">
        <v>38835</v>
      </c>
      <c r="I86" s="1230">
        <v>100.593</v>
      </c>
      <c r="J86" s="1275">
        <v>41979769</v>
      </c>
      <c r="K86" s="1230">
        <v>8.3480000000000008</v>
      </c>
      <c r="L86" s="1827">
        <v>104.679</v>
      </c>
      <c r="M86" s="743"/>
      <c r="N86" s="1807">
        <v>208628</v>
      </c>
      <c r="O86" s="1811">
        <f t="shared" ref="O86:O149" si="2">ROUND(N86/N74*100,3)</f>
        <v>100.593</v>
      </c>
      <c r="P86" s="743"/>
      <c r="U86" s="1454"/>
      <c r="V86" s="639"/>
      <c r="W86" s="742"/>
      <c r="Y86" s="1818">
        <v>78.3</v>
      </c>
      <c r="Z86" s="1811">
        <f t="shared" ref="Z86:Z149" si="3">ROUND(Y86/Y74*100,3)</f>
        <v>104.679</v>
      </c>
    </row>
    <row r="87" spans="1:26">
      <c r="B87" s="525"/>
      <c r="C87" s="547" t="s">
        <v>374</v>
      </c>
      <c r="D87" s="731"/>
      <c r="E87" s="1275">
        <v>1526.7</v>
      </c>
      <c r="F87" s="1409"/>
      <c r="G87" s="1388">
        <v>94</v>
      </c>
      <c r="H87" s="1275">
        <v>41034</v>
      </c>
      <c r="I87" s="1230">
        <v>83.539000000000001</v>
      </c>
      <c r="J87" s="1275">
        <v>6973578</v>
      </c>
      <c r="K87" s="1230">
        <v>8.25</v>
      </c>
      <c r="L87" s="1827">
        <v>103.98399999999999</v>
      </c>
      <c r="M87" s="743"/>
      <c r="N87" s="1807">
        <v>182550</v>
      </c>
      <c r="O87" s="1811">
        <f t="shared" si="2"/>
        <v>83.539000000000001</v>
      </c>
      <c r="P87" s="743"/>
      <c r="U87" s="1454"/>
      <c r="V87" s="639"/>
      <c r="W87" s="742"/>
      <c r="Y87" s="1818">
        <v>78.3</v>
      </c>
      <c r="Z87" s="1811">
        <f t="shared" si="3"/>
        <v>103.98399999999999</v>
      </c>
    </row>
    <row r="88" spans="1:26">
      <c r="B88" s="525"/>
      <c r="C88" s="547" t="s">
        <v>375</v>
      </c>
      <c r="D88" s="731"/>
      <c r="E88" s="1275">
        <v>1513.3</v>
      </c>
      <c r="F88" s="1409"/>
      <c r="G88" s="1388">
        <v>93.9</v>
      </c>
      <c r="H88" s="1275">
        <v>40792</v>
      </c>
      <c r="I88" s="1230">
        <v>86.813999999999993</v>
      </c>
      <c r="J88" s="1275">
        <v>5243634</v>
      </c>
      <c r="K88" s="1230">
        <v>8.2149999999999999</v>
      </c>
      <c r="L88" s="1827">
        <v>103.979</v>
      </c>
      <c r="M88" s="743"/>
      <c r="N88" s="1807">
        <v>226197</v>
      </c>
      <c r="O88" s="1811">
        <f t="shared" si="2"/>
        <v>86.813999999999993</v>
      </c>
      <c r="P88" s="743"/>
      <c r="U88" s="1454"/>
      <c r="V88" s="639"/>
      <c r="W88" s="742"/>
      <c r="Y88" s="1818">
        <v>78.400000000000006</v>
      </c>
      <c r="Z88" s="1811">
        <f t="shared" si="3"/>
        <v>103.979</v>
      </c>
    </row>
    <row r="89" spans="1:26">
      <c r="B89" s="525"/>
      <c r="C89" s="547" t="s">
        <v>376</v>
      </c>
      <c r="D89" s="731"/>
      <c r="E89" s="1275">
        <v>1516.4</v>
      </c>
      <c r="F89" s="1409"/>
      <c r="G89" s="1388">
        <v>93.5</v>
      </c>
      <c r="H89" s="1275">
        <v>40175</v>
      </c>
      <c r="I89" s="1230">
        <v>98.646000000000001</v>
      </c>
      <c r="J89" s="1275">
        <v>7764703</v>
      </c>
      <c r="K89" s="1230">
        <v>8.1950000000000003</v>
      </c>
      <c r="L89" s="1827">
        <v>103.699</v>
      </c>
      <c r="M89" s="743"/>
      <c r="N89" s="1807">
        <v>224470</v>
      </c>
      <c r="O89" s="1811">
        <f t="shared" si="2"/>
        <v>98.646000000000001</v>
      </c>
      <c r="P89" s="743"/>
      <c r="U89" s="1454"/>
      <c r="V89" s="639"/>
      <c r="W89" s="742"/>
      <c r="Y89" s="1818">
        <v>78.5</v>
      </c>
      <c r="Z89" s="1811">
        <f t="shared" si="3"/>
        <v>103.699</v>
      </c>
    </row>
    <row r="90" spans="1:26">
      <c r="B90" s="525"/>
      <c r="C90" s="547" t="s">
        <v>377</v>
      </c>
      <c r="D90" s="731"/>
      <c r="E90" s="1275">
        <v>1450.8</v>
      </c>
      <c r="F90" s="1409"/>
      <c r="G90" s="1388">
        <v>93.4</v>
      </c>
      <c r="H90" s="1275">
        <v>39674</v>
      </c>
      <c r="I90" s="1230">
        <v>99.147000000000006</v>
      </c>
      <c r="J90" s="1275">
        <v>3785496</v>
      </c>
      <c r="K90" s="1230">
        <v>8.1839999999999993</v>
      </c>
      <c r="L90" s="1827">
        <v>103.66500000000001</v>
      </c>
      <c r="M90" s="743"/>
      <c r="N90" s="1807">
        <v>202800</v>
      </c>
      <c r="O90" s="1811">
        <f t="shared" si="2"/>
        <v>99.147000000000006</v>
      </c>
      <c r="P90" s="743"/>
      <c r="U90" s="1454"/>
      <c r="V90" s="639"/>
      <c r="W90" s="742"/>
      <c r="Y90" s="1818">
        <v>79.2</v>
      </c>
      <c r="Z90" s="1811">
        <f t="shared" si="3"/>
        <v>103.66500000000001</v>
      </c>
    </row>
    <row r="91" spans="1:26">
      <c r="B91" s="525"/>
      <c r="C91" s="547" t="s">
        <v>119</v>
      </c>
      <c r="D91" s="731"/>
      <c r="E91" s="1275">
        <v>1452.2</v>
      </c>
      <c r="F91" s="1409"/>
      <c r="G91" s="1388">
        <v>93.6</v>
      </c>
      <c r="H91" s="1275">
        <v>39137</v>
      </c>
      <c r="I91" s="1230">
        <v>77.914000000000001</v>
      </c>
      <c r="J91" s="1275">
        <v>4608532</v>
      </c>
      <c r="K91" s="1230">
        <v>8.1790000000000003</v>
      </c>
      <c r="L91" s="1827">
        <v>103.529</v>
      </c>
      <c r="M91" s="743"/>
      <c r="N91" s="1807">
        <v>197678</v>
      </c>
      <c r="O91" s="1811">
        <f t="shared" si="2"/>
        <v>77.914000000000001</v>
      </c>
      <c r="P91" s="743"/>
      <c r="U91" s="1454"/>
      <c r="V91" s="639"/>
      <c r="W91" s="742"/>
      <c r="Y91" s="1818">
        <v>79.2</v>
      </c>
      <c r="Z91" s="1811">
        <f t="shared" si="3"/>
        <v>103.529</v>
      </c>
    </row>
    <row r="92" spans="1:26">
      <c r="B92" s="525"/>
      <c r="C92" s="547" t="s">
        <v>120</v>
      </c>
      <c r="D92" s="731"/>
      <c r="E92" s="1275">
        <v>1432.6</v>
      </c>
      <c r="F92" s="1409"/>
      <c r="G92" s="1388">
        <v>94.1</v>
      </c>
      <c r="H92" s="1275">
        <v>38182</v>
      </c>
      <c r="I92" s="1230">
        <v>95.637</v>
      </c>
      <c r="J92" s="1275">
        <v>31183798</v>
      </c>
      <c r="K92" s="1230">
        <v>8.1769999999999996</v>
      </c>
      <c r="L92" s="1827">
        <v>103.00700000000001</v>
      </c>
      <c r="M92" s="743"/>
      <c r="N92" s="1807">
        <v>204535</v>
      </c>
      <c r="O92" s="1811">
        <f t="shared" si="2"/>
        <v>95.637</v>
      </c>
      <c r="P92" s="743"/>
      <c r="U92" s="1454"/>
      <c r="V92" s="639"/>
      <c r="W92" s="742"/>
      <c r="Y92" s="1818">
        <v>78.8</v>
      </c>
      <c r="Z92" s="1811">
        <f t="shared" si="3"/>
        <v>103.00700000000001</v>
      </c>
    </row>
    <row r="93" spans="1:26">
      <c r="B93" s="525"/>
      <c r="C93" s="550" t="s">
        <v>121</v>
      </c>
      <c r="D93" s="731"/>
      <c r="E93" s="1275">
        <v>1420.9</v>
      </c>
      <c r="F93" s="1409"/>
      <c r="G93" s="1388">
        <v>93.9</v>
      </c>
      <c r="H93" s="1275">
        <v>39028</v>
      </c>
      <c r="I93" s="1230">
        <v>101.905</v>
      </c>
      <c r="J93" s="1275">
        <v>4099434</v>
      </c>
      <c r="K93" s="1230">
        <v>8.0939999999999994</v>
      </c>
      <c r="L93" s="1827">
        <v>103.548</v>
      </c>
      <c r="M93" s="743"/>
      <c r="N93" s="1807">
        <v>324689</v>
      </c>
      <c r="O93" s="1811">
        <f t="shared" si="2"/>
        <v>101.905</v>
      </c>
      <c r="P93" s="743"/>
      <c r="U93" s="1454"/>
      <c r="V93" s="639"/>
      <c r="W93" s="742"/>
      <c r="Y93" s="1818">
        <v>78.8</v>
      </c>
      <c r="Z93" s="1811">
        <f t="shared" si="3"/>
        <v>103.548</v>
      </c>
    </row>
    <row r="94" spans="1:26">
      <c r="A94" s="518">
        <v>1982</v>
      </c>
      <c r="B94" s="727" t="s">
        <v>383</v>
      </c>
      <c r="C94" s="546" t="s">
        <v>369</v>
      </c>
      <c r="D94" s="728"/>
      <c r="E94" s="1274">
        <v>1523</v>
      </c>
      <c r="F94" s="1408"/>
      <c r="G94" s="1387">
        <v>93.4</v>
      </c>
      <c r="H94" s="1274">
        <v>36508</v>
      </c>
      <c r="I94" s="1229">
        <v>105.616</v>
      </c>
      <c r="J94" s="1274">
        <v>5045357</v>
      </c>
      <c r="K94" s="1229">
        <v>7.9859999999999998</v>
      </c>
      <c r="L94" s="1829">
        <v>101.81100000000001</v>
      </c>
      <c r="M94" s="743"/>
      <c r="N94" s="1807">
        <v>226317</v>
      </c>
      <c r="O94" s="1811">
        <f t="shared" si="2"/>
        <v>105.616</v>
      </c>
      <c r="P94" s="743"/>
      <c r="U94" s="1454"/>
      <c r="V94" s="639"/>
      <c r="W94" s="742"/>
      <c r="Y94" s="1818">
        <v>78.7</v>
      </c>
      <c r="Z94" s="1811">
        <f t="shared" si="3"/>
        <v>101.81100000000001</v>
      </c>
    </row>
    <row r="95" spans="1:26">
      <c r="B95" s="525"/>
      <c r="C95" s="547" t="s">
        <v>370</v>
      </c>
      <c r="D95" s="731"/>
      <c r="E95" s="1275">
        <v>1488.6</v>
      </c>
      <c r="F95" s="1409"/>
      <c r="G95" s="1388">
        <v>93.1</v>
      </c>
      <c r="H95" s="1275">
        <v>36055</v>
      </c>
      <c r="I95" s="1230">
        <v>115.863</v>
      </c>
      <c r="J95" s="1275">
        <v>9052638</v>
      </c>
      <c r="K95" s="1230">
        <v>7.8609999999999998</v>
      </c>
      <c r="L95" s="1827">
        <v>102.208</v>
      </c>
      <c r="M95" s="743"/>
      <c r="N95" s="1807">
        <v>232844</v>
      </c>
      <c r="O95" s="1811">
        <f t="shared" si="2"/>
        <v>115.863</v>
      </c>
      <c r="P95" s="743"/>
      <c r="U95" s="1454"/>
      <c r="V95" s="639"/>
      <c r="W95" s="742"/>
      <c r="Y95" s="1818">
        <v>78.7</v>
      </c>
      <c r="Z95" s="1811">
        <f t="shared" si="3"/>
        <v>102.208</v>
      </c>
    </row>
    <row r="96" spans="1:26">
      <c r="B96" s="525"/>
      <c r="C96" s="547" t="s">
        <v>371</v>
      </c>
      <c r="D96" s="731"/>
      <c r="E96" s="1275">
        <v>1496</v>
      </c>
      <c r="F96" s="1409"/>
      <c r="G96" s="1388">
        <v>93.1</v>
      </c>
      <c r="H96" s="1275">
        <v>38345</v>
      </c>
      <c r="I96" s="1230">
        <v>113.265</v>
      </c>
      <c r="J96" s="1275">
        <v>4438748</v>
      </c>
      <c r="K96" s="1230">
        <v>7.7809999999999997</v>
      </c>
      <c r="L96" s="1827">
        <v>101.682</v>
      </c>
      <c r="M96" s="743"/>
      <c r="N96" s="1807">
        <v>267360</v>
      </c>
      <c r="O96" s="1811">
        <f t="shared" si="2"/>
        <v>113.265</v>
      </c>
      <c r="P96" s="743"/>
      <c r="U96" s="1454"/>
      <c r="V96" s="639"/>
      <c r="W96" s="742"/>
      <c r="Y96" s="1818">
        <v>78.599999999999994</v>
      </c>
      <c r="Z96" s="1811">
        <f t="shared" si="3"/>
        <v>101.682</v>
      </c>
    </row>
    <row r="97" spans="1:26">
      <c r="B97" s="525"/>
      <c r="C97" s="547" t="s">
        <v>372</v>
      </c>
      <c r="D97" s="731"/>
      <c r="E97" s="1275">
        <v>1491.7</v>
      </c>
      <c r="F97" s="1409"/>
      <c r="G97" s="1388">
        <v>94.6</v>
      </c>
      <c r="H97" s="1275">
        <v>38822</v>
      </c>
      <c r="I97" s="1230">
        <v>111.871</v>
      </c>
      <c r="J97" s="1275">
        <v>5605714</v>
      </c>
      <c r="K97" s="1230">
        <v>7.7510000000000003</v>
      </c>
      <c r="L97" s="1827">
        <v>102.31699999999999</v>
      </c>
      <c r="M97" s="743"/>
      <c r="N97" s="1807">
        <v>240617</v>
      </c>
      <c r="O97" s="1811">
        <f t="shared" si="2"/>
        <v>111.871</v>
      </c>
      <c r="P97" s="743"/>
      <c r="U97" s="1454"/>
      <c r="V97" s="639"/>
      <c r="W97" s="742"/>
      <c r="Y97" s="1818">
        <v>79.5</v>
      </c>
      <c r="Z97" s="1811">
        <f t="shared" si="3"/>
        <v>102.31699999999999</v>
      </c>
    </row>
    <row r="98" spans="1:26">
      <c r="B98" s="525"/>
      <c r="C98" s="547" t="s">
        <v>373</v>
      </c>
      <c r="D98" s="731"/>
      <c r="E98" s="1275">
        <v>1490.5</v>
      </c>
      <c r="F98" s="1409"/>
      <c r="G98" s="1388">
        <v>94.4</v>
      </c>
      <c r="H98" s="1275">
        <v>41366</v>
      </c>
      <c r="I98" s="1230">
        <v>120.119</v>
      </c>
      <c r="J98" s="1275">
        <v>40677803</v>
      </c>
      <c r="K98" s="1230">
        <v>7.7279999999999998</v>
      </c>
      <c r="L98" s="1827">
        <v>101.788</v>
      </c>
      <c r="M98" s="743"/>
      <c r="N98" s="1807">
        <v>250601</v>
      </c>
      <c r="O98" s="1811">
        <f t="shared" si="2"/>
        <v>120.119</v>
      </c>
      <c r="P98" s="743"/>
      <c r="U98" s="1454"/>
      <c r="V98" s="639"/>
      <c r="W98" s="742"/>
      <c r="Y98" s="1818">
        <v>79.7</v>
      </c>
      <c r="Z98" s="1811">
        <f t="shared" si="3"/>
        <v>101.788</v>
      </c>
    </row>
    <row r="99" spans="1:26">
      <c r="B99" s="525"/>
      <c r="C99" s="547" t="s">
        <v>374</v>
      </c>
      <c r="D99" s="731"/>
      <c r="E99" s="1275">
        <v>1482.9</v>
      </c>
      <c r="F99" s="1409"/>
      <c r="G99" s="1388">
        <v>94</v>
      </c>
      <c r="H99" s="1275">
        <v>44307</v>
      </c>
      <c r="I99" s="1230">
        <v>129.25399999999999</v>
      </c>
      <c r="J99" s="1275">
        <v>8936110</v>
      </c>
      <c r="K99" s="1230">
        <v>7.7009999999999996</v>
      </c>
      <c r="L99" s="1827">
        <v>102.04300000000001</v>
      </c>
      <c r="M99" s="743"/>
      <c r="N99" s="1807">
        <v>235954</v>
      </c>
      <c r="O99" s="1811">
        <f t="shared" si="2"/>
        <v>129.25399999999999</v>
      </c>
      <c r="P99" s="743"/>
      <c r="U99" s="1454"/>
      <c r="V99" s="639"/>
      <c r="W99" s="742"/>
      <c r="Y99" s="1818">
        <v>79.900000000000006</v>
      </c>
      <c r="Z99" s="1811">
        <f t="shared" si="3"/>
        <v>102.04300000000001</v>
      </c>
    </row>
    <row r="100" spans="1:26">
      <c r="B100" s="525"/>
      <c r="C100" s="547" t="s">
        <v>375</v>
      </c>
      <c r="D100" s="731"/>
      <c r="E100" s="1275">
        <v>1464.9</v>
      </c>
      <c r="F100" s="1409"/>
      <c r="G100" s="1388">
        <v>93.7</v>
      </c>
      <c r="H100" s="1275">
        <v>44503</v>
      </c>
      <c r="I100" s="1230">
        <v>126.803</v>
      </c>
      <c r="J100" s="1275">
        <v>4869980</v>
      </c>
      <c r="K100" s="1230">
        <v>7.6849999999999996</v>
      </c>
      <c r="L100" s="1827">
        <v>101.53100000000001</v>
      </c>
      <c r="M100" s="743"/>
      <c r="N100" s="1807">
        <v>286825</v>
      </c>
      <c r="O100" s="1811">
        <f t="shared" si="2"/>
        <v>126.803</v>
      </c>
      <c r="P100" s="743"/>
      <c r="U100" s="1454"/>
      <c r="V100" s="639"/>
      <c r="W100" s="742"/>
      <c r="Y100" s="1818">
        <v>79.599999999999994</v>
      </c>
      <c r="Z100" s="1811">
        <f t="shared" si="3"/>
        <v>101.53100000000001</v>
      </c>
    </row>
    <row r="101" spans="1:26">
      <c r="B101" s="525"/>
      <c r="C101" s="547" t="s">
        <v>376</v>
      </c>
      <c r="D101" s="731"/>
      <c r="E101" s="1275">
        <v>1502.6</v>
      </c>
      <c r="F101" s="1409"/>
      <c r="G101" s="1388">
        <v>93</v>
      </c>
      <c r="H101" s="1275">
        <v>44032</v>
      </c>
      <c r="I101" s="1230">
        <v>109.76600000000001</v>
      </c>
      <c r="J101" s="1275">
        <v>8002860</v>
      </c>
      <c r="K101" s="1230">
        <v>7.68</v>
      </c>
      <c r="L101" s="1827">
        <v>102.166</v>
      </c>
      <c r="M101" s="743"/>
      <c r="N101" s="1807">
        <v>246392</v>
      </c>
      <c r="O101" s="1811">
        <f t="shared" si="2"/>
        <v>109.76600000000001</v>
      </c>
      <c r="P101" s="743"/>
      <c r="U101" s="1454"/>
      <c r="V101" s="639"/>
      <c r="W101" s="742"/>
      <c r="Y101" s="1818">
        <v>80.2</v>
      </c>
      <c r="Z101" s="1811">
        <f t="shared" si="3"/>
        <v>102.166</v>
      </c>
    </row>
    <row r="102" spans="1:26">
      <c r="B102" s="525"/>
      <c r="C102" s="547" t="s">
        <v>377</v>
      </c>
      <c r="D102" s="731"/>
      <c r="E102" s="1275">
        <v>1433.6</v>
      </c>
      <c r="F102" s="1409"/>
      <c r="G102" s="1388">
        <v>93.1</v>
      </c>
      <c r="H102" s="1275">
        <v>43015</v>
      </c>
      <c r="I102" s="1230">
        <v>115.723</v>
      </c>
      <c r="J102" s="1275">
        <v>3913108</v>
      </c>
      <c r="K102" s="1230">
        <v>7.69</v>
      </c>
      <c r="L102" s="1827">
        <v>102.52500000000001</v>
      </c>
      <c r="M102" s="743"/>
      <c r="N102" s="1807">
        <v>234686</v>
      </c>
      <c r="O102" s="1811">
        <f t="shared" si="2"/>
        <v>115.723</v>
      </c>
      <c r="P102" s="743"/>
      <c r="U102" s="1454"/>
      <c r="V102" s="639"/>
      <c r="W102" s="742"/>
      <c r="Y102" s="1818">
        <v>81.2</v>
      </c>
      <c r="Z102" s="1811">
        <f t="shared" si="3"/>
        <v>102.52500000000001</v>
      </c>
    </row>
    <row r="103" spans="1:26">
      <c r="B103" s="525"/>
      <c r="C103" s="547" t="s">
        <v>119</v>
      </c>
      <c r="D103" s="731"/>
      <c r="E103" s="1275">
        <v>1326.9</v>
      </c>
      <c r="F103" s="1409"/>
      <c r="G103" s="1388">
        <v>93.1</v>
      </c>
      <c r="H103" s="1275">
        <v>41537</v>
      </c>
      <c r="I103" s="1230">
        <v>128.268</v>
      </c>
      <c r="J103" s="1275">
        <v>4328470</v>
      </c>
      <c r="K103" s="1230">
        <v>7.6929999999999996</v>
      </c>
      <c r="L103" s="1827">
        <v>102.399</v>
      </c>
      <c r="M103" s="743"/>
      <c r="N103" s="1807">
        <v>253557</v>
      </c>
      <c r="O103" s="1811">
        <f t="shared" si="2"/>
        <v>128.268</v>
      </c>
      <c r="P103" s="743"/>
      <c r="U103" s="1454"/>
      <c r="V103" s="639"/>
      <c r="W103" s="742"/>
      <c r="Y103" s="1818">
        <v>81.099999999999994</v>
      </c>
      <c r="Z103" s="1811">
        <f t="shared" si="3"/>
        <v>102.399</v>
      </c>
    </row>
    <row r="104" spans="1:26">
      <c r="B104" s="525"/>
      <c r="C104" s="547" t="s">
        <v>120</v>
      </c>
      <c r="D104" s="731"/>
      <c r="E104" s="1275">
        <v>1274.5</v>
      </c>
      <c r="F104" s="1409"/>
      <c r="G104" s="1388">
        <v>93.5</v>
      </c>
      <c r="H104" s="1275">
        <v>42315</v>
      </c>
      <c r="I104" s="1230">
        <v>110.248</v>
      </c>
      <c r="J104" s="1275">
        <v>28896438</v>
      </c>
      <c r="K104" s="1230">
        <v>7.6849999999999996</v>
      </c>
      <c r="L104" s="1827">
        <v>101.777</v>
      </c>
      <c r="M104" s="743"/>
      <c r="N104" s="1807">
        <v>225496</v>
      </c>
      <c r="O104" s="1811">
        <f t="shared" si="2"/>
        <v>110.248</v>
      </c>
      <c r="P104" s="743"/>
      <c r="U104" s="1454"/>
      <c r="V104" s="639"/>
      <c r="W104" s="742"/>
      <c r="Y104" s="1818">
        <v>80.2</v>
      </c>
      <c r="Z104" s="1811">
        <f t="shared" si="3"/>
        <v>101.777</v>
      </c>
    </row>
    <row r="105" spans="1:26">
      <c r="A105" s="734"/>
      <c r="B105" s="744"/>
      <c r="C105" s="550" t="s">
        <v>121</v>
      </c>
      <c r="D105" s="736"/>
      <c r="E105" s="1276">
        <v>1308</v>
      </c>
      <c r="F105" s="1410"/>
      <c r="G105" s="1389">
        <v>93.2</v>
      </c>
      <c r="H105" s="1276">
        <v>41825</v>
      </c>
      <c r="I105" s="1231">
        <v>109.69199999999999</v>
      </c>
      <c r="J105" s="1276">
        <v>3874760</v>
      </c>
      <c r="K105" s="1231">
        <v>7.6559999999999997</v>
      </c>
      <c r="L105" s="1828">
        <v>101.65</v>
      </c>
      <c r="M105" s="743"/>
      <c r="N105" s="1807">
        <v>356157</v>
      </c>
      <c r="O105" s="1811">
        <f t="shared" si="2"/>
        <v>109.69199999999999</v>
      </c>
      <c r="P105" s="743"/>
      <c r="U105" s="1454"/>
      <c r="V105" s="639"/>
      <c r="W105" s="742"/>
      <c r="Y105" s="1818">
        <v>80.099999999999994</v>
      </c>
      <c r="Z105" s="1811">
        <f t="shared" si="3"/>
        <v>101.65</v>
      </c>
    </row>
    <row r="106" spans="1:26">
      <c r="A106" s="532">
        <v>1983</v>
      </c>
      <c r="B106" s="525" t="s">
        <v>384</v>
      </c>
      <c r="C106" s="546" t="s">
        <v>369</v>
      </c>
      <c r="D106" s="1232">
        <v>91.9</v>
      </c>
      <c r="E106" s="1275">
        <v>1316.4</v>
      </c>
      <c r="F106" s="1409"/>
      <c r="G106" s="1388">
        <v>93.5</v>
      </c>
      <c r="H106" s="1275">
        <v>40038</v>
      </c>
      <c r="I106" s="1230">
        <v>107.45</v>
      </c>
      <c r="J106" s="1275">
        <v>4246848</v>
      </c>
      <c r="K106" s="1230">
        <v>7.6420000000000003</v>
      </c>
      <c r="L106" s="1827">
        <v>101.90600000000001</v>
      </c>
      <c r="M106" s="743"/>
      <c r="N106" s="1807">
        <v>243178</v>
      </c>
      <c r="O106" s="1811">
        <f t="shared" si="2"/>
        <v>107.45</v>
      </c>
      <c r="P106" s="743"/>
      <c r="U106" s="1454"/>
      <c r="V106" s="639"/>
      <c r="W106" s="742"/>
      <c r="Y106" s="1818">
        <v>80.2</v>
      </c>
      <c r="Z106" s="1811">
        <f t="shared" si="3"/>
        <v>101.90600000000001</v>
      </c>
    </row>
    <row r="107" spans="1:26">
      <c r="B107" s="525"/>
      <c r="C107" s="547" t="s">
        <v>370</v>
      </c>
      <c r="D107" s="1232">
        <v>90.6</v>
      </c>
      <c r="E107" s="1275">
        <v>1403.7</v>
      </c>
      <c r="F107" s="1409"/>
      <c r="G107" s="1388">
        <v>93.1</v>
      </c>
      <c r="H107" s="1275">
        <v>39703</v>
      </c>
      <c r="I107" s="1230">
        <v>97.040999999999997</v>
      </c>
      <c r="J107" s="1275">
        <v>8238950</v>
      </c>
      <c r="K107" s="1230">
        <v>7.6260000000000003</v>
      </c>
      <c r="L107" s="1827">
        <v>101.90600000000001</v>
      </c>
      <c r="M107" s="743"/>
      <c r="N107" s="1807">
        <v>225955</v>
      </c>
      <c r="O107" s="1811">
        <f t="shared" si="2"/>
        <v>97.040999999999997</v>
      </c>
      <c r="P107" s="743"/>
      <c r="U107" s="1454"/>
      <c r="V107" s="639"/>
      <c r="W107" s="742"/>
      <c r="Y107" s="1818">
        <v>80.2</v>
      </c>
      <c r="Z107" s="1811">
        <f t="shared" si="3"/>
        <v>101.90600000000001</v>
      </c>
    </row>
    <row r="108" spans="1:26">
      <c r="B108" s="525"/>
      <c r="C108" s="547" t="s">
        <v>371</v>
      </c>
      <c r="D108" s="1232">
        <v>89.9</v>
      </c>
      <c r="E108" s="1275">
        <v>1382.6</v>
      </c>
      <c r="F108" s="1409"/>
      <c r="G108" s="1388">
        <v>93</v>
      </c>
      <c r="H108" s="1275">
        <v>39680</v>
      </c>
      <c r="I108" s="1230">
        <v>114.821</v>
      </c>
      <c r="J108" s="1275">
        <v>4399623</v>
      </c>
      <c r="K108" s="1230">
        <v>7.6159999999999997</v>
      </c>
      <c r="L108" s="1827">
        <v>102.79900000000001</v>
      </c>
      <c r="M108" s="743"/>
      <c r="N108" s="1807">
        <v>306985</v>
      </c>
      <c r="O108" s="1811">
        <f t="shared" si="2"/>
        <v>114.821</v>
      </c>
      <c r="P108" s="743"/>
      <c r="U108" s="1454"/>
      <c r="V108" s="639"/>
      <c r="W108" s="742"/>
      <c r="Y108" s="1818">
        <v>80.8</v>
      </c>
      <c r="Z108" s="1811">
        <f t="shared" si="3"/>
        <v>102.79900000000001</v>
      </c>
    </row>
    <row r="109" spans="1:26">
      <c r="B109" s="525"/>
      <c r="C109" s="547" t="s">
        <v>372</v>
      </c>
      <c r="D109" s="1232">
        <v>88.3</v>
      </c>
      <c r="E109" s="1275">
        <v>1397.8</v>
      </c>
      <c r="F109" s="1409"/>
      <c r="G109" s="1388">
        <v>94.2</v>
      </c>
      <c r="H109" s="1275">
        <v>43358</v>
      </c>
      <c r="I109" s="1230">
        <v>109.706</v>
      </c>
      <c r="J109" s="1275">
        <v>4667669</v>
      </c>
      <c r="K109" s="1230">
        <v>7.6079999999999997</v>
      </c>
      <c r="L109" s="1827">
        <v>102.264</v>
      </c>
      <c r="M109" s="743"/>
      <c r="N109" s="1807">
        <v>263972</v>
      </c>
      <c r="O109" s="1811">
        <f t="shared" si="2"/>
        <v>109.706</v>
      </c>
      <c r="P109" s="743"/>
      <c r="U109" s="1454"/>
      <c r="V109" s="639"/>
      <c r="W109" s="742"/>
      <c r="Y109" s="1818">
        <v>81.3</v>
      </c>
      <c r="Z109" s="1811">
        <f t="shared" si="3"/>
        <v>102.264</v>
      </c>
    </row>
    <row r="110" spans="1:26">
      <c r="B110" s="525"/>
      <c r="C110" s="547" t="s">
        <v>373</v>
      </c>
      <c r="D110" s="1232">
        <v>88.7</v>
      </c>
      <c r="E110" s="1275">
        <v>1398.3</v>
      </c>
      <c r="F110" s="1409"/>
      <c r="G110" s="1388">
        <v>94.1</v>
      </c>
      <c r="H110" s="1275">
        <v>44764</v>
      </c>
      <c r="I110" s="1230">
        <v>94.096999999999994</v>
      </c>
      <c r="J110" s="1275">
        <v>41768161</v>
      </c>
      <c r="K110" s="1230">
        <v>7.6040000000000001</v>
      </c>
      <c r="L110" s="1827">
        <v>102.886</v>
      </c>
      <c r="M110" s="743"/>
      <c r="N110" s="1807">
        <v>235808</v>
      </c>
      <c r="O110" s="1811">
        <f t="shared" si="2"/>
        <v>94.096999999999994</v>
      </c>
      <c r="P110" s="743"/>
      <c r="U110" s="1454"/>
      <c r="V110" s="639"/>
      <c r="W110" s="742"/>
      <c r="Y110" s="1818">
        <v>82</v>
      </c>
      <c r="Z110" s="1811">
        <f t="shared" si="3"/>
        <v>102.886</v>
      </c>
    </row>
    <row r="111" spans="1:26">
      <c r="B111" s="525"/>
      <c r="C111" s="547" t="s">
        <v>374</v>
      </c>
      <c r="D111" s="1232">
        <v>87.6</v>
      </c>
      <c r="E111" s="1275">
        <v>1430.5</v>
      </c>
      <c r="F111" s="1409"/>
      <c r="G111" s="1388">
        <v>93.7</v>
      </c>
      <c r="H111" s="1275">
        <v>47759</v>
      </c>
      <c r="I111" s="1230">
        <v>106.56100000000001</v>
      </c>
      <c r="J111" s="1275">
        <v>4577755</v>
      </c>
      <c r="K111" s="1230">
        <v>7.5819999999999999</v>
      </c>
      <c r="L111" s="1827">
        <v>102.253</v>
      </c>
      <c r="M111" s="743"/>
      <c r="N111" s="1807">
        <v>251436</v>
      </c>
      <c r="O111" s="1811">
        <f t="shared" si="2"/>
        <v>106.56100000000001</v>
      </c>
      <c r="P111" s="743"/>
      <c r="U111" s="1454"/>
      <c r="V111" s="639"/>
      <c r="W111" s="742"/>
      <c r="Y111" s="1818">
        <v>81.7</v>
      </c>
      <c r="Z111" s="1811">
        <f t="shared" si="3"/>
        <v>102.253</v>
      </c>
    </row>
    <row r="112" spans="1:26">
      <c r="B112" s="525"/>
      <c r="C112" s="547" t="s">
        <v>375</v>
      </c>
      <c r="D112" s="1232">
        <v>88</v>
      </c>
      <c r="E112" s="1275">
        <v>1403.6</v>
      </c>
      <c r="F112" s="1409"/>
      <c r="G112" s="1388">
        <v>93.7</v>
      </c>
      <c r="H112" s="1275">
        <v>46630</v>
      </c>
      <c r="I112" s="1230">
        <v>90.938999999999993</v>
      </c>
      <c r="J112" s="1275">
        <v>4479640</v>
      </c>
      <c r="K112" s="1230">
        <v>7.5659999999999998</v>
      </c>
      <c r="L112" s="1827">
        <v>102.136</v>
      </c>
      <c r="M112" s="743"/>
      <c r="N112" s="1807">
        <v>260837</v>
      </c>
      <c r="O112" s="1811">
        <f t="shared" si="2"/>
        <v>90.938999999999993</v>
      </c>
      <c r="P112" s="743"/>
      <c r="U112" s="1454"/>
      <c r="V112" s="639"/>
      <c r="W112" s="742"/>
      <c r="Y112" s="1818">
        <v>81.3</v>
      </c>
      <c r="Z112" s="1811">
        <f t="shared" si="3"/>
        <v>102.136</v>
      </c>
    </row>
    <row r="113" spans="1:26">
      <c r="B113" s="525"/>
      <c r="C113" s="547" t="s">
        <v>376</v>
      </c>
      <c r="D113" s="1232">
        <v>87.7</v>
      </c>
      <c r="E113" s="1275">
        <v>1398.4</v>
      </c>
      <c r="F113" s="1409"/>
      <c r="G113" s="1388">
        <v>93.1</v>
      </c>
      <c r="H113" s="1275">
        <v>47154</v>
      </c>
      <c r="I113" s="1230">
        <v>98.284000000000006</v>
      </c>
      <c r="J113" s="1275">
        <v>7488051</v>
      </c>
      <c r="K113" s="1230">
        <v>7.56</v>
      </c>
      <c r="L113" s="1827">
        <v>101.496</v>
      </c>
      <c r="M113" s="743"/>
      <c r="N113" s="1807">
        <v>242164</v>
      </c>
      <c r="O113" s="1811">
        <f t="shared" si="2"/>
        <v>98.284000000000006</v>
      </c>
      <c r="P113" s="743"/>
      <c r="U113" s="1454"/>
      <c r="V113" s="639"/>
      <c r="W113" s="742"/>
      <c r="Y113" s="1818">
        <v>81.400000000000006</v>
      </c>
      <c r="Z113" s="1811">
        <f t="shared" si="3"/>
        <v>101.496</v>
      </c>
    </row>
    <row r="114" spans="1:26">
      <c r="B114" s="525"/>
      <c r="C114" s="547" t="s">
        <v>377</v>
      </c>
      <c r="D114" s="1232">
        <v>92.1</v>
      </c>
      <c r="E114" s="1275">
        <v>1379.8</v>
      </c>
      <c r="F114" s="1409"/>
      <c r="G114" s="1388">
        <v>93.1</v>
      </c>
      <c r="H114" s="1275">
        <v>45011</v>
      </c>
      <c r="I114" s="1230">
        <v>100.116</v>
      </c>
      <c r="J114" s="1275">
        <v>4511484</v>
      </c>
      <c r="K114" s="1230">
        <v>7.5519999999999996</v>
      </c>
      <c r="L114" s="1827">
        <v>101.108</v>
      </c>
      <c r="M114" s="743"/>
      <c r="N114" s="1807">
        <v>234959</v>
      </c>
      <c r="O114" s="1811">
        <f t="shared" si="2"/>
        <v>100.116</v>
      </c>
      <c r="P114" s="743"/>
      <c r="U114" s="1454"/>
      <c r="V114" s="639"/>
      <c r="W114" s="742"/>
      <c r="Y114" s="1818">
        <v>82.1</v>
      </c>
      <c r="Z114" s="1811">
        <f t="shared" si="3"/>
        <v>101.108</v>
      </c>
    </row>
    <row r="115" spans="1:26">
      <c r="B115" s="525"/>
      <c r="C115" s="547" t="s">
        <v>119</v>
      </c>
      <c r="D115" s="1232">
        <v>90.9</v>
      </c>
      <c r="E115" s="1275">
        <v>1360.2</v>
      </c>
      <c r="F115" s="1409"/>
      <c r="G115" s="1388">
        <v>93.3</v>
      </c>
      <c r="H115" s="1275">
        <v>44678</v>
      </c>
      <c r="I115" s="1230">
        <v>110.571</v>
      </c>
      <c r="J115" s="1275">
        <v>4171868</v>
      </c>
      <c r="K115" s="1230">
        <v>7.5419999999999998</v>
      </c>
      <c r="L115" s="1827">
        <v>101.973</v>
      </c>
      <c r="M115" s="743"/>
      <c r="N115" s="1807">
        <v>280361</v>
      </c>
      <c r="O115" s="1811">
        <f t="shared" si="2"/>
        <v>110.571</v>
      </c>
      <c r="P115" s="743"/>
      <c r="U115" s="1454"/>
      <c r="V115" s="639"/>
      <c r="W115" s="742"/>
      <c r="Y115" s="1818">
        <v>82.7</v>
      </c>
      <c r="Z115" s="1811">
        <f t="shared" si="3"/>
        <v>101.973</v>
      </c>
    </row>
    <row r="116" spans="1:26">
      <c r="B116" s="525"/>
      <c r="C116" s="547" t="s">
        <v>120</v>
      </c>
      <c r="D116" s="1232">
        <v>90.9</v>
      </c>
      <c r="E116" s="1275">
        <v>1404.3</v>
      </c>
      <c r="F116" s="1409"/>
      <c r="G116" s="1388">
        <v>93.6</v>
      </c>
      <c r="H116" s="1275">
        <v>43202</v>
      </c>
      <c r="I116" s="1230">
        <v>107.86</v>
      </c>
      <c r="J116" s="1275">
        <v>29486185</v>
      </c>
      <c r="K116" s="1230">
        <v>7.4359999999999999</v>
      </c>
      <c r="L116" s="1827">
        <v>102.244</v>
      </c>
      <c r="M116" s="743"/>
      <c r="N116" s="1807">
        <v>243221</v>
      </c>
      <c r="O116" s="1811">
        <f t="shared" si="2"/>
        <v>107.86</v>
      </c>
      <c r="P116" s="743"/>
      <c r="U116" s="1454"/>
      <c r="V116" s="639"/>
      <c r="W116" s="742"/>
      <c r="Y116" s="1818">
        <v>82</v>
      </c>
      <c r="Z116" s="1811">
        <f t="shared" si="3"/>
        <v>102.244</v>
      </c>
    </row>
    <row r="117" spans="1:26">
      <c r="B117" s="525"/>
      <c r="C117" s="550" t="s">
        <v>121</v>
      </c>
      <c r="D117" s="1232">
        <v>91</v>
      </c>
      <c r="E117" s="1275">
        <v>1421.3</v>
      </c>
      <c r="F117" s="1409"/>
      <c r="G117" s="1388">
        <v>93.5</v>
      </c>
      <c r="H117" s="1275">
        <v>42345</v>
      </c>
      <c r="I117" s="1230">
        <v>102.863</v>
      </c>
      <c r="J117" s="1275">
        <v>3548222</v>
      </c>
      <c r="K117" s="1230">
        <v>7.2930000000000001</v>
      </c>
      <c r="L117" s="1827">
        <v>102.372</v>
      </c>
      <c r="M117" s="743"/>
      <c r="N117" s="1807">
        <v>366354</v>
      </c>
      <c r="O117" s="1811">
        <f t="shared" si="2"/>
        <v>102.863</v>
      </c>
      <c r="P117" s="743"/>
      <c r="U117" s="1454"/>
      <c r="V117" s="639"/>
      <c r="W117" s="742"/>
      <c r="Y117" s="1818">
        <v>82</v>
      </c>
      <c r="Z117" s="1811">
        <f t="shared" si="3"/>
        <v>102.372</v>
      </c>
    </row>
    <row r="118" spans="1:26">
      <c r="A118" s="518">
        <v>1984</v>
      </c>
      <c r="B118" s="727" t="s">
        <v>385</v>
      </c>
      <c r="C118" s="546" t="s">
        <v>369</v>
      </c>
      <c r="D118" s="1233">
        <v>91.7</v>
      </c>
      <c r="E118" s="1274">
        <v>1485.8</v>
      </c>
      <c r="F118" s="1408">
        <v>89.1</v>
      </c>
      <c r="G118" s="1387">
        <v>94.6</v>
      </c>
      <c r="H118" s="1274">
        <v>40584</v>
      </c>
      <c r="I118" s="1229">
        <v>105.121</v>
      </c>
      <c r="J118" s="1274">
        <v>4668378</v>
      </c>
      <c r="K118" s="1229">
        <v>7.2380000000000004</v>
      </c>
      <c r="L118" s="1829">
        <v>102.369</v>
      </c>
      <c r="M118" s="743"/>
      <c r="N118" s="1807">
        <v>255631</v>
      </c>
      <c r="O118" s="1811">
        <f t="shared" si="2"/>
        <v>105.121</v>
      </c>
      <c r="P118" s="743"/>
      <c r="U118" s="1454"/>
      <c r="V118" s="639"/>
      <c r="W118" s="742"/>
      <c r="Y118" s="1818">
        <v>82.1</v>
      </c>
      <c r="Z118" s="1811">
        <f t="shared" si="3"/>
        <v>102.369</v>
      </c>
    </row>
    <row r="119" spans="1:26">
      <c r="B119" s="525"/>
      <c r="C119" s="547" t="s">
        <v>370</v>
      </c>
      <c r="D119" s="1232">
        <v>91.7</v>
      </c>
      <c r="E119" s="1275">
        <v>1472.8</v>
      </c>
      <c r="F119" s="1409">
        <v>99.2</v>
      </c>
      <c r="G119" s="1388">
        <v>94.2</v>
      </c>
      <c r="H119" s="1275">
        <v>40871</v>
      </c>
      <c r="I119" s="1230">
        <v>108.176</v>
      </c>
      <c r="J119" s="1275">
        <v>9734606</v>
      </c>
      <c r="K119" s="1230">
        <v>7.2080000000000002</v>
      </c>
      <c r="L119" s="1827">
        <v>103.491</v>
      </c>
      <c r="M119" s="743"/>
      <c r="N119" s="1807">
        <v>244429</v>
      </c>
      <c r="O119" s="1811">
        <f t="shared" si="2"/>
        <v>108.176</v>
      </c>
      <c r="P119" s="743"/>
      <c r="U119" s="1454"/>
      <c r="V119" s="639"/>
      <c r="W119" s="742"/>
      <c r="Y119" s="1818">
        <v>83</v>
      </c>
      <c r="Z119" s="1811">
        <f t="shared" si="3"/>
        <v>103.491</v>
      </c>
    </row>
    <row r="120" spans="1:26">
      <c r="B120" s="525"/>
      <c r="C120" s="547" t="s">
        <v>371</v>
      </c>
      <c r="D120" s="1232">
        <v>91.5</v>
      </c>
      <c r="E120" s="1275">
        <v>1490.9</v>
      </c>
      <c r="F120" s="1409">
        <v>90.3</v>
      </c>
      <c r="G120" s="1388">
        <v>94.2</v>
      </c>
      <c r="H120" s="1275">
        <v>31189</v>
      </c>
      <c r="I120" s="1230">
        <v>87.215000000000003</v>
      </c>
      <c r="J120" s="1275">
        <v>3555053</v>
      </c>
      <c r="K120" s="1230">
        <v>7.1959999999999997</v>
      </c>
      <c r="L120" s="1827">
        <v>102.97</v>
      </c>
      <c r="M120" s="743"/>
      <c r="N120" s="1807">
        <v>267737</v>
      </c>
      <c r="O120" s="1811">
        <f t="shared" si="2"/>
        <v>87.215000000000003</v>
      </c>
      <c r="P120" s="743"/>
      <c r="U120" s="1454"/>
      <c r="V120" s="639"/>
      <c r="W120" s="742"/>
      <c r="Y120" s="1818">
        <v>83.2</v>
      </c>
      <c r="Z120" s="1811">
        <f t="shared" si="3"/>
        <v>102.97</v>
      </c>
    </row>
    <row r="121" spans="1:26">
      <c r="B121" s="525"/>
      <c r="C121" s="547" t="s">
        <v>372</v>
      </c>
      <c r="D121" s="1232">
        <v>92.6</v>
      </c>
      <c r="E121" s="1275">
        <v>1436.7</v>
      </c>
      <c r="F121" s="1409">
        <v>92.4</v>
      </c>
      <c r="G121" s="1388">
        <v>95.7</v>
      </c>
      <c r="H121" s="1275">
        <v>42018</v>
      </c>
      <c r="I121" s="1230">
        <v>103.19499999999999</v>
      </c>
      <c r="J121" s="1275">
        <v>5229332</v>
      </c>
      <c r="K121" s="1230">
        <v>7.1749999999999998</v>
      </c>
      <c r="L121" s="1827">
        <v>102.46</v>
      </c>
      <c r="M121" s="743"/>
      <c r="N121" s="1807">
        <v>272407</v>
      </c>
      <c r="O121" s="1811">
        <f t="shared" si="2"/>
        <v>103.19499999999999</v>
      </c>
      <c r="P121" s="743"/>
      <c r="U121" s="1454"/>
      <c r="V121" s="639"/>
      <c r="W121" s="742"/>
      <c r="Y121" s="1818">
        <v>83.3</v>
      </c>
      <c r="Z121" s="1811">
        <f t="shared" si="3"/>
        <v>102.46</v>
      </c>
    </row>
    <row r="122" spans="1:26">
      <c r="B122" s="525"/>
      <c r="C122" s="547" t="s">
        <v>373</v>
      </c>
      <c r="D122" s="1232">
        <v>91.4</v>
      </c>
      <c r="E122" s="1275">
        <v>1451.2</v>
      </c>
      <c r="F122" s="1409">
        <v>95.6</v>
      </c>
      <c r="G122" s="1388">
        <v>95.5</v>
      </c>
      <c r="H122" s="1275">
        <v>45005</v>
      </c>
      <c r="I122" s="1230">
        <v>100.26300000000001</v>
      </c>
      <c r="J122" s="1275">
        <v>48239653</v>
      </c>
      <c r="K122" s="1230">
        <v>7.1619999999999999</v>
      </c>
      <c r="L122" s="1827">
        <v>101.95099999999999</v>
      </c>
      <c r="M122" s="743"/>
      <c r="N122" s="1807">
        <v>236427</v>
      </c>
      <c r="O122" s="1811">
        <f t="shared" si="2"/>
        <v>100.26300000000001</v>
      </c>
      <c r="P122" s="743"/>
      <c r="U122" s="1454"/>
      <c r="V122" s="639"/>
      <c r="W122" s="742"/>
      <c r="Y122" s="1818">
        <v>83.6</v>
      </c>
      <c r="Z122" s="1811">
        <f t="shared" si="3"/>
        <v>101.95099999999999</v>
      </c>
    </row>
    <row r="123" spans="1:26">
      <c r="B123" s="525"/>
      <c r="C123" s="547" t="s">
        <v>374</v>
      </c>
      <c r="D123" s="1232">
        <v>93.1</v>
      </c>
      <c r="E123" s="1275">
        <v>1436.4</v>
      </c>
      <c r="F123" s="1409">
        <v>97.3</v>
      </c>
      <c r="G123" s="1388">
        <v>95.2</v>
      </c>
      <c r="H123" s="1275">
        <v>45577</v>
      </c>
      <c r="I123" s="1230">
        <v>98.503</v>
      </c>
      <c r="J123" s="1275">
        <v>5365775</v>
      </c>
      <c r="K123" s="1230">
        <v>7.1369999999999996</v>
      </c>
      <c r="L123" s="1827">
        <v>101.714</v>
      </c>
      <c r="M123" s="743"/>
      <c r="N123" s="1807">
        <v>247673</v>
      </c>
      <c r="O123" s="1811">
        <f t="shared" si="2"/>
        <v>98.503</v>
      </c>
      <c r="P123" s="743"/>
      <c r="U123" s="1454"/>
      <c r="V123" s="639"/>
      <c r="W123" s="742"/>
      <c r="Y123" s="1818">
        <v>83.1</v>
      </c>
      <c r="Z123" s="1811">
        <f t="shared" si="3"/>
        <v>101.714</v>
      </c>
    </row>
    <row r="124" spans="1:26">
      <c r="B124" s="525"/>
      <c r="C124" s="547" t="s">
        <v>375</v>
      </c>
      <c r="D124" s="1232">
        <v>92.4</v>
      </c>
      <c r="E124" s="1275">
        <v>1481.1</v>
      </c>
      <c r="F124" s="1409">
        <v>93.3</v>
      </c>
      <c r="G124" s="1388">
        <v>94.7</v>
      </c>
      <c r="H124" s="1275">
        <v>46992</v>
      </c>
      <c r="I124" s="1230">
        <v>106.28400000000001</v>
      </c>
      <c r="J124" s="1275">
        <v>4866145</v>
      </c>
      <c r="K124" s="1230">
        <v>7.1230000000000002</v>
      </c>
      <c r="L124" s="1827">
        <v>102.82899999999999</v>
      </c>
      <c r="M124" s="743"/>
      <c r="N124" s="1807">
        <v>277227</v>
      </c>
      <c r="O124" s="1811">
        <f t="shared" si="2"/>
        <v>106.28400000000001</v>
      </c>
      <c r="P124" s="743"/>
      <c r="U124" s="1454"/>
      <c r="V124" s="639"/>
      <c r="W124" s="742"/>
      <c r="Y124" s="1818">
        <v>83.6</v>
      </c>
      <c r="Z124" s="1811">
        <f t="shared" si="3"/>
        <v>102.82899999999999</v>
      </c>
    </row>
    <row r="125" spans="1:26">
      <c r="B125" s="525"/>
      <c r="C125" s="547" t="s">
        <v>376</v>
      </c>
      <c r="D125" s="1232">
        <v>93.9</v>
      </c>
      <c r="E125" s="1275">
        <v>1548.4</v>
      </c>
      <c r="F125" s="1409">
        <v>94.5</v>
      </c>
      <c r="G125" s="1388">
        <v>94.4</v>
      </c>
      <c r="H125" s="1275">
        <v>46830</v>
      </c>
      <c r="I125" s="1230">
        <v>107.441</v>
      </c>
      <c r="J125" s="1275">
        <v>7919978</v>
      </c>
      <c r="K125" s="1230">
        <v>7.1159999999999997</v>
      </c>
      <c r="L125" s="1827">
        <v>101.72</v>
      </c>
      <c r="M125" s="743"/>
      <c r="N125" s="1807">
        <v>260183</v>
      </c>
      <c r="O125" s="1811">
        <f t="shared" si="2"/>
        <v>107.441</v>
      </c>
      <c r="P125" s="743"/>
      <c r="U125" s="1454"/>
      <c r="V125" s="639"/>
      <c r="W125" s="742"/>
      <c r="Y125" s="1818">
        <v>82.8</v>
      </c>
      <c r="Z125" s="1811">
        <f t="shared" si="3"/>
        <v>101.72</v>
      </c>
    </row>
    <row r="126" spans="1:26">
      <c r="B126" s="525"/>
      <c r="C126" s="547" t="s">
        <v>377</v>
      </c>
      <c r="D126" s="1232">
        <v>92</v>
      </c>
      <c r="E126" s="1275">
        <v>1517</v>
      </c>
      <c r="F126" s="1409">
        <v>95.5</v>
      </c>
      <c r="G126" s="1388">
        <v>94.1</v>
      </c>
      <c r="H126" s="1275">
        <v>44244</v>
      </c>
      <c r="I126" s="1230">
        <v>100.42</v>
      </c>
      <c r="J126" s="1275">
        <v>4654215</v>
      </c>
      <c r="K126" s="1230">
        <v>7.1020000000000003</v>
      </c>
      <c r="L126" s="1827">
        <v>102.55800000000001</v>
      </c>
      <c r="M126" s="743"/>
      <c r="N126" s="1807">
        <v>235947</v>
      </c>
      <c r="O126" s="1811">
        <f t="shared" si="2"/>
        <v>100.42</v>
      </c>
      <c r="P126" s="743"/>
      <c r="U126" s="1454"/>
      <c r="V126" s="639"/>
      <c r="W126" s="742"/>
      <c r="Y126" s="1818">
        <v>84.2</v>
      </c>
      <c r="Z126" s="1811">
        <f t="shared" si="3"/>
        <v>102.55800000000001</v>
      </c>
    </row>
    <row r="127" spans="1:26">
      <c r="B127" s="525"/>
      <c r="C127" s="547" t="s">
        <v>119</v>
      </c>
      <c r="D127" s="1232">
        <v>93.3</v>
      </c>
      <c r="E127" s="1275">
        <v>1473.4</v>
      </c>
      <c r="F127" s="1409">
        <v>106.9</v>
      </c>
      <c r="G127" s="1388">
        <v>94.5</v>
      </c>
      <c r="H127" s="1275">
        <v>43182</v>
      </c>
      <c r="I127" s="1230">
        <v>89.289000000000001</v>
      </c>
      <c r="J127" s="1275">
        <v>4745901</v>
      </c>
      <c r="K127" s="1230">
        <v>7.0990000000000002</v>
      </c>
      <c r="L127" s="1827">
        <v>102.056</v>
      </c>
      <c r="M127" s="743"/>
      <c r="N127" s="1807">
        <v>250332</v>
      </c>
      <c r="O127" s="1811">
        <f t="shared" si="2"/>
        <v>89.289000000000001</v>
      </c>
      <c r="P127" s="743"/>
      <c r="U127" s="1454"/>
      <c r="V127" s="639"/>
      <c r="W127" s="742"/>
      <c r="Y127" s="1818">
        <v>84.4</v>
      </c>
      <c r="Z127" s="1811">
        <f t="shared" si="3"/>
        <v>102.056</v>
      </c>
    </row>
    <row r="128" spans="1:26">
      <c r="B128" s="525"/>
      <c r="C128" s="547" t="s">
        <v>120</v>
      </c>
      <c r="D128" s="1232">
        <v>93.5</v>
      </c>
      <c r="E128" s="1275">
        <v>1466.3</v>
      </c>
      <c r="F128" s="1409">
        <v>98.7</v>
      </c>
      <c r="G128" s="1388">
        <v>94.8</v>
      </c>
      <c r="H128" s="1275">
        <v>38991</v>
      </c>
      <c r="I128" s="1230">
        <v>105.378</v>
      </c>
      <c r="J128" s="1275">
        <v>33211540</v>
      </c>
      <c r="K128" s="1230">
        <v>7.0789999999999997</v>
      </c>
      <c r="L128" s="1827">
        <v>102.07299999999999</v>
      </c>
      <c r="M128" s="743"/>
      <c r="N128" s="1807">
        <v>256302</v>
      </c>
      <c r="O128" s="1811">
        <f t="shared" si="2"/>
        <v>105.378</v>
      </c>
      <c r="P128" s="743"/>
      <c r="U128" s="1454"/>
      <c r="V128" s="639"/>
      <c r="W128" s="742"/>
      <c r="Y128" s="1818">
        <v>83.7</v>
      </c>
      <c r="Z128" s="1811">
        <f t="shared" si="3"/>
        <v>102.07299999999999</v>
      </c>
    </row>
    <row r="129" spans="1:26">
      <c r="A129" s="734"/>
      <c r="B129" s="744"/>
      <c r="C129" s="550" t="s">
        <v>121</v>
      </c>
      <c r="D129" s="1234">
        <v>94.3</v>
      </c>
      <c r="E129" s="1276">
        <v>1540.9</v>
      </c>
      <c r="F129" s="1410">
        <v>99.2</v>
      </c>
      <c r="G129" s="1389">
        <v>94.4</v>
      </c>
      <c r="H129" s="1276">
        <v>36190</v>
      </c>
      <c r="I129" s="1231">
        <v>108.821</v>
      </c>
      <c r="J129" s="1276">
        <v>4175954</v>
      </c>
      <c r="K129" s="1231">
        <v>7.0350000000000001</v>
      </c>
      <c r="L129" s="1828">
        <v>102.31699999999999</v>
      </c>
      <c r="M129" s="743"/>
      <c r="N129" s="1807">
        <v>398669</v>
      </c>
      <c r="O129" s="1811">
        <f t="shared" si="2"/>
        <v>108.821</v>
      </c>
      <c r="P129" s="743"/>
      <c r="U129" s="1454"/>
      <c r="V129" s="639"/>
      <c r="W129" s="742"/>
      <c r="Y129" s="1818">
        <v>83.9</v>
      </c>
      <c r="Z129" s="1811">
        <f t="shared" si="3"/>
        <v>102.31699999999999</v>
      </c>
    </row>
    <row r="130" spans="1:26">
      <c r="A130" s="532">
        <v>1985</v>
      </c>
      <c r="B130" s="525" t="s">
        <v>386</v>
      </c>
      <c r="C130" s="546" t="s">
        <v>369</v>
      </c>
      <c r="D130" s="1232">
        <v>95.1</v>
      </c>
      <c r="E130" s="1275">
        <v>1607</v>
      </c>
      <c r="F130" s="1409">
        <v>100.8</v>
      </c>
      <c r="G130" s="1388">
        <v>94.1</v>
      </c>
      <c r="H130" s="1275">
        <v>34781</v>
      </c>
      <c r="I130" s="1230">
        <v>94.554000000000002</v>
      </c>
      <c r="J130" s="1275">
        <v>5073156</v>
      </c>
      <c r="K130" s="1230">
        <v>7.0289999999999999</v>
      </c>
      <c r="L130" s="1827">
        <v>102.43600000000001</v>
      </c>
      <c r="M130" s="743"/>
      <c r="N130" s="1807">
        <v>241710</v>
      </c>
      <c r="O130" s="1811">
        <f t="shared" si="2"/>
        <v>94.554000000000002</v>
      </c>
      <c r="P130" s="743"/>
      <c r="U130" s="1454"/>
      <c r="V130" s="639"/>
      <c r="W130" s="742"/>
      <c r="Y130" s="1818">
        <v>84.1</v>
      </c>
      <c r="Z130" s="1811">
        <f t="shared" si="3"/>
        <v>102.43600000000001</v>
      </c>
    </row>
    <row r="131" spans="1:26">
      <c r="B131" s="525"/>
      <c r="C131" s="547" t="s">
        <v>370</v>
      </c>
      <c r="D131" s="1232">
        <v>96.7</v>
      </c>
      <c r="E131" s="1275">
        <v>1615.6</v>
      </c>
      <c r="F131" s="1409">
        <v>97.9</v>
      </c>
      <c r="G131" s="1388">
        <v>93.7</v>
      </c>
      <c r="H131" s="1275">
        <v>32952</v>
      </c>
      <c r="I131" s="1230">
        <v>102.271</v>
      </c>
      <c r="J131" s="1275">
        <v>9919529</v>
      </c>
      <c r="K131" s="1230">
        <v>7.024</v>
      </c>
      <c r="L131" s="1827">
        <v>100.723</v>
      </c>
      <c r="M131" s="743"/>
      <c r="N131" s="1807">
        <v>249979</v>
      </c>
      <c r="O131" s="1811">
        <f t="shared" si="2"/>
        <v>102.271</v>
      </c>
      <c r="P131" s="743"/>
      <c r="U131" s="1454"/>
      <c r="V131" s="639"/>
      <c r="W131" s="742"/>
      <c r="Y131" s="1818">
        <v>83.6</v>
      </c>
      <c r="Z131" s="1811">
        <f t="shared" si="3"/>
        <v>100.723</v>
      </c>
    </row>
    <row r="132" spans="1:26">
      <c r="B132" s="525"/>
      <c r="C132" s="547" t="s">
        <v>371</v>
      </c>
      <c r="D132" s="1232">
        <v>97.3</v>
      </c>
      <c r="E132" s="1275">
        <v>1598</v>
      </c>
      <c r="F132" s="1409">
        <v>96.2</v>
      </c>
      <c r="G132" s="1388">
        <v>94.2</v>
      </c>
      <c r="H132" s="1275">
        <v>31048</v>
      </c>
      <c r="I132" s="1230">
        <v>108.045</v>
      </c>
      <c r="J132" s="1275">
        <v>5137470</v>
      </c>
      <c r="K132" s="1230">
        <v>6.9980000000000002</v>
      </c>
      <c r="L132" s="1827">
        <v>101.08199999999999</v>
      </c>
      <c r="M132" s="743"/>
      <c r="N132" s="1807">
        <v>289277</v>
      </c>
      <c r="O132" s="1811">
        <f t="shared" si="2"/>
        <v>108.045</v>
      </c>
      <c r="P132" s="743"/>
      <c r="U132" s="1454"/>
      <c r="V132" s="639"/>
      <c r="W132" s="742"/>
      <c r="Y132" s="1818">
        <v>84.1</v>
      </c>
      <c r="Z132" s="1811">
        <f t="shared" si="3"/>
        <v>101.08199999999999</v>
      </c>
    </row>
    <row r="133" spans="1:26">
      <c r="B133" s="525"/>
      <c r="C133" s="547" t="s">
        <v>372</v>
      </c>
      <c r="D133" s="1232">
        <v>97.8</v>
      </c>
      <c r="E133" s="1275">
        <v>1584.7</v>
      </c>
      <c r="F133" s="1409">
        <v>111.1</v>
      </c>
      <c r="G133" s="1388">
        <v>96.1</v>
      </c>
      <c r="H133" s="1275">
        <v>30543</v>
      </c>
      <c r="I133" s="1230">
        <v>112.595</v>
      </c>
      <c r="J133" s="1275">
        <v>5299343</v>
      </c>
      <c r="K133" s="1230">
        <v>7.0220000000000002</v>
      </c>
      <c r="L133" s="1827">
        <v>101.92100000000001</v>
      </c>
      <c r="M133" s="743"/>
      <c r="N133" s="1807">
        <v>306718</v>
      </c>
      <c r="O133" s="1811">
        <f t="shared" si="2"/>
        <v>112.595</v>
      </c>
      <c r="P133" s="743"/>
      <c r="U133" s="1454"/>
      <c r="V133" s="639"/>
      <c r="W133" s="742"/>
      <c r="Y133" s="1818">
        <v>84.9</v>
      </c>
      <c r="Z133" s="1811">
        <f t="shared" si="3"/>
        <v>101.92100000000001</v>
      </c>
    </row>
    <row r="134" spans="1:26">
      <c r="B134" s="525"/>
      <c r="C134" s="547" t="s">
        <v>373</v>
      </c>
      <c r="D134" s="1232">
        <v>98.5</v>
      </c>
      <c r="E134" s="1275">
        <v>1584.9</v>
      </c>
      <c r="F134" s="1409">
        <v>90.8</v>
      </c>
      <c r="G134" s="1388">
        <v>96.2</v>
      </c>
      <c r="H134" s="1275">
        <v>31981</v>
      </c>
      <c r="I134" s="1230">
        <v>113.968</v>
      </c>
      <c r="J134" s="1275">
        <v>54691842</v>
      </c>
      <c r="K134" s="1230">
        <v>7.04</v>
      </c>
      <c r="L134" s="1827">
        <v>101.435</v>
      </c>
      <c r="M134" s="743"/>
      <c r="N134" s="1807">
        <v>269451</v>
      </c>
      <c r="O134" s="1811">
        <f t="shared" si="2"/>
        <v>113.968</v>
      </c>
      <c r="P134" s="743"/>
      <c r="U134" s="1454"/>
      <c r="V134" s="639"/>
      <c r="W134" s="742"/>
      <c r="Y134" s="1818">
        <v>84.8</v>
      </c>
      <c r="Z134" s="1811">
        <f t="shared" si="3"/>
        <v>101.435</v>
      </c>
    </row>
    <row r="135" spans="1:26">
      <c r="B135" s="525"/>
      <c r="C135" s="547" t="s">
        <v>374</v>
      </c>
      <c r="D135" s="1232">
        <v>98.7</v>
      </c>
      <c r="E135" s="1275">
        <v>1540</v>
      </c>
      <c r="F135" s="1409">
        <v>93.3</v>
      </c>
      <c r="G135" s="1388">
        <v>95.6</v>
      </c>
      <c r="H135" s="1275">
        <v>31591</v>
      </c>
      <c r="I135" s="1230">
        <v>108.506</v>
      </c>
      <c r="J135" s="1275">
        <v>4479505</v>
      </c>
      <c r="K135" s="1230">
        <v>7.0110000000000001</v>
      </c>
      <c r="L135" s="1827">
        <v>102.166</v>
      </c>
      <c r="M135" s="743"/>
      <c r="N135" s="1807">
        <v>268739</v>
      </c>
      <c r="O135" s="1811">
        <f t="shared" si="2"/>
        <v>108.506</v>
      </c>
      <c r="P135" s="743"/>
      <c r="U135" s="1454"/>
      <c r="V135" s="639"/>
      <c r="W135" s="742"/>
      <c r="Y135" s="1818">
        <v>84.9</v>
      </c>
      <c r="Z135" s="1811">
        <f t="shared" si="3"/>
        <v>102.166</v>
      </c>
    </row>
    <row r="136" spans="1:26">
      <c r="B136" s="525"/>
      <c r="C136" s="547" t="s">
        <v>375</v>
      </c>
      <c r="D136" s="1232">
        <v>99.1</v>
      </c>
      <c r="E136" s="1275">
        <v>1522</v>
      </c>
      <c r="F136" s="1409">
        <v>89.4</v>
      </c>
      <c r="G136" s="1388">
        <v>95.2</v>
      </c>
      <c r="H136" s="1275">
        <v>33679</v>
      </c>
      <c r="I136" s="1230">
        <v>109.11199999999999</v>
      </c>
      <c r="J136" s="1275">
        <v>5338889</v>
      </c>
      <c r="K136" s="1230">
        <v>7.0129999999999999</v>
      </c>
      <c r="L136" s="1827">
        <v>102.033</v>
      </c>
      <c r="M136" s="743"/>
      <c r="N136" s="1807">
        <v>302487</v>
      </c>
      <c r="O136" s="1811">
        <f t="shared" si="2"/>
        <v>109.11199999999999</v>
      </c>
      <c r="P136" s="743"/>
      <c r="U136" s="1454"/>
      <c r="V136" s="639"/>
      <c r="W136" s="742"/>
      <c r="Y136" s="1818">
        <v>85.3</v>
      </c>
      <c r="Z136" s="1811">
        <f t="shared" si="3"/>
        <v>102.033</v>
      </c>
    </row>
    <row r="137" spans="1:26">
      <c r="B137" s="525"/>
      <c r="C137" s="547" t="s">
        <v>376</v>
      </c>
      <c r="D137" s="1232">
        <v>98.7</v>
      </c>
      <c r="E137" s="1275">
        <v>1564.3</v>
      </c>
      <c r="F137" s="1409">
        <v>93.7</v>
      </c>
      <c r="G137" s="1388">
        <v>94.8</v>
      </c>
      <c r="H137" s="1275">
        <v>33462</v>
      </c>
      <c r="I137" s="1230">
        <v>109.532</v>
      </c>
      <c r="J137" s="1275">
        <v>9140515</v>
      </c>
      <c r="K137" s="1230">
        <v>6.992</v>
      </c>
      <c r="L137" s="1827">
        <v>103.14</v>
      </c>
      <c r="M137" s="743"/>
      <c r="N137" s="1807">
        <v>284983</v>
      </c>
      <c r="O137" s="1811">
        <f t="shared" si="2"/>
        <v>109.532</v>
      </c>
      <c r="P137" s="743"/>
      <c r="U137" s="1454"/>
      <c r="V137" s="639"/>
      <c r="W137" s="742"/>
      <c r="Y137" s="1818">
        <v>85.4</v>
      </c>
      <c r="Z137" s="1811">
        <f t="shared" si="3"/>
        <v>103.14</v>
      </c>
    </row>
    <row r="138" spans="1:26">
      <c r="B138" s="525"/>
      <c r="C138" s="547" t="s">
        <v>377</v>
      </c>
      <c r="D138" s="1232">
        <v>98.9</v>
      </c>
      <c r="E138" s="1275">
        <v>1590.3</v>
      </c>
      <c r="F138" s="1409">
        <v>90.3</v>
      </c>
      <c r="G138" s="1388">
        <v>94.6</v>
      </c>
      <c r="H138" s="1275">
        <v>33258</v>
      </c>
      <c r="I138" s="1230">
        <v>112.18</v>
      </c>
      <c r="J138" s="1275">
        <v>4661622</v>
      </c>
      <c r="K138" s="1230">
        <v>6.9660000000000002</v>
      </c>
      <c r="L138" s="1827">
        <v>101.306</v>
      </c>
      <c r="M138" s="743"/>
      <c r="N138" s="1807">
        <v>264686</v>
      </c>
      <c r="O138" s="1811">
        <f t="shared" si="2"/>
        <v>112.18</v>
      </c>
      <c r="P138" s="743"/>
      <c r="U138" s="1454"/>
      <c r="V138" s="639"/>
      <c r="W138" s="742"/>
      <c r="Y138" s="1818">
        <v>85.3</v>
      </c>
      <c r="Z138" s="1811">
        <f t="shared" si="3"/>
        <v>101.306</v>
      </c>
    </row>
    <row r="139" spans="1:26">
      <c r="B139" s="525"/>
      <c r="C139" s="547" t="s">
        <v>119</v>
      </c>
      <c r="D139" s="1232">
        <v>100.3</v>
      </c>
      <c r="E139" s="1275">
        <v>1646.7</v>
      </c>
      <c r="F139" s="1409">
        <v>89.4</v>
      </c>
      <c r="G139" s="1388">
        <v>94.5</v>
      </c>
      <c r="H139" s="1275">
        <v>33544</v>
      </c>
      <c r="I139" s="1230">
        <v>115.955</v>
      </c>
      <c r="J139" s="1275">
        <v>4732331</v>
      </c>
      <c r="K139" s="1230">
        <v>6.9560000000000004</v>
      </c>
      <c r="L139" s="1827">
        <v>102.014</v>
      </c>
      <c r="M139" s="743"/>
      <c r="N139" s="1807">
        <v>290272</v>
      </c>
      <c r="O139" s="1811">
        <f t="shared" si="2"/>
        <v>115.955</v>
      </c>
      <c r="P139" s="743"/>
      <c r="U139" s="1454"/>
      <c r="V139" s="639"/>
      <c r="W139" s="742"/>
      <c r="Y139" s="1818">
        <v>86.1</v>
      </c>
      <c r="Z139" s="1811">
        <f t="shared" si="3"/>
        <v>102.014</v>
      </c>
    </row>
    <row r="140" spans="1:26">
      <c r="B140" s="525"/>
      <c r="C140" s="547" t="s">
        <v>120</v>
      </c>
      <c r="D140" s="1232">
        <v>99.9</v>
      </c>
      <c r="E140" s="1275">
        <v>1544.4</v>
      </c>
      <c r="F140" s="1409">
        <v>104.1</v>
      </c>
      <c r="G140" s="1388">
        <v>94.7</v>
      </c>
      <c r="H140" s="1275">
        <v>31045</v>
      </c>
      <c r="I140" s="1230">
        <v>101.083</v>
      </c>
      <c r="J140" s="1275">
        <v>36328276</v>
      </c>
      <c r="K140" s="1230">
        <v>6.9509999999999996</v>
      </c>
      <c r="L140" s="1827">
        <v>101.792</v>
      </c>
      <c r="M140" s="743"/>
      <c r="N140" s="1807">
        <v>259079</v>
      </c>
      <c r="O140" s="1811">
        <f t="shared" si="2"/>
        <v>101.083</v>
      </c>
      <c r="P140" s="743"/>
      <c r="U140" s="1454"/>
      <c r="V140" s="639"/>
      <c r="W140" s="742"/>
      <c r="Y140" s="1818">
        <v>85.2</v>
      </c>
      <c r="Z140" s="1811">
        <f t="shared" si="3"/>
        <v>101.792</v>
      </c>
    </row>
    <row r="141" spans="1:26">
      <c r="B141" s="525"/>
      <c r="C141" s="550" t="s">
        <v>121</v>
      </c>
      <c r="D141" s="1232">
        <v>100.5</v>
      </c>
      <c r="E141" s="1275">
        <v>1428.2</v>
      </c>
      <c r="F141" s="1409">
        <v>89.1</v>
      </c>
      <c r="G141" s="1388">
        <v>94.2</v>
      </c>
      <c r="H141" s="1275">
        <v>31624</v>
      </c>
      <c r="I141" s="1230">
        <v>103.36499999999999</v>
      </c>
      <c r="J141" s="1275">
        <v>3757607</v>
      </c>
      <c r="K141" s="1230">
        <v>6.9340000000000002</v>
      </c>
      <c r="L141" s="1827">
        <v>101.669</v>
      </c>
      <c r="M141" s="743"/>
      <c r="N141" s="1807">
        <v>412086</v>
      </c>
      <c r="O141" s="1811">
        <f t="shared" si="2"/>
        <v>103.36499999999999</v>
      </c>
      <c r="P141" s="743"/>
      <c r="U141" s="1454"/>
      <c r="V141" s="639"/>
      <c r="W141" s="742"/>
      <c r="Y141" s="1818">
        <v>85.3</v>
      </c>
      <c r="Z141" s="1811">
        <f t="shared" si="3"/>
        <v>101.669</v>
      </c>
    </row>
    <row r="142" spans="1:26">
      <c r="A142" s="518">
        <v>1986</v>
      </c>
      <c r="B142" s="727" t="s">
        <v>387</v>
      </c>
      <c r="C142" s="546" t="s">
        <v>369</v>
      </c>
      <c r="D142" s="1233">
        <v>98.9</v>
      </c>
      <c r="E142" s="1274">
        <v>1534.6</v>
      </c>
      <c r="F142" s="1408">
        <v>89.9</v>
      </c>
      <c r="G142" s="1387">
        <v>94.2</v>
      </c>
      <c r="H142" s="1274">
        <v>31187</v>
      </c>
      <c r="I142" s="1229">
        <v>105.402</v>
      </c>
      <c r="J142" s="1274">
        <v>5129939</v>
      </c>
      <c r="K142" s="1229">
        <v>6.9530000000000003</v>
      </c>
      <c r="L142" s="1829">
        <v>101.78400000000001</v>
      </c>
      <c r="M142" s="743"/>
      <c r="N142" s="1807">
        <v>254768</v>
      </c>
      <c r="O142" s="1811">
        <f t="shared" si="2"/>
        <v>105.402</v>
      </c>
      <c r="P142" s="743"/>
      <c r="U142" s="1454"/>
      <c r="V142" s="639"/>
      <c r="W142" s="742"/>
      <c r="Y142" s="1818">
        <v>85.6</v>
      </c>
      <c r="Z142" s="1811">
        <f t="shared" si="3"/>
        <v>101.78400000000001</v>
      </c>
    </row>
    <row r="143" spans="1:26">
      <c r="B143" s="525"/>
      <c r="C143" s="547" t="s">
        <v>370</v>
      </c>
      <c r="D143" s="1232">
        <v>95.1</v>
      </c>
      <c r="E143" s="1275">
        <v>1588.7</v>
      </c>
      <c r="F143" s="1409">
        <v>86</v>
      </c>
      <c r="G143" s="1388">
        <v>93.7</v>
      </c>
      <c r="H143" s="1275">
        <v>31047</v>
      </c>
      <c r="I143" s="1230">
        <v>90.203999999999994</v>
      </c>
      <c r="J143" s="1275">
        <v>9494182</v>
      </c>
      <c r="K143" s="1230">
        <v>6.9420000000000002</v>
      </c>
      <c r="L143" s="1827">
        <v>102.033</v>
      </c>
      <c r="M143" s="743"/>
      <c r="N143" s="1807">
        <v>225492</v>
      </c>
      <c r="O143" s="1811">
        <f t="shared" si="2"/>
        <v>90.203999999999994</v>
      </c>
      <c r="P143" s="743"/>
      <c r="U143" s="1454"/>
      <c r="V143" s="639"/>
      <c r="W143" s="742"/>
      <c r="Y143" s="1818">
        <v>85.3</v>
      </c>
      <c r="Z143" s="1811">
        <f t="shared" si="3"/>
        <v>102.033</v>
      </c>
    </row>
    <row r="144" spans="1:26">
      <c r="B144" s="525"/>
      <c r="C144" s="547" t="s">
        <v>371</v>
      </c>
      <c r="D144" s="1232">
        <v>99.2</v>
      </c>
      <c r="E144" s="1275">
        <v>1529.6</v>
      </c>
      <c r="F144" s="1409">
        <v>97.1</v>
      </c>
      <c r="G144" s="1388">
        <v>93.6</v>
      </c>
      <c r="H144" s="1275">
        <v>30243</v>
      </c>
      <c r="I144" s="1230">
        <v>107.617</v>
      </c>
      <c r="J144" s="1275">
        <v>4734148</v>
      </c>
      <c r="K144" s="1230">
        <v>6.8079999999999998</v>
      </c>
      <c r="L144" s="1827">
        <v>101.18899999999999</v>
      </c>
      <c r="M144" s="743"/>
      <c r="N144" s="1807">
        <v>311312</v>
      </c>
      <c r="O144" s="1811">
        <f t="shared" si="2"/>
        <v>107.617</v>
      </c>
      <c r="P144" s="743"/>
      <c r="U144" s="1454"/>
      <c r="V144" s="639"/>
      <c r="W144" s="742"/>
      <c r="Y144" s="1818">
        <v>85.1</v>
      </c>
      <c r="Z144" s="1811">
        <f t="shared" si="3"/>
        <v>101.18899999999999</v>
      </c>
    </row>
    <row r="145" spans="1:26">
      <c r="B145" s="525"/>
      <c r="C145" s="547" t="s">
        <v>372</v>
      </c>
      <c r="D145" s="1232">
        <v>99.6</v>
      </c>
      <c r="E145" s="1275">
        <v>1574.8</v>
      </c>
      <c r="F145" s="1409">
        <v>90.9</v>
      </c>
      <c r="G145" s="1388">
        <v>95.7</v>
      </c>
      <c r="H145" s="1275">
        <v>31448</v>
      </c>
      <c r="I145" s="1230">
        <v>89.781999999999996</v>
      </c>
      <c r="J145" s="1275">
        <v>5279203</v>
      </c>
      <c r="K145" s="1230">
        <v>6.7009999999999996</v>
      </c>
      <c r="L145" s="1827">
        <v>100.70699999999999</v>
      </c>
      <c r="M145" s="743"/>
      <c r="N145" s="1807">
        <v>275378</v>
      </c>
      <c r="O145" s="1811">
        <f t="shared" si="2"/>
        <v>89.781999999999996</v>
      </c>
      <c r="P145" s="743"/>
      <c r="U145" s="1454"/>
      <c r="V145" s="639"/>
      <c r="W145" s="742"/>
      <c r="Y145" s="1818">
        <v>85.5</v>
      </c>
      <c r="Z145" s="1811">
        <f t="shared" si="3"/>
        <v>100.70699999999999</v>
      </c>
    </row>
    <row r="146" spans="1:26">
      <c r="B146" s="525"/>
      <c r="C146" s="547" t="s">
        <v>373</v>
      </c>
      <c r="D146" s="1232">
        <v>97.7</v>
      </c>
      <c r="E146" s="1275">
        <v>1622.7</v>
      </c>
      <c r="F146" s="1409">
        <v>93.7</v>
      </c>
      <c r="G146" s="1388">
        <v>95.7</v>
      </c>
      <c r="H146" s="1275">
        <v>33687</v>
      </c>
      <c r="I146" s="1230">
        <v>106.93300000000001</v>
      </c>
      <c r="J146" s="1275">
        <v>48768642</v>
      </c>
      <c r="K146" s="1230">
        <v>6.5759999999999996</v>
      </c>
      <c r="L146" s="1827">
        <v>101.533</v>
      </c>
      <c r="M146" s="743"/>
      <c r="N146" s="1807">
        <v>288131</v>
      </c>
      <c r="O146" s="1811">
        <f t="shared" si="2"/>
        <v>106.93300000000001</v>
      </c>
      <c r="P146" s="743"/>
      <c r="U146" s="1454"/>
      <c r="V146" s="639"/>
      <c r="W146" s="742"/>
      <c r="Y146" s="1818">
        <v>86.1</v>
      </c>
      <c r="Z146" s="1811">
        <f t="shared" si="3"/>
        <v>101.533</v>
      </c>
    </row>
    <row r="147" spans="1:26">
      <c r="B147" s="525"/>
      <c r="C147" s="547" t="s">
        <v>374</v>
      </c>
      <c r="D147" s="1232">
        <v>96.9</v>
      </c>
      <c r="E147" s="1275">
        <v>1566.5</v>
      </c>
      <c r="F147" s="1409">
        <v>91.8</v>
      </c>
      <c r="G147" s="1388">
        <v>97</v>
      </c>
      <c r="H147" s="1275">
        <v>35102</v>
      </c>
      <c r="I147" s="1230">
        <v>88.906999999999996</v>
      </c>
      <c r="J147" s="1275">
        <v>4120905</v>
      </c>
      <c r="K147" s="1230">
        <v>6.4329999999999998</v>
      </c>
      <c r="L147" s="1827">
        <v>100.824</v>
      </c>
      <c r="M147" s="743"/>
      <c r="N147" s="1807">
        <v>238928</v>
      </c>
      <c r="O147" s="1811">
        <f t="shared" si="2"/>
        <v>88.906999999999996</v>
      </c>
      <c r="P147" s="743"/>
      <c r="U147" s="1454"/>
      <c r="V147" s="639"/>
      <c r="W147" s="742"/>
      <c r="Y147" s="1818">
        <v>85.6</v>
      </c>
      <c r="Z147" s="1811">
        <f t="shared" si="3"/>
        <v>100.824</v>
      </c>
    </row>
    <row r="148" spans="1:26">
      <c r="B148" s="525"/>
      <c r="C148" s="547" t="s">
        <v>375</v>
      </c>
      <c r="D148" s="1232">
        <v>96.5</v>
      </c>
      <c r="E148" s="1275">
        <v>1504.3</v>
      </c>
      <c r="F148" s="1409">
        <v>93.1</v>
      </c>
      <c r="G148" s="1388">
        <v>96.3</v>
      </c>
      <c r="H148" s="1275">
        <v>37685</v>
      </c>
      <c r="I148" s="1230">
        <v>90.296999999999997</v>
      </c>
      <c r="J148" s="1275">
        <v>4520836</v>
      </c>
      <c r="K148" s="1230">
        <v>6.3250000000000002</v>
      </c>
      <c r="L148" s="1827">
        <v>100.117</v>
      </c>
      <c r="M148" s="743"/>
      <c r="N148" s="1807">
        <v>273136</v>
      </c>
      <c r="O148" s="1811">
        <f t="shared" si="2"/>
        <v>90.296999999999997</v>
      </c>
      <c r="P148" s="743"/>
      <c r="U148" s="1454"/>
      <c r="V148" s="639"/>
      <c r="W148" s="742"/>
      <c r="Y148" s="1818">
        <v>85.4</v>
      </c>
      <c r="Z148" s="1811">
        <f t="shared" si="3"/>
        <v>100.117</v>
      </c>
    </row>
    <row r="149" spans="1:26">
      <c r="B149" s="525"/>
      <c r="C149" s="547" t="s">
        <v>376</v>
      </c>
      <c r="D149" s="1232">
        <v>96.2</v>
      </c>
      <c r="E149" s="1275">
        <v>1557.7</v>
      </c>
      <c r="F149" s="1409">
        <v>84.4</v>
      </c>
      <c r="G149" s="1388">
        <v>95.8</v>
      </c>
      <c r="H149" s="1275">
        <v>37438</v>
      </c>
      <c r="I149" s="1230">
        <v>87.616</v>
      </c>
      <c r="J149" s="1275">
        <v>8133315</v>
      </c>
      <c r="K149" s="1230">
        <v>6.2809999999999997</v>
      </c>
      <c r="L149" s="1827">
        <v>100.117</v>
      </c>
      <c r="M149" s="743"/>
      <c r="N149" s="1807">
        <v>249690</v>
      </c>
      <c r="O149" s="1811">
        <f t="shared" si="2"/>
        <v>87.616</v>
      </c>
      <c r="P149" s="743"/>
      <c r="U149" s="1454"/>
      <c r="V149" s="639"/>
      <c r="W149" s="742"/>
      <c r="Y149" s="1818">
        <v>85.5</v>
      </c>
      <c r="Z149" s="1811">
        <f t="shared" si="3"/>
        <v>100.117</v>
      </c>
    </row>
    <row r="150" spans="1:26">
      <c r="B150" s="525"/>
      <c r="C150" s="547" t="s">
        <v>377</v>
      </c>
      <c r="D150" s="1232">
        <v>95.8</v>
      </c>
      <c r="E150" s="1275">
        <v>1490.5</v>
      </c>
      <c r="F150" s="1409">
        <v>88.8</v>
      </c>
      <c r="G150" s="1388">
        <v>95.3</v>
      </c>
      <c r="H150" s="1275">
        <v>37702</v>
      </c>
      <c r="I150" s="1230">
        <v>83.694000000000003</v>
      </c>
      <c r="J150" s="1275">
        <v>4445616</v>
      </c>
      <c r="K150" s="1230">
        <v>6.23</v>
      </c>
      <c r="L150" s="1827">
        <v>100.586</v>
      </c>
      <c r="M150" s="743"/>
      <c r="N150" s="1807">
        <v>221526</v>
      </c>
      <c r="O150" s="1811">
        <f t="shared" ref="O150:O213" si="4">ROUND(N150/N138*100,3)</f>
        <v>83.694000000000003</v>
      </c>
      <c r="P150" s="743"/>
      <c r="U150" s="1454"/>
      <c r="V150" s="639"/>
      <c r="W150" s="742"/>
      <c r="Y150" s="1818">
        <v>85.8</v>
      </c>
      <c r="Z150" s="1811">
        <f t="shared" ref="Z150:Z213" si="5">ROUND(Y150/Y138*100,3)</f>
        <v>100.586</v>
      </c>
    </row>
    <row r="151" spans="1:26">
      <c r="B151" s="525"/>
      <c r="C151" s="547" t="s">
        <v>119</v>
      </c>
      <c r="D151" s="1232">
        <v>93.4</v>
      </c>
      <c r="E151" s="1275">
        <v>1474.9</v>
      </c>
      <c r="F151" s="1409">
        <v>84.1</v>
      </c>
      <c r="G151" s="1388">
        <v>95.5</v>
      </c>
      <c r="H151" s="1275">
        <v>37538</v>
      </c>
      <c r="I151" s="1230">
        <v>87.613</v>
      </c>
      <c r="J151" s="1275">
        <v>5095496</v>
      </c>
      <c r="K151" s="1230">
        <v>6.2210000000000001</v>
      </c>
      <c r="L151" s="1827">
        <v>99.768000000000001</v>
      </c>
      <c r="M151" s="743"/>
      <c r="N151" s="1807">
        <v>254316</v>
      </c>
      <c r="O151" s="1811">
        <f t="shared" si="4"/>
        <v>87.613</v>
      </c>
      <c r="P151" s="743"/>
      <c r="U151" s="1454"/>
      <c r="V151" s="639"/>
      <c r="W151" s="742"/>
      <c r="Y151" s="1818">
        <v>85.9</v>
      </c>
      <c r="Z151" s="1811">
        <f t="shared" si="5"/>
        <v>99.768000000000001</v>
      </c>
    </row>
    <row r="152" spans="1:26">
      <c r="B152" s="525"/>
      <c r="C152" s="547" t="s">
        <v>120</v>
      </c>
      <c r="D152" s="1232">
        <v>92.2</v>
      </c>
      <c r="E152" s="1275">
        <v>1445.4</v>
      </c>
      <c r="F152" s="1409">
        <v>80.099999999999994</v>
      </c>
      <c r="G152" s="1388">
        <v>95.5</v>
      </c>
      <c r="H152" s="1275">
        <v>34958</v>
      </c>
      <c r="I152" s="1230">
        <v>90.167000000000002</v>
      </c>
      <c r="J152" s="1275">
        <v>37352809</v>
      </c>
      <c r="K152" s="1230">
        <v>6.1660000000000004</v>
      </c>
      <c r="L152" s="1827">
        <v>100.117</v>
      </c>
      <c r="M152" s="743"/>
      <c r="N152" s="1807">
        <v>233604</v>
      </c>
      <c r="O152" s="1811">
        <f t="shared" si="4"/>
        <v>90.167000000000002</v>
      </c>
      <c r="P152" s="743"/>
      <c r="U152" s="1454"/>
      <c r="V152" s="639"/>
      <c r="W152" s="742"/>
      <c r="Y152" s="1818">
        <v>85.3</v>
      </c>
      <c r="Z152" s="1811">
        <f t="shared" si="5"/>
        <v>100.117</v>
      </c>
    </row>
    <row r="153" spans="1:26">
      <c r="A153" s="734"/>
      <c r="B153" s="744"/>
      <c r="C153" s="550" t="s">
        <v>121</v>
      </c>
      <c r="D153" s="1234">
        <v>92.7</v>
      </c>
      <c r="E153" s="1276">
        <v>1432</v>
      </c>
      <c r="F153" s="1410">
        <v>91.8</v>
      </c>
      <c r="G153" s="1389">
        <v>95</v>
      </c>
      <c r="H153" s="1276">
        <v>35844</v>
      </c>
      <c r="I153" s="1231">
        <v>88.546000000000006</v>
      </c>
      <c r="J153" s="1276">
        <v>3556659</v>
      </c>
      <c r="K153" s="1231">
        <v>6.0620000000000003</v>
      </c>
      <c r="L153" s="1828">
        <v>99.882999999999996</v>
      </c>
      <c r="M153" s="743"/>
      <c r="N153" s="1807">
        <v>364887</v>
      </c>
      <c r="O153" s="1811">
        <f t="shared" si="4"/>
        <v>88.546000000000006</v>
      </c>
      <c r="P153" s="743"/>
      <c r="U153" s="1454"/>
      <c r="V153" s="639"/>
      <c r="W153" s="742"/>
      <c r="Y153" s="1818">
        <v>85.2</v>
      </c>
      <c r="Z153" s="1811">
        <f t="shared" si="5"/>
        <v>99.882999999999996</v>
      </c>
    </row>
    <row r="154" spans="1:26">
      <c r="A154" s="532">
        <v>1987</v>
      </c>
      <c r="B154" s="525" t="s">
        <v>388</v>
      </c>
      <c r="C154" s="546" t="s">
        <v>369</v>
      </c>
      <c r="D154" s="1232">
        <v>92.1</v>
      </c>
      <c r="E154" s="1275">
        <v>1491.6</v>
      </c>
      <c r="F154" s="1409">
        <v>84.9</v>
      </c>
      <c r="G154" s="1388">
        <v>94.6</v>
      </c>
      <c r="H154" s="1275">
        <v>36489</v>
      </c>
      <c r="I154" s="1230">
        <v>106.137</v>
      </c>
      <c r="J154" s="1275">
        <v>4280325</v>
      </c>
      <c r="K154" s="1230">
        <v>6.0179999999999998</v>
      </c>
      <c r="L154" s="1827">
        <v>98.948999999999998</v>
      </c>
      <c r="M154" s="743"/>
      <c r="N154" s="1807">
        <v>270403</v>
      </c>
      <c r="O154" s="1811">
        <f t="shared" si="4"/>
        <v>106.137</v>
      </c>
      <c r="P154" s="743"/>
      <c r="U154" s="1454"/>
      <c r="V154" s="639"/>
      <c r="W154" s="742"/>
      <c r="Y154" s="1818">
        <v>84.7</v>
      </c>
      <c r="Z154" s="1811">
        <f t="shared" si="5"/>
        <v>98.948999999999998</v>
      </c>
    </row>
    <row r="155" spans="1:26">
      <c r="B155" s="525"/>
      <c r="C155" s="547" t="s">
        <v>370</v>
      </c>
      <c r="D155" s="1232">
        <v>90.4</v>
      </c>
      <c r="E155" s="1275">
        <v>1547.9</v>
      </c>
      <c r="F155" s="1409">
        <v>87.2</v>
      </c>
      <c r="G155" s="1388">
        <v>94.1</v>
      </c>
      <c r="H155" s="1275">
        <v>36775</v>
      </c>
      <c r="I155" s="1230">
        <v>122.748</v>
      </c>
      <c r="J155" s="1275">
        <v>9537849</v>
      </c>
      <c r="K155" s="1230">
        <v>5.9370000000000003</v>
      </c>
      <c r="L155" s="1827">
        <v>99.296999999999997</v>
      </c>
      <c r="M155" s="743"/>
      <c r="N155" s="1807">
        <v>276788</v>
      </c>
      <c r="O155" s="1811">
        <f t="shared" si="4"/>
        <v>122.748</v>
      </c>
      <c r="P155" s="743"/>
      <c r="U155" s="1454"/>
      <c r="V155" s="639"/>
      <c r="W155" s="742"/>
      <c r="Y155" s="1818">
        <v>84.7</v>
      </c>
      <c r="Z155" s="1811">
        <f t="shared" si="5"/>
        <v>99.296999999999997</v>
      </c>
    </row>
    <row r="156" spans="1:26">
      <c r="B156" s="525"/>
      <c r="C156" s="547" t="s">
        <v>371</v>
      </c>
      <c r="D156" s="1232">
        <v>86.6</v>
      </c>
      <c r="E156" s="1275">
        <v>1511.3</v>
      </c>
      <c r="F156" s="1409">
        <v>85.7</v>
      </c>
      <c r="G156" s="1388">
        <v>93.4</v>
      </c>
      <c r="H156" s="1275">
        <v>36312</v>
      </c>
      <c r="I156" s="1230">
        <v>101.90900000000001</v>
      </c>
      <c r="J156" s="1275">
        <v>4782096</v>
      </c>
      <c r="K156" s="1230">
        <v>5.7919999999999998</v>
      </c>
      <c r="L156" s="1827">
        <v>100</v>
      </c>
      <c r="M156" s="743"/>
      <c r="N156" s="1807">
        <v>317254</v>
      </c>
      <c r="O156" s="1811">
        <f t="shared" si="4"/>
        <v>101.90900000000001</v>
      </c>
      <c r="P156" s="743"/>
      <c r="U156" s="1454"/>
      <c r="V156" s="639"/>
      <c r="W156" s="742"/>
      <c r="Y156" s="1818">
        <v>85.1</v>
      </c>
      <c r="Z156" s="1811">
        <f t="shared" si="5"/>
        <v>100</v>
      </c>
    </row>
    <row r="157" spans="1:26">
      <c r="B157" s="525"/>
      <c r="C157" s="547" t="s">
        <v>372</v>
      </c>
      <c r="D157" s="1232">
        <v>87.6</v>
      </c>
      <c r="E157" s="1275">
        <v>1468.3</v>
      </c>
      <c r="F157" s="1409">
        <v>83.1</v>
      </c>
      <c r="G157" s="1388">
        <v>95.2</v>
      </c>
      <c r="H157" s="1275">
        <v>36807</v>
      </c>
      <c r="I157" s="1230">
        <v>98.774000000000001</v>
      </c>
      <c r="J157" s="1275">
        <v>6291767</v>
      </c>
      <c r="K157" s="1230">
        <v>5.681</v>
      </c>
      <c r="L157" s="1827">
        <v>100.58499999999999</v>
      </c>
      <c r="M157" s="743"/>
      <c r="N157" s="1807">
        <v>272001</v>
      </c>
      <c r="O157" s="1811">
        <f t="shared" si="4"/>
        <v>98.774000000000001</v>
      </c>
      <c r="P157" s="743"/>
      <c r="U157" s="1454"/>
      <c r="V157" s="639"/>
      <c r="W157" s="742"/>
      <c r="Y157" s="1818">
        <v>86</v>
      </c>
      <c r="Z157" s="1811">
        <f t="shared" si="5"/>
        <v>100.58499999999999</v>
      </c>
    </row>
    <row r="158" spans="1:26">
      <c r="B158" s="525"/>
      <c r="C158" s="547" t="s">
        <v>373</v>
      </c>
      <c r="D158" s="1232">
        <v>87.6</v>
      </c>
      <c r="E158" s="1275">
        <v>1544.4</v>
      </c>
      <c r="F158" s="1409">
        <v>86.3</v>
      </c>
      <c r="G158" s="1388">
        <v>95.1</v>
      </c>
      <c r="H158" s="1275">
        <v>37243</v>
      </c>
      <c r="I158" s="1230">
        <v>97.48</v>
      </c>
      <c r="J158" s="1275">
        <v>59222378</v>
      </c>
      <c r="K158" s="1230">
        <v>5.5860000000000003</v>
      </c>
      <c r="L158" s="1827">
        <v>100</v>
      </c>
      <c r="M158" s="743"/>
      <c r="N158" s="1807">
        <v>280871</v>
      </c>
      <c r="O158" s="1811">
        <f t="shared" si="4"/>
        <v>97.48</v>
      </c>
      <c r="P158" s="743"/>
      <c r="U158" s="1454"/>
      <c r="V158" s="639"/>
      <c r="W158" s="742"/>
      <c r="Y158" s="1818">
        <v>86.1</v>
      </c>
      <c r="Z158" s="1811">
        <f t="shared" si="5"/>
        <v>100</v>
      </c>
    </row>
    <row r="159" spans="1:26">
      <c r="B159" s="525"/>
      <c r="C159" s="547" t="s">
        <v>374</v>
      </c>
      <c r="D159" s="1232">
        <v>86.9</v>
      </c>
      <c r="E159" s="1275">
        <v>1496.6</v>
      </c>
      <c r="F159" s="1409">
        <v>88.4</v>
      </c>
      <c r="G159" s="1388">
        <v>95.1</v>
      </c>
      <c r="H159" s="1275">
        <v>41310</v>
      </c>
      <c r="I159" s="1230">
        <v>105.377</v>
      </c>
      <c r="J159" s="1275">
        <v>4656463</v>
      </c>
      <c r="K159" s="1230">
        <v>5.4850000000000003</v>
      </c>
      <c r="L159" s="1827">
        <v>100.584</v>
      </c>
      <c r="M159" s="743"/>
      <c r="N159" s="1807">
        <v>251775</v>
      </c>
      <c r="O159" s="1811">
        <f t="shared" si="4"/>
        <v>105.377</v>
      </c>
      <c r="P159" s="743"/>
      <c r="U159" s="1454"/>
      <c r="V159" s="639"/>
      <c r="W159" s="742"/>
      <c r="Y159" s="1818">
        <v>86.1</v>
      </c>
      <c r="Z159" s="1811">
        <f t="shared" si="5"/>
        <v>100.584</v>
      </c>
    </row>
    <row r="160" spans="1:26">
      <c r="B160" s="525"/>
      <c r="C160" s="547" t="s">
        <v>375</v>
      </c>
      <c r="D160" s="1232">
        <v>86.1</v>
      </c>
      <c r="E160" s="1275">
        <v>1487.3</v>
      </c>
      <c r="F160" s="1409">
        <v>99.6</v>
      </c>
      <c r="G160" s="1388">
        <v>94.9</v>
      </c>
      <c r="H160" s="1275">
        <v>42363</v>
      </c>
      <c r="I160" s="1230">
        <v>112.69499999999999</v>
      </c>
      <c r="J160" s="1275">
        <v>4794678</v>
      </c>
      <c r="K160" s="1230">
        <v>5.4089999999999998</v>
      </c>
      <c r="L160" s="1827">
        <v>100</v>
      </c>
      <c r="M160" s="743"/>
      <c r="N160" s="1807">
        <v>307811</v>
      </c>
      <c r="O160" s="1811">
        <f t="shared" si="4"/>
        <v>112.69499999999999</v>
      </c>
      <c r="P160" s="743"/>
      <c r="U160" s="1454"/>
      <c r="V160" s="639"/>
      <c r="W160" s="742"/>
      <c r="Y160" s="1818">
        <v>85.4</v>
      </c>
      <c r="Z160" s="1811">
        <f t="shared" si="5"/>
        <v>100</v>
      </c>
    </row>
    <row r="161" spans="1:26">
      <c r="B161" s="525"/>
      <c r="C161" s="547" t="s">
        <v>376</v>
      </c>
      <c r="D161" s="1232">
        <v>84.9</v>
      </c>
      <c r="E161" s="1275">
        <v>1555.7</v>
      </c>
      <c r="F161" s="1409">
        <v>95</v>
      </c>
      <c r="G161" s="1388">
        <v>94.4</v>
      </c>
      <c r="H161" s="1275">
        <v>42242</v>
      </c>
      <c r="I161" s="1230">
        <v>113.886</v>
      </c>
      <c r="J161" s="1275">
        <v>9693053</v>
      </c>
      <c r="K161" s="1230">
        <v>5.3920000000000003</v>
      </c>
      <c r="L161" s="1827">
        <v>100.23399999999999</v>
      </c>
      <c r="M161" s="743"/>
      <c r="N161" s="1807">
        <v>284363</v>
      </c>
      <c r="O161" s="1811">
        <f t="shared" si="4"/>
        <v>113.886</v>
      </c>
      <c r="P161" s="743"/>
      <c r="U161" s="1454"/>
      <c r="V161" s="639"/>
      <c r="W161" s="742"/>
      <c r="Y161" s="1818">
        <v>85.7</v>
      </c>
      <c r="Z161" s="1811">
        <f t="shared" si="5"/>
        <v>100.23399999999999</v>
      </c>
    </row>
    <row r="162" spans="1:26">
      <c r="B162" s="525"/>
      <c r="C162" s="547" t="s">
        <v>377</v>
      </c>
      <c r="D162" s="1232">
        <v>84.2</v>
      </c>
      <c r="E162" s="1275">
        <v>1579.6</v>
      </c>
      <c r="F162" s="1409">
        <v>94.9</v>
      </c>
      <c r="G162" s="1388">
        <v>94.2</v>
      </c>
      <c r="H162" s="1275">
        <v>41687</v>
      </c>
      <c r="I162" s="1230">
        <v>124.30200000000001</v>
      </c>
      <c r="J162" s="1275">
        <v>3849436</v>
      </c>
      <c r="K162" s="1230">
        <v>5.3860000000000001</v>
      </c>
      <c r="L162" s="1827">
        <v>100.46599999999999</v>
      </c>
      <c r="M162" s="743"/>
      <c r="N162" s="1807">
        <v>275362</v>
      </c>
      <c r="O162" s="1811">
        <f t="shared" si="4"/>
        <v>124.30200000000001</v>
      </c>
      <c r="P162" s="743"/>
      <c r="U162" s="1454"/>
      <c r="V162" s="639"/>
      <c r="W162" s="742"/>
      <c r="Y162" s="1818">
        <v>86.2</v>
      </c>
      <c r="Z162" s="1811">
        <f t="shared" si="5"/>
        <v>100.46599999999999</v>
      </c>
    </row>
    <row r="163" spans="1:26">
      <c r="B163" s="525"/>
      <c r="C163" s="547" t="s">
        <v>119</v>
      </c>
      <c r="D163" s="1232">
        <v>83.1</v>
      </c>
      <c r="E163" s="1275">
        <v>1568.1</v>
      </c>
      <c r="F163" s="1409">
        <v>100.7</v>
      </c>
      <c r="G163" s="1388">
        <v>94.2</v>
      </c>
      <c r="H163" s="1275">
        <v>40599</v>
      </c>
      <c r="I163" s="1230">
        <v>106.92100000000001</v>
      </c>
      <c r="J163" s="1275">
        <v>6030389</v>
      </c>
      <c r="K163" s="1230">
        <v>5.3890000000000002</v>
      </c>
      <c r="L163" s="1827">
        <v>100.349</v>
      </c>
      <c r="M163" s="743"/>
      <c r="N163" s="1807">
        <v>271916</v>
      </c>
      <c r="O163" s="1811">
        <f t="shared" si="4"/>
        <v>106.92100000000001</v>
      </c>
      <c r="P163" s="743"/>
      <c r="U163" s="1454"/>
      <c r="V163" s="639"/>
      <c r="W163" s="742"/>
      <c r="Y163" s="1818">
        <v>86.2</v>
      </c>
      <c r="Z163" s="1811">
        <f t="shared" si="5"/>
        <v>100.349</v>
      </c>
    </row>
    <row r="164" spans="1:26">
      <c r="B164" s="525"/>
      <c r="C164" s="547" t="s">
        <v>120</v>
      </c>
      <c r="D164" s="1232">
        <v>83.6</v>
      </c>
      <c r="E164" s="1275">
        <v>1584.4</v>
      </c>
      <c r="F164" s="1409">
        <v>102.7</v>
      </c>
      <c r="G164" s="1388">
        <v>94.4</v>
      </c>
      <c r="H164" s="1275">
        <v>37885</v>
      </c>
      <c r="I164" s="1230">
        <v>108.937</v>
      </c>
      <c r="J164" s="1275">
        <v>45007854</v>
      </c>
      <c r="K164" s="1230">
        <v>5.3879999999999999</v>
      </c>
      <c r="L164" s="1827">
        <v>100.586</v>
      </c>
      <c r="M164" s="743"/>
      <c r="N164" s="1807">
        <v>254481</v>
      </c>
      <c r="O164" s="1811">
        <f t="shared" si="4"/>
        <v>108.937</v>
      </c>
      <c r="P164" s="743"/>
      <c r="U164" s="1454"/>
      <c r="V164" s="639"/>
      <c r="W164" s="742"/>
      <c r="Y164" s="1818">
        <v>85.8</v>
      </c>
      <c r="Z164" s="1811">
        <f t="shared" si="5"/>
        <v>100.586</v>
      </c>
    </row>
    <row r="165" spans="1:26">
      <c r="B165" s="525"/>
      <c r="C165" s="550" t="s">
        <v>121</v>
      </c>
      <c r="D165" s="1234">
        <v>83</v>
      </c>
      <c r="E165" s="1276">
        <v>1497.2</v>
      </c>
      <c r="F165" s="1410">
        <v>105.4</v>
      </c>
      <c r="G165" s="1389">
        <v>93.7</v>
      </c>
      <c r="H165" s="1276">
        <v>37052</v>
      </c>
      <c r="I165" s="1231">
        <v>88.227999999999994</v>
      </c>
      <c r="J165" s="1276">
        <v>3840663</v>
      </c>
      <c r="K165" s="1231">
        <v>5.3769999999999998</v>
      </c>
      <c r="L165" s="1828">
        <v>100.70399999999999</v>
      </c>
      <c r="M165" s="743"/>
      <c r="N165" s="1807">
        <v>321932</v>
      </c>
      <c r="O165" s="1811">
        <f t="shared" si="4"/>
        <v>88.227999999999994</v>
      </c>
      <c r="P165" s="743"/>
      <c r="U165" s="1454"/>
      <c r="V165" s="639"/>
      <c r="W165" s="742"/>
      <c r="Y165" s="1818">
        <v>85.8</v>
      </c>
      <c r="Z165" s="1811">
        <f t="shared" si="5"/>
        <v>100.70399999999999</v>
      </c>
    </row>
    <row r="166" spans="1:26">
      <c r="A166" s="518">
        <v>1988</v>
      </c>
      <c r="B166" s="727" t="s">
        <v>389</v>
      </c>
      <c r="C166" s="546" t="s">
        <v>369</v>
      </c>
      <c r="D166" s="1232">
        <v>83.8</v>
      </c>
      <c r="E166" s="1275">
        <v>1526</v>
      </c>
      <c r="F166" s="1409">
        <v>108.9</v>
      </c>
      <c r="G166" s="1388">
        <v>93.1</v>
      </c>
      <c r="H166" s="1275">
        <v>34904</v>
      </c>
      <c r="I166" s="1230">
        <v>85.747</v>
      </c>
      <c r="J166" s="1275">
        <v>4938616</v>
      </c>
      <c r="K166" s="1230">
        <v>5.375</v>
      </c>
      <c r="L166" s="1827">
        <v>100.708</v>
      </c>
      <c r="M166" s="743"/>
      <c r="N166" s="1807">
        <v>231862</v>
      </c>
      <c r="O166" s="1811">
        <f t="shared" si="4"/>
        <v>85.747</v>
      </c>
      <c r="P166" s="743"/>
      <c r="U166" s="1454"/>
      <c r="V166" s="639"/>
      <c r="W166" s="742"/>
      <c r="Y166" s="1818">
        <v>85.3</v>
      </c>
      <c r="Z166" s="1811">
        <f t="shared" si="5"/>
        <v>100.708</v>
      </c>
    </row>
    <row r="167" spans="1:26">
      <c r="B167" s="525"/>
      <c r="C167" s="547" t="s">
        <v>370</v>
      </c>
      <c r="D167" s="1232">
        <v>84.5</v>
      </c>
      <c r="E167" s="1275">
        <v>1496.8</v>
      </c>
      <c r="F167" s="1409">
        <v>115.3</v>
      </c>
      <c r="G167" s="1388">
        <v>92.9</v>
      </c>
      <c r="H167" s="1275">
        <v>34522</v>
      </c>
      <c r="I167" s="1230">
        <v>81.546999999999997</v>
      </c>
      <c r="J167" s="1275">
        <v>13522399</v>
      </c>
      <c r="K167" s="1230">
        <v>5.3810000000000002</v>
      </c>
      <c r="L167" s="1827">
        <v>100.59</v>
      </c>
      <c r="M167" s="743"/>
      <c r="N167" s="1807">
        <v>225713</v>
      </c>
      <c r="O167" s="1811">
        <f t="shared" si="4"/>
        <v>81.546999999999997</v>
      </c>
      <c r="P167" s="743"/>
      <c r="U167" s="1454"/>
      <c r="V167" s="639"/>
      <c r="W167" s="742"/>
      <c r="Y167" s="1818">
        <v>85.2</v>
      </c>
      <c r="Z167" s="1811">
        <f t="shared" si="5"/>
        <v>100.59</v>
      </c>
    </row>
    <row r="168" spans="1:26">
      <c r="B168" s="525"/>
      <c r="C168" s="547" t="s">
        <v>371</v>
      </c>
      <c r="D168" s="1232">
        <v>87.4</v>
      </c>
      <c r="E168" s="1275">
        <v>1491.1</v>
      </c>
      <c r="F168" s="1409">
        <v>109.4</v>
      </c>
      <c r="G168" s="1388">
        <v>92.9</v>
      </c>
      <c r="H168" s="1275">
        <v>32378</v>
      </c>
      <c r="I168" s="1230">
        <v>92.106999999999999</v>
      </c>
      <c r="J168" s="1275">
        <v>4597826</v>
      </c>
      <c r="K168" s="1230">
        <v>5.3630000000000004</v>
      </c>
      <c r="L168" s="1827">
        <v>100.47</v>
      </c>
      <c r="M168" s="743"/>
      <c r="N168" s="1807">
        <v>292213</v>
      </c>
      <c r="O168" s="1811">
        <f t="shared" si="4"/>
        <v>92.106999999999999</v>
      </c>
      <c r="P168" s="743"/>
      <c r="U168" s="1454"/>
      <c r="V168" s="639"/>
      <c r="W168" s="742"/>
      <c r="Y168" s="1818">
        <v>85.5</v>
      </c>
      <c r="Z168" s="1811">
        <f t="shared" si="5"/>
        <v>100.47</v>
      </c>
    </row>
    <row r="169" spans="1:26">
      <c r="B169" s="525"/>
      <c r="C169" s="547" t="s">
        <v>372</v>
      </c>
      <c r="D169" s="1232">
        <v>86.7</v>
      </c>
      <c r="E169" s="1275">
        <v>1581.7</v>
      </c>
      <c r="F169" s="1409">
        <v>134</v>
      </c>
      <c r="G169" s="1388">
        <v>94.5</v>
      </c>
      <c r="H169" s="1275">
        <v>31123</v>
      </c>
      <c r="I169" s="1230">
        <v>100.489</v>
      </c>
      <c r="J169" s="1275">
        <v>8165383</v>
      </c>
      <c r="K169" s="1230">
        <v>5.359</v>
      </c>
      <c r="L169" s="1827">
        <v>99.766999999999996</v>
      </c>
      <c r="M169" s="743"/>
      <c r="N169" s="1807">
        <v>273330</v>
      </c>
      <c r="O169" s="1811">
        <f t="shared" si="4"/>
        <v>100.489</v>
      </c>
      <c r="P169" s="743"/>
      <c r="U169" s="1454"/>
      <c r="V169" s="639"/>
      <c r="W169" s="742"/>
      <c r="Y169" s="1818">
        <v>85.8</v>
      </c>
      <c r="Z169" s="1811">
        <f t="shared" si="5"/>
        <v>99.766999999999996</v>
      </c>
    </row>
    <row r="170" spans="1:26">
      <c r="B170" s="525"/>
      <c r="C170" s="547" t="s">
        <v>373</v>
      </c>
      <c r="D170" s="1232">
        <v>86.5</v>
      </c>
      <c r="E170" s="1275">
        <v>1629.1</v>
      </c>
      <c r="F170" s="1409">
        <v>116.2</v>
      </c>
      <c r="G170" s="1388">
        <v>94.2</v>
      </c>
      <c r="H170" s="1275">
        <v>30321</v>
      </c>
      <c r="I170" s="1230">
        <v>103.39700000000001</v>
      </c>
      <c r="J170" s="1275">
        <v>78636603</v>
      </c>
      <c r="K170" s="1230">
        <v>5.3719999999999999</v>
      </c>
      <c r="L170" s="1827">
        <v>99.884</v>
      </c>
      <c r="M170" s="743"/>
      <c r="N170" s="1807">
        <v>290412</v>
      </c>
      <c r="O170" s="1811">
        <f t="shared" si="4"/>
        <v>103.39700000000001</v>
      </c>
      <c r="P170" s="743"/>
      <c r="U170" s="1454"/>
      <c r="V170" s="639"/>
      <c r="W170" s="742"/>
      <c r="Y170" s="1818">
        <v>86</v>
      </c>
      <c r="Z170" s="1811">
        <f t="shared" si="5"/>
        <v>99.884</v>
      </c>
    </row>
    <row r="171" spans="1:26">
      <c r="B171" s="525"/>
      <c r="C171" s="547" t="s">
        <v>374</v>
      </c>
      <c r="D171" s="1232">
        <v>85.6</v>
      </c>
      <c r="E171" s="1275">
        <v>1628.9</v>
      </c>
      <c r="F171" s="1409">
        <v>116.6</v>
      </c>
      <c r="G171" s="1388">
        <v>94.5</v>
      </c>
      <c r="H171" s="1275">
        <v>32389</v>
      </c>
      <c r="I171" s="1230">
        <v>105.71</v>
      </c>
      <c r="J171" s="1275">
        <v>5774755</v>
      </c>
      <c r="K171" s="1230">
        <v>5.3620000000000001</v>
      </c>
      <c r="L171" s="1827">
        <v>99.884</v>
      </c>
      <c r="M171" s="743"/>
      <c r="N171" s="1807">
        <v>266151</v>
      </c>
      <c r="O171" s="1811">
        <f t="shared" si="4"/>
        <v>105.71</v>
      </c>
      <c r="P171" s="743"/>
      <c r="U171" s="1454"/>
      <c r="V171" s="639"/>
      <c r="W171" s="742"/>
      <c r="Y171" s="1818">
        <v>86</v>
      </c>
      <c r="Z171" s="1811">
        <f t="shared" si="5"/>
        <v>99.884</v>
      </c>
    </row>
    <row r="172" spans="1:26">
      <c r="B172" s="525"/>
      <c r="C172" s="547" t="s">
        <v>375</v>
      </c>
      <c r="D172" s="1232">
        <v>83.6</v>
      </c>
      <c r="E172" s="1275">
        <v>1624.8</v>
      </c>
      <c r="F172" s="1409">
        <v>111.1</v>
      </c>
      <c r="G172" s="1388">
        <v>94.2</v>
      </c>
      <c r="H172" s="1275">
        <v>32227</v>
      </c>
      <c r="I172" s="1230">
        <v>103.73099999999999</v>
      </c>
      <c r="J172" s="1275">
        <v>5345157</v>
      </c>
      <c r="K172" s="1230">
        <v>5.3280000000000003</v>
      </c>
      <c r="L172" s="1827">
        <v>100.58499999999999</v>
      </c>
      <c r="M172" s="743"/>
      <c r="N172" s="1807">
        <v>319296</v>
      </c>
      <c r="O172" s="1811">
        <f t="shared" si="4"/>
        <v>103.73099999999999</v>
      </c>
      <c r="P172" s="743"/>
      <c r="U172" s="1454"/>
      <c r="V172" s="639"/>
      <c r="W172" s="742"/>
      <c r="Y172" s="1818">
        <v>85.9</v>
      </c>
      <c r="Z172" s="1811">
        <f t="shared" si="5"/>
        <v>100.58499999999999</v>
      </c>
    </row>
    <row r="173" spans="1:26">
      <c r="B173" s="525"/>
      <c r="C173" s="547" t="s">
        <v>376</v>
      </c>
      <c r="D173" s="1232">
        <v>83.1</v>
      </c>
      <c r="E173" s="1275">
        <v>1650.2</v>
      </c>
      <c r="F173" s="1409">
        <v>121.9</v>
      </c>
      <c r="G173" s="1388">
        <v>94</v>
      </c>
      <c r="H173" s="1275">
        <v>33828</v>
      </c>
      <c r="I173" s="1230">
        <v>110.824</v>
      </c>
      <c r="J173" s="1275">
        <v>11250901</v>
      </c>
      <c r="K173" s="1230">
        <v>5.3540000000000001</v>
      </c>
      <c r="L173" s="1827">
        <v>100.35</v>
      </c>
      <c r="M173" s="743"/>
      <c r="N173" s="1807">
        <v>315143</v>
      </c>
      <c r="O173" s="1811">
        <f t="shared" si="4"/>
        <v>110.824</v>
      </c>
      <c r="P173" s="743"/>
      <c r="U173" s="1454"/>
      <c r="V173" s="639"/>
      <c r="W173" s="742"/>
      <c r="Y173" s="1818">
        <v>86</v>
      </c>
      <c r="Z173" s="1811">
        <f t="shared" si="5"/>
        <v>100.35</v>
      </c>
    </row>
    <row r="174" spans="1:26">
      <c r="B174" s="525"/>
      <c r="C174" s="547" t="s">
        <v>377</v>
      </c>
      <c r="D174" s="1232">
        <v>85</v>
      </c>
      <c r="E174" s="1275">
        <v>1617.9</v>
      </c>
      <c r="F174" s="1409">
        <v>122.9</v>
      </c>
      <c r="G174" s="1388">
        <v>93.5</v>
      </c>
      <c r="H174" s="1275">
        <v>32561</v>
      </c>
      <c r="I174" s="1230">
        <v>129.36799999999999</v>
      </c>
      <c r="J174" s="1275">
        <v>4505059</v>
      </c>
      <c r="K174" s="1230">
        <v>5.391</v>
      </c>
      <c r="L174" s="1827">
        <v>100.348</v>
      </c>
      <c r="M174" s="743"/>
      <c r="N174" s="1807">
        <v>356231</v>
      </c>
      <c r="O174" s="1811">
        <f t="shared" si="4"/>
        <v>129.36799999999999</v>
      </c>
      <c r="P174" s="743"/>
      <c r="U174" s="1454"/>
      <c r="V174" s="639"/>
      <c r="W174" s="742"/>
      <c r="Y174" s="1818">
        <v>86.5</v>
      </c>
      <c r="Z174" s="1811">
        <f t="shared" si="5"/>
        <v>100.348</v>
      </c>
    </row>
    <row r="175" spans="1:26">
      <c r="B175" s="525"/>
      <c r="C175" s="547" t="s">
        <v>119</v>
      </c>
      <c r="D175" s="1232">
        <v>85</v>
      </c>
      <c r="E175" s="1275">
        <v>1641</v>
      </c>
      <c r="F175" s="1409">
        <v>129.4</v>
      </c>
      <c r="G175" s="1388">
        <v>93.5</v>
      </c>
      <c r="H175" s="1275">
        <v>31811</v>
      </c>
      <c r="I175" s="1230">
        <v>118.631</v>
      </c>
      <c r="J175" s="1275">
        <v>7131144</v>
      </c>
      <c r="K175" s="1230">
        <v>5.3879999999999999</v>
      </c>
      <c r="L175" s="1827">
        <v>100.812</v>
      </c>
      <c r="M175" s="743"/>
      <c r="N175" s="1807">
        <v>322578</v>
      </c>
      <c r="O175" s="1811">
        <f t="shared" si="4"/>
        <v>118.631</v>
      </c>
      <c r="P175" s="743"/>
      <c r="U175" s="1454"/>
      <c r="V175" s="639"/>
      <c r="W175" s="742"/>
      <c r="Y175" s="1818">
        <v>86.9</v>
      </c>
      <c r="Z175" s="1811">
        <f t="shared" si="5"/>
        <v>100.812</v>
      </c>
    </row>
    <row r="176" spans="1:26">
      <c r="B176" s="525"/>
      <c r="C176" s="547" t="s">
        <v>120</v>
      </c>
      <c r="D176" s="1232">
        <v>84.7</v>
      </c>
      <c r="E176" s="1275">
        <v>1540</v>
      </c>
      <c r="F176" s="1409">
        <v>144.30000000000001</v>
      </c>
      <c r="G176" s="1388">
        <v>93.9</v>
      </c>
      <c r="H176" s="1275">
        <v>30838</v>
      </c>
      <c r="I176" s="1230">
        <v>117.48699999999999</v>
      </c>
      <c r="J176" s="1275">
        <v>55167991</v>
      </c>
      <c r="K176" s="1230">
        <v>5.3810000000000002</v>
      </c>
      <c r="L176" s="1827">
        <v>100.816</v>
      </c>
      <c r="M176" s="743"/>
      <c r="N176" s="1807">
        <v>298983</v>
      </c>
      <c r="O176" s="1811">
        <f t="shared" si="4"/>
        <v>117.48699999999999</v>
      </c>
      <c r="P176" s="743"/>
      <c r="U176" s="1454"/>
      <c r="V176" s="639"/>
      <c r="W176" s="742"/>
      <c r="Y176" s="1818">
        <v>86.5</v>
      </c>
      <c r="Z176" s="1811">
        <f t="shared" si="5"/>
        <v>100.816</v>
      </c>
    </row>
    <row r="177" spans="1:26">
      <c r="A177" s="734"/>
      <c r="B177" s="744"/>
      <c r="C177" s="550" t="s">
        <v>121</v>
      </c>
      <c r="D177" s="1232">
        <v>84.1</v>
      </c>
      <c r="E177" s="1275">
        <v>1586.5</v>
      </c>
      <c r="F177" s="1409">
        <v>142.69999999999999</v>
      </c>
      <c r="G177" s="1389">
        <v>93.6</v>
      </c>
      <c r="H177" s="1275">
        <v>29475</v>
      </c>
      <c r="I177" s="1231">
        <v>106.333</v>
      </c>
      <c r="J177" s="1276">
        <v>4006435</v>
      </c>
      <c r="K177" s="1231">
        <v>5.3860000000000001</v>
      </c>
      <c r="L177" s="1828">
        <v>100.583</v>
      </c>
      <c r="M177" s="743"/>
      <c r="N177" s="1807">
        <v>342321</v>
      </c>
      <c r="O177" s="1811">
        <f t="shared" si="4"/>
        <v>106.333</v>
      </c>
      <c r="P177" s="743"/>
      <c r="U177" s="1454"/>
      <c r="V177" s="639"/>
      <c r="W177" s="742"/>
      <c r="Y177" s="1818">
        <v>86.3</v>
      </c>
      <c r="Z177" s="1811">
        <f t="shared" si="5"/>
        <v>100.583</v>
      </c>
    </row>
    <row r="178" spans="1:26">
      <c r="A178" s="532">
        <v>1989</v>
      </c>
      <c r="B178" s="525" t="s">
        <v>390</v>
      </c>
      <c r="C178" s="546" t="s">
        <v>369</v>
      </c>
      <c r="D178" s="745">
        <v>85.7</v>
      </c>
      <c r="E178" s="573">
        <v>1586.8</v>
      </c>
      <c r="F178" s="753">
        <v>137.4</v>
      </c>
      <c r="G178" s="1390">
        <v>93.1</v>
      </c>
      <c r="H178" s="573">
        <v>28778</v>
      </c>
      <c r="I178" s="746">
        <v>108.235</v>
      </c>
      <c r="J178" s="576">
        <v>5695900</v>
      </c>
      <c r="K178" s="746">
        <v>5.3789999999999996</v>
      </c>
      <c r="L178" s="1830">
        <v>100.586</v>
      </c>
      <c r="M178" s="743"/>
      <c r="N178" s="1807">
        <v>250955</v>
      </c>
      <c r="O178" s="1811">
        <f t="shared" si="4"/>
        <v>108.235</v>
      </c>
      <c r="P178" s="743"/>
      <c r="U178" s="1454"/>
      <c r="V178" s="639"/>
      <c r="W178" s="742"/>
      <c r="Y178" s="1818">
        <v>85.8</v>
      </c>
      <c r="Z178" s="1811">
        <f t="shared" si="5"/>
        <v>100.586</v>
      </c>
    </row>
    <row r="179" spans="1:26">
      <c r="B179" s="525"/>
      <c r="C179" s="547" t="s">
        <v>370</v>
      </c>
      <c r="D179" s="747">
        <v>86.2</v>
      </c>
      <c r="E179" s="576">
        <v>1618.2</v>
      </c>
      <c r="F179" s="754">
        <v>139.9</v>
      </c>
      <c r="G179" s="1390">
        <v>92.8</v>
      </c>
      <c r="H179" s="576">
        <v>28205</v>
      </c>
      <c r="I179" s="746">
        <v>99.494</v>
      </c>
      <c r="J179" s="576">
        <v>15268951</v>
      </c>
      <c r="K179" s="746">
        <v>5.3840000000000003</v>
      </c>
      <c r="L179" s="1830">
        <v>100.70399999999999</v>
      </c>
      <c r="M179" s="743"/>
      <c r="N179" s="1807">
        <v>224571</v>
      </c>
      <c r="O179" s="1811">
        <f t="shared" si="4"/>
        <v>99.494</v>
      </c>
      <c r="P179" s="743"/>
      <c r="U179" s="1454"/>
      <c r="V179" s="639"/>
      <c r="W179" s="742"/>
      <c r="Y179" s="1818">
        <v>85.8</v>
      </c>
      <c r="Z179" s="1811">
        <f t="shared" si="5"/>
        <v>100.70399999999999</v>
      </c>
    </row>
    <row r="180" spans="1:26">
      <c r="B180" s="525"/>
      <c r="C180" s="547" t="s">
        <v>371</v>
      </c>
      <c r="D180" s="747">
        <v>85</v>
      </c>
      <c r="E180" s="576">
        <v>1538.5</v>
      </c>
      <c r="F180" s="754">
        <v>145.19999999999999</v>
      </c>
      <c r="G180" s="1390">
        <v>93.1</v>
      </c>
      <c r="H180" s="576">
        <v>26958</v>
      </c>
      <c r="I180" s="746">
        <v>91.183999999999997</v>
      </c>
      <c r="J180" s="576">
        <v>4712568</v>
      </c>
      <c r="K180" s="746">
        <v>5.4240000000000004</v>
      </c>
      <c r="L180" s="1830">
        <v>101.053</v>
      </c>
      <c r="M180" s="743"/>
      <c r="N180" s="1807">
        <v>266451</v>
      </c>
      <c r="O180" s="1811">
        <f t="shared" si="4"/>
        <v>91.183999999999997</v>
      </c>
      <c r="P180" s="743"/>
      <c r="U180" s="1454"/>
      <c r="V180" s="639"/>
      <c r="W180" s="742"/>
      <c r="Y180" s="1818">
        <v>86.4</v>
      </c>
      <c r="Z180" s="1811">
        <f t="shared" si="5"/>
        <v>101.053</v>
      </c>
    </row>
    <row r="181" spans="1:26">
      <c r="B181" s="525"/>
      <c r="C181" s="547" t="s">
        <v>372</v>
      </c>
      <c r="D181" s="747">
        <v>86.2</v>
      </c>
      <c r="E181" s="576">
        <v>1597.6</v>
      </c>
      <c r="F181" s="754">
        <v>144.5</v>
      </c>
      <c r="G181" s="1390">
        <v>96.3</v>
      </c>
      <c r="H181" s="576">
        <v>26155</v>
      </c>
      <c r="I181" s="746">
        <v>101.571</v>
      </c>
      <c r="J181" s="576">
        <v>8035358</v>
      </c>
      <c r="K181" s="746">
        <v>5.4279999999999999</v>
      </c>
      <c r="L181" s="1830">
        <v>102.331</v>
      </c>
      <c r="M181" s="743"/>
      <c r="N181" s="1807">
        <v>277623</v>
      </c>
      <c r="O181" s="1811">
        <f t="shared" si="4"/>
        <v>101.571</v>
      </c>
      <c r="P181" s="743"/>
      <c r="U181" s="1454"/>
      <c r="V181" s="639"/>
      <c r="W181" s="742"/>
      <c r="Y181" s="1818">
        <v>87.8</v>
      </c>
      <c r="Z181" s="1811">
        <f t="shared" si="5"/>
        <v>102.331</v>
      </c>
    </row>
    <row r="182" spans="1:26">
      <c r="B182" s="525"/>
      <c r="C182" s="547" t="s">
        <v>373</v>
      </c>
      <c r="D182" s="747">
        <v>87.5</v>
      </c>
      <c r="E182" s="576">
        <v>1621.9</v>
      </c>
      <c r="F182" s="754">
        <v>143</v>
      </c>
      <c r="G182" s="1390">
        <v>96</v>
      </c>
      <c r="H182" s="576">
        <v>27291</v>
      </c>
      <c r="I182" s="746">
        <v>92.343999999999994</v>
      </c>
      <c r="J182" s="576">
        <v>100473073</v>
      </c>
      <c r="K182" s="746">
        <v>5.4720000000000004</v>
      </c>
      <c r="L182" s="1830">
        <v>102.791</v>
      </c>
      <c r="M182" s="743"/>
      <c r="N182" s="1807">
        <v>268177</v>
      </c>
      <c r="O182" s="1811">
        <f t="shared" si="4"/>
        <v>92.343999999999994</v>
      </c>
      <c r="P182" s="743"/>
      <c r="U182" s="1454"/>
      <c r="V182" s="639"/>
      <c r="W182" s="742"/>
      <c r="Y182" s="1818">
        <v>88.4</v>
      </c>
      <c r="Z182" s="1811">
        <f t="shared" si="5"/>
        <v>102.791</v>
      </c>
    </row>
    <row r="183" spans="1:26">
      <c r="B183" s="525"/>
      <c r="C183" s="547" t="s">
        <v>374</v>
      </c>
      <c r="D183" s="747">
        <v>87.7</v>
      </c>
      <c r="E183" s="576">
        <v>1657</v>
      </c>
      <c r="F183" s="754">
        <v>151.6</v>
      </c>
      <c r="G183" s="1390">
        <v>96</v>
      </c>
      <c r="H183" s="576">
        <v>28513</v>
      </c>
      <c r="I183" s="746">
        <v>105.35599999999999</v>
      </c>
      <c r="J183" s="576">
        <v>6896353</v>
      </c>
      <c r="K183" s="746">
        <v>5.5270000000000001</v>
      </c>
      <c r="L183" s="1830">
        <v>102.67400000000001</v>
      </c>
      <c r="M183" s="743"/>
      <c r="N183" s="1807">
        <v>280407</v>
      </c>
      <c r="O183" s="1811">
        <f t="shared" si="4"/>
        <v>105.35599999999999</v>
      </c>
      <c r="P183" s="743"/>
      <c r="U183" s="1454"/>
      <c r="V183" s="639"/>
      <c r="W183" s="742"/>
      <c r="Y183" s="1818">
        <v>88.3</v>
      </c>
      <c r="Z183" s="1811">
        <f t="shared" si="5"/>
        <v>102.67400000000001</v>
      </c>
    </row>
    <row r="184" spans="1:26">
      <c r="B184" s="525"/>
      <c r="C184" s="547" t="s">
        <v>375</v>
      </c>
      <c r="D184" s="747">
        <v>89.2</v>
      </c>
      <c r="E184" s="576">
        <v>1610.9</v>
      </c>
      <c r="F184" s="754">
        <v>146.4</v>
      </c>
      <c r="G184" s="1390">
        <v>95.9</v>
      </c>
      <c r="H184" s="576">
        <v>28986</v>
      </c>
      <c r="I184" s="746">
        <v>95.430999999999997</v>
      </c>
      <c r="J184" s="576">
        <v>6230171</v>
      </c>
      <c r="K184" s="746">
        <v>5.6189999999999998</v>
      </c>
      <c r="L184" s="1830">
        <v>102.56100000000001</v>
      </c>
      <c r="M184" s="743"/>
      <c r="N184" s="1807">
        <v>304708</v>
      </c>
      <c r="O184" s="1811">
        <f t="shared" si="4"/>
        <v>95.430999999999997</v>
      </c>
      <c r="P184" s="743"/>
      <c r="U184" s="1454"/>
      <c r="V184" s="639"/>
      <c r="W184" s="742"/>
      <c r="Y184" s="1818">
        <v>88.1</v>
      </c>
      <c r="Z184" s="1811">
        <f t="shared" si="5"/>
        <v>102.56100000000001</v>
      </c>
    </row>
    <row r="185" spans="1:26">
      <c r="B185" s="525"/>
      <c r="C185" s="547" t="s">
        <v>376</v>
      </c>
      <c r="D185" s="747">
        <v>89.3</v>
      </c>
      <c r="E185" s="576">
        <v>1592.3</v>
      </c>
      <c r="F185" s="754">
        <v>154.4</v>
      </c>
      <c r="G185" s="1390">
        <v>95.6</v>
      </c>
      <c r="H185" s="576">
        <v>30363</v>
      </c>
      <c r="I185" s="746">
        <v>91.528999999999996</v>
      </c>
      <c r="J185" s="576">
        <v>12503708</v>
      </c>
      <c r="K185" s="746">
        <v>5.742</v>
      </c>
      <c r="L185" s="1830">
        <v>102.55800000000001</v>
      </c>
      <c r="M185" s="743"/>
      <c r="N185" s="1807">
        <v>288447</v>
      </c>
      <c r="O185" s="1811">
        <f t="shared" si="4"/>
        <v>91.528999999999996</v>
      </c>
      <c r="P185" s="743"/>
      <c r="U185" s="1454"/>
      <c r="V185" s="639"/>
      <c r="W185" s="742"/>
      <c r="Y185" s="1818">
        <v>88.2</v>
      </c>
      <c r="Z185" s="1811">
        <f t="shared" si="5"/>
        <v>102.55800000000001</v>
      </c>
    </row>
    <row r="186" spans="1:26">
      <c r="B186" s="525"/>
      <c r="C186" s="547" t="s">
        <v>377</v>
      </c>
      <c r="D186" s="747">
        <v>88.7</v>
      </c>
      <c r="E186" s="576">
        <v>1604.2</v>
      </c>
      <c r="F186" s="754">
        <v>152.19999999999999</v>
      </c>
      <c r="G186" s="1390">
        <v>95.5</v>
      </c>
      <c r="H186" s="576">
        <v>29097</v>
      </c>
      <c r="I186" s="746">
        <v>79.031999999999996</v>
      </c>
      <c r="J186" s="576">
        <v>5303007</v>
      </c>
      <c r="K186" s="746">
        <v>5.8109999999999999</v>
      </c>
      <c r="L186" s="1830">
        <v>103.006</v>
      </c>
      <c r="M186" s="743"/>
      <c r="N186" s="1807">
        <v>281538</v>
      </c>
      <c r="O186" s="1811">
        <f t="shared" si="4"/>
        <v>79.031999999999996</v>
      </c>
      <c r="P186" s="743"/>
      <c r="U186" s="1454"/>
      <c r="V186" s="639"/>
      <c r="W186" s="742"/>
      <c r="Y186" s="1818">
        <v>89.1</v>
      </c>
      <c r="Z186" s="1811">
        <f t="shared" si="5"/>
        <v>103.006</v>
      </c>
    </row>
    <row r="187" spans="1:26">
      <c r="B187" s="525"/>
      <c r="C187" s="547" t="s">
        <v>119</v>
      </c>
      <c r="D187" s="747">
        <v>88.3</v>
      </c>
      <c r="E187" s="576">
        <v>1705.6</v>
      </c>
      <c r="F187" s="754">
        <v>141.69999999999999</v>
      </c>
      <c r="G187" s="1390">
        <v>95.6</v>
      </c>
      <c r="H187" s="576">
        <v>28972</v>
      </c>
      <c r="I187" s="746">
        <v>95.364999999999995</v>
      </c>
      <c r="J187" s="576">
        <v>8517845</v>
      </c>
      <c r="K187" s="746">
        <v>5.8739999999999997</v>
      </c>
      <c r="L187" s="1830">
        <v>103.337</v>
      </c>
      <c r="M187" s="743"/>
      <c r="N187" s="1807">
        <v>307627</v>
      </c>
      <c r="O187" s="1811">
        <f t="shared" si="4"/>
        <v>95.364999999999995</v>
      </c>
      <c r="P187" s="743"/>
      <c r="U187" s="1454"/>
      <c r="V187" s="639"/>
      <c r="W187" s="742"/>
      <c r="Y187" s="1818">
        <v>89.8</v>
      </c>
      <c r="Z187" s="1811">
        <f t="shared" si="5"/>
        <v>103.337</v>
      </c>
    </row>
    <row r="188" spans="1:26">
      <c r="B188" s="525"/>
      <c r="C188" s="547" t="s">
        <v>120</v>
      </c>
      <c r="D188" s="747">
        <v>89.1</v>
      </c>
      <c r="E188" s="576">
        <v>1726.5</v>
      </c>
      <c r="F188" s="754">
        <v>147.6</v>
      </c>
      <c r="G188" s="1390">
        <v>95.8</v>
      </c>
      <c r="H188" s="576">
        <v>28164</v>
      </c>
      <c r="I188" s="746">
        <v>93.933000000000007</v>
      </c>
      <c r="J188" s="576">
        <v>70043599</v>
      </c>
      <c r="K188" s="746">
        <v>5.97</v>
      </c>
      <c r="L188" s="1830">
        <v>102.54300000000001</v>
      </c>
      <c r="M188" s="743"/>
      <c r="N188" s="1807">
        <v>280845</v>
      </c>
      <c r="O188" s="1811">
        <f t="shared" si="4"/>
        <v>93.933000000000007</v>
      </c>
      <c r="P188" s="743"/>
      <c r="U188" s="1454"/>
      <c r="V188" s="639"/>
      <c r="W188" s="742"/>
      <c r="Y188" s="1818">
        <v>88.7</v>
      </c>
      <c r="Z188" s="1811">
        <f t="shared" si="5"/>
        <v>102.54300000000001</v>
      </c>
    </row>
    <row r="189" spans="1:26">
      <c r="B189" s="525"/>
      <c r="C189" s="550" t="s">
        <v>121</v>
      </c>
      <c r="D189" s="747">
        <v>89.5</v>
      </c>
      <c r="E189" s="576">
        <v>1714.3</v>
      </c>
      <c r="F189" s="754">
        <v>150.5</v>
      </c>
      <c r="G189" s="1390">
        <v>95.8</v>
      </c>
      <c r="H189" s="576">
        <v>26735</v>
      </c>
      <c r="I189" s="746">
        <v>108.79600000000001</v>
      </c>
      <c r="J189" s="576">
        <v>5575274</v>
      </c>
      <c r="K189" s="746">
        <v>6.149</v>
      </c>
      <c r="L189" s="1831">
        <v>102.78100000000001</v>
      </c>
      <c r="M189" s="743"/>
      <c r="N189" s="1807">
        <v>372432</v>
      </c>
      <c r="O189" s="1811">
        <f t="shared" si="4"/>
        <v>108.79600000000001</v>
      </c>
      <c r="P189" s="743"/>
      <c r="U189" s="1454"/>
      <c r="V189" s="639"/>
      <c r="W189" s="742"/>
      <c r="Y189" s="1818">
        <v>88.7</v>
      </c>
      <c r="Z189" s="1811">
        <f t="shared" si="5"/>
        <v>102.78100000000001</v>
      </c>
    </row>
    <row r="190" spans="1:26">
      <c r="A190" s="518">
        <v>1990</v>
      </c>
      <c r="B190" s="727" t="s">
        <v>109</v>
      </c>
      <c r="C190" s="546" t="s">
        <v>369</v>
      </c>
      <c r="D190" s="745">
        <v>89.5</v>
      </c>
      <c r="E190" s="573">
        <v>1678.9</v>
      </c>
      <c r="F190" s="753">
        <v>143.80000000000001</v>
      </c>
      <c r="G190" s="1391">
        <v>95.3</v>
      </c>
      <c r="H190" s="573">
        <v>26732</v>
      </c>
      <c r="I190" s="748">
        <v>103.246</v>
      </c>
      <c r="J190" s="573">
        <v>6951731</v>
      </c>
      <c r="K190" s="748">
        <v>6.3819999999999997</v>
      </c>
      <c r="L190" s="1830">
        <v>104.196</v>
      </c>
      <c r="M190" s="743"/>
      <c r="N190" s="1807">
        <v>259102</v>
      </c>
      <c r="O190" s="1811">
        <f t="shared" si="4"/>
        <v>103.246</v>
      </c>
      <c r="P190" s="743"/>
      <c r="U190" s="1454"/>
      <c r="V190" s="639"/>
      <c r="W190" s="742"/>
      <c r="Y190" s="1818">
        <v>89.4</v>
      </c>
      <c r="Z190" s="1811">
        <f t="shared" si="5"/>
        <v>104.196</v>
      </c>
    </row>
    <row r="191" spans="1:26">
      <c r="B191" s="525"/>
      <c r="C191" s="547" t="s">
        <v>370</v>
      </c>
      <c r="D191" s="747">
        <v>87.2</v>
      </c>
      <c r="E191" s="576">
        <v>1713.5</v>
      </c>
      <c r="F191" s="754">
        <v>151.9</v>
      </c>
      <c r="G191" s="1390">
        <v>95.1</v>
      </c>
      <c r="H191" s="576">
        <v>25749</v>
      </c>
      <c r="I191" s="746">
        <v>107.399</v>
      </c>
      <c r="J191" s="576">
        <v>16278200</v>
      </c>
      <c r="K191" s="746">
        <v>6.6120000000000001</v>
      </c>
      <c r="L191" s="1830">
        <v>104.312</v>
      </c>
      <c r="M191" s="743"/>
      <c r="N191" s="1807">
        <v>241188</v>
      </c>
      <c r="O191" s="1811">
        <f t="shared" si="4"/>
        <v>107.399</v>
      </c>
      <c r="P191" s="743"/>
      <c r="U191" s="1454"/>
      <c r="V191" s="639"/>
      <c r="W191" s="742"/>
      <c r="Y191" s="1818">
        <v>89.5</v>
      </c>
      <c r="Z191" s="1811">
        <f t="shared" si="5"/>
        <v>104.312</v>
      </c>
    </row>
    <row r="192" spans="1:26">
      <c r="B192" s="525"/>
      <c r="C192" s="547" t="s">
        <v>371</v>
      </c>
      <c r="D192" s="747">
        <v>89.4</v>
      </c>
      <c r="E192" s="576">
        <v>1673.2</v>
      </c>
      <c r="F192" s="754">
        <v>151.1</v>
      </c>
      <c r="G192" s="1390">
        <v>94.9</v>
      </c>
      <c r="H192" s="576">
        <v>24646</v>
      </c>
      <c r="I192" s="746">
        <v>102.809</v>
      </c>
      <c r="J192" s="576">
        <v>4666935</v>
      </c>
      <c r="K192" s="746">
        <v>6.9009999999999998</v>
      </c>
      <c r="L192" s="1830">
        <v>104.167</v>
      </c>
      <c r="M192" s="743"/>
      <c r="N192" s="1807">
        <v>273935</v>
      </c>
      <c r="O192" s="1811">
        <f t="shared" si="4"/>
        <v>102.809</v>
      </c>
      <c r="P192" s="743"/>
      <c r="U192" s="1454"/>
      <c r="V192" s="639"/>
      <c r="W192" s="742"/>
      <c r="Y192" s="1818">
        <v>90</v>
      </c>
      <c r="Z192" s="1811">
        <f t="shared" si="5"/>
        <v>104.167</v>
      </c>
    </row>
    <row r="193" spans="1:26">
      <c r="B193" s="525"/>
      <c r="C193" s="547" t="s">
        <v>372</v>
      </c>
      <c r="D193" s="747">
        <v>88.6</v>
      </c>
      <c r="E193" s="576">
        <v>1764.9</v>
      </c>
      <c r="F193" s="754">
        <v>153.6</v>
      </c>
      <c r="G193" s="1390">
        <v>97.3</v>
      </c>
      <c r="H193" s="576">
        <v>24092</v>
      </c>
      <c r="I193" s="746">
        <v>96.968000000000004</v>
      </c>
      <c r="J193" s="576">
        <v>10106997</v>
      </c>
      <c r="K193" s="746">
        <v>7.1130000000000004</v>
      </c>
      <c r="L193" s="1830">
        <v>103.18899999999999</v>
      </c>
      <c r="M193" s="743"/>
      <c r="N193" s="1807">
        <v>269206</v>
      </c>
      <c r="O193" s="1811">
        <f t="shared" si="4"/>
        <v>96.968000000000004</v>
      </c>
      <c r="P193" s="743"/>
      <c r="U193" s="1454"/>
      <c r="V193" s="639"/>
      <c r="W193" s="742"/>
      <c r="Y193" s="1818">
        <v>90.6</v>
      </c>
      <c r="Z193" s="1811">
        <f t="shared" si="5"/>
        <v>103.18899999999999</v>
      </c>
    </row>
    <row r="194" spans="1:26">
      <c r="B194" s="525"/>
      <c r="C194" s="547" t="s">
        <v>373</v>
      </c>
      <c r="D194" s="747">
        <v>88.3</v>
      </c>
      <c r="E194" s="576">
        <v>1881.8</v>
      </c>
      <c r="F194" s="754">
        <v>181.7</v>
      </c>
      <c r="G194" s="1390">
        <v>96.9</v>
      </c>
      <c r="H194" s="576">
        <v>26662</v>
      </c>
      <c r="I194" s="746">
        <v>98.978999999999999</v>
      </c>
      <c r="J194" s="576">
        <v>84100634</v>
      </c>
      <c r="K194" s="746">
        <v>7.3239999999999998</v>
      </c>
      <c r="L194" s="1830">
        <v>102.941</v>
      </c>
      <c r="M194" s="743"/>
      <c r="N194" s="1807">
        <v>265439</v>
      </c>
      <c r="O194" s="1811">
        <f t="shared" si="4"/>
        <v>98.978999999999999</v>
      </c>
      <c r="P194" s="743"/>
      <c r="U194" s="1454"/>
      <c r="V194" s="639"/>
      <c r="W194" s="742"/>
      <c r="Y194" s="1818">
        <v>91</v>
      </c>
      <c r="Z194" s="1811">
        <f t="shared" si="5"/>
        <v>102.941</v>
      </c>
    </row>
    <row r="195" spans="1:26">
      <c r="B195" s="525"/>
      <c r="C195" s="547" t="s">
        <v>374</v>
      </c>
      <c r="D195" s="747">
        <v>88.3</v>
      </c>
      <c r="E195" s="576">
        <v>1850.5</v>
      </c>
      <c r="F195" s="754">
        <v>157.5</v>
      </c>
      <c r="G195" s="1390">
        <v>96.9</v>
      </c>
      <c r="H195" s="576">
        <v>26570</v>
      </c>
      <c r="I195" s="746">
        <v>91.271000000000001</v>
      </c>
      <c r="J195" s="576">
        <v>15827526</v>
      </c>
      <c r="K195" s="746">
        <v>7.3490000000000002</v>
      </c>
      <c r="L195" s="1830">
        <v>102.492</v>
      </c>
      <c r="M195" s="743"/>
      <c r="N195" s="1807">
        <v>255930</v>
      </c>
      <c r="O195" s="1811">
        <f t="shared" si="4"/>
        <v>91.271000000000001</v>
      </c>
      <c r="P195" s="743"/>
      <c r="U195" s="1454"/>
      <c r="V195" s="639"/>
      <c r="W195" s="742"/>
      <c r="Y195" s="1818">
        <v>90.5</v>
      </c>
      <c r="Z195" s="1811">
        <f t="shared" si="5"/>
        <v>102.492</v>
      </c>
    </row>
    <row r="196" spans="1:26">
      <c r="B196" s="525"/>
      <c r="C196" s="547" t="s">
        <v>375</v>
      </c>
      <c r="D196" s="747">
        <v>87.7</v>
      </c>
      <c r="E196" s="576">
        <v>1698.5</v>
      </c>
      <c r="F196" s="754">
        <v>168</v>
      </c>
      <c r="G196" s="1390">
        <v>97</v>
      </c>
      <c r="H196" s="576">
        <v>28057</v>
      </c>
      <c r="I196" s="746">
        <v>98.444000000000003</v>
      </c>
      <c r="J196" s="576">
        <v>7568048</v>
      </c>
      <c r="K196" s="746">
        <v>7.3739999999999997</v>
      </c>
      <c r="L196" s="1830">
        <v>102.724</v>
      </c>
      <c r="M196" s="743"/>
      <c r="N196" s="1807">
        <v>299968</v>
      </c>
      <c r="O196" s="1811">
        <f t="shared" si="4"/>
        <v>98.444000000000003</v>
      </c>
      <c r="P196" s="743"/>
      <c r="U196" s="1454"/>
      <c r="V196" s="639"/>
      <c r="W196" s="742"/>
      <c r="Y196" s="1818">
        <v>90.5</v>
      </c>
      <c r="Z196" s="1811">
        <f t="shared" si="5"/>
        <v>102.724</v>
      </c>
    </row>
    <row r="197" spans="1:26">
      <c r="B197" s="525"/>
      <c r="C197" s="547" t="s">
        <v>376</v>
      </c>
      <c r="D197" s="747">
        <v>87.8</v>
      </c>
      <c r="E197" s="576">
        <v>1796.8</v>
      </c>
      <c r="F197" s="754">
        <v>164</v>
      </c>
      <c r="G197" s="1390">
        <v>96.5</v>
      </c>
      <c r="H197" s="576">
        <v>28530</v>
      </c>
      <c r="I197" s="746">
        <v>89.209000000000003</v>
      </c>
      <c r="J197" s="576">
        <v>13599925</v>
      </c>
      <c r="K197" s="746">
        <v>7.4480000000000004</v>
      </c>
      <c r="L197" s="1830">
        <v>103.06100000000001</v>
      </c>
      <c r="M197" s="743"/>
      <c r="N197" s="1807">
        <v>257322</v>
      </c>
      <c r="O197" s="1811">
        <f t="shared" si="4"/>
        <v>89.209000000000003</v>
      </c>
      <c r="P197" s="743"/>
      <c r="U197" s="1454"/>
      <c r="V197" s="639"/>
      <c r="W197" s="742"/>
      <c r="Y197" s="1818">
        <v>90.9</v>
      </c>
      <c r="Z197" s="1811">
        <f t="shared" si="5"/>
        <v>103.06100000000001</v>
      </c>
    </row>
    <row r="198" spans="1:26">
      <c r="B198" s="525"/>
      <c r="C198" s="547" t="s">
        <v>377</v>
      </c>
      <c r="D198" s="747">
        <v>87.6</v>
      </c>
      <c r="E198" s="576">
        <v>1744.3</v>
      </c>
      <c r="F198" s="754">
        <v>152.9</v>
      </c>
      <c r="G198" s="1390">
        <v>96.2</v>
      </c>
      <c r="H198" s="576">
        <v>27671</v>
      </c>
      <c r="I198" s="746">
        <v>99.956999999999994</v>
      </c>
      <c r="J198" s="576">
        <v>5430433</v>
      </c>
      <c r="K198" s="746">
        <v>7.665</v>
      </c>
      <c r="L198" s="1830">
        <v>102.91800000000001</v>
      </c>
      <c r="M198" s="743"/>
      <c r="N198" s="1807">
        <v>281417</v>
      </c>
      <c r="O198" s="1811">
        <f t="shared" si="4"/>
        <v>99.956999999999994</v>
      </c>
      <c r="P198" s="743"/>
      <c r="U198" s="1454"/>
      <c r="V198" s="639"/>
      <c r="W198" s="742"/>
      <c r="Y198" s="1818">
        <v>91.7</v>
      </c>
      <c r="Z198" s="1811">
        <f t="shared" si="5"/>
        <v>102.91800000000001</v>
      </c>
    </row>
    <row r="199" spans="1:26">
      <c r="B199" s="525"/>
      <c r="C199" s="547" t="s">
        <v>119</v>
      </c>
      <c r="D199" s="747">
        <v>87.8</v>
      </c>
      <c r="E199" s="576">
        <v>1780.4</v>
      </c>
      <c r="F199" s="754">
        <v>167.2</v>
      </c>
      <c r="G199" s="1390">
        <v>96.4</v>
      </c>
      <c r="H199" s="576">
        <v>28060</v>
      </c>
      <c r="I199" s="746">
        <v>90.436999999999998</v>
      </c>
      <c r="J199" s="576">
        <v>9747550</v>
      </c>
      <c r="K199" s="746">
        <v>8.0359999999999996</v>
      </c>
      <c r="L199" s="1830">
        <v>103.452</v>
      </c>
      <c r="M199" s="743"/>
      <c r="N199" s="1807">
        <v>278208</v>
      </c>
      <c r="O199" s="1811">
        <f t="shared" si="4"/>
        <v>90.436999999999998</v>
      </c>
      <c r="P199" s="743"/>
      <c r="U199" s="1454"/>
      <c r="V199" s="639"/>
      <c r="W199" s="742"/>
      <c r="Y199" s="1818">
        <v>92.9</v>
      </c>
      <c r="Z199" s="1811">
        <f t="shared" si="5"/>
        <v>103.452</v>
      </c>
    </row>
    <row r="200" spans="1:26">
      <c r="B200" s="525"/>
      <c r="C200" s="547" t="s">
        <v>120</v>
      </c>
      <c r="D200" s="747">
        <v>87.6</v>
      </c>
      <c r="E200" s="576">
        <v>1718.5</v>
      </c>
      <c r="F200" s="754">
        <v>168.7</v>
      </c>
      <c r="G200" s="1390">
        <v>96.3</v>
      </c>
      <c r="H200" s="576">
        <v>26991</v>
      </c>
      <c r="I200" s="746">
        <v>86.525000000000006</v>
      </c>
      <c r="J200" s="576">
        <v>65000006</v>
      </c>
      <c r="K200" s="746">
        <v>8.1739999999999995</v>
      </c>
      <c r="L200" s="1830">
        <v>104.17100000000001</v>
      </c>
      <c r="M200" s="743"/>
      <c r="N200" s="1807">
        <v>243002</v>
      </c>
      <c r="O200" s="1811">
        <f t="shared" si="4"/>
        <v>86.525000000000006</v>
      </c>
      <c r="P200" s="743"/>
      <c r="U200" s="1454"/>
      <c r="V200" s="639"/>
      <c r="W200" s="742"/>
      <c r="Y200" s="1818">
        <v>92.4</v>
      </c>
      <c r="Z200" s="1811">
        <f t="shared" si="5"/>
        <v>104.17100000000001</v>
      </c>
    </row>
    <row r="201" spans="1:26">
      <c r="A201" s="734"/>
      <c r="B201" s="744"/>
      <c r="C201" s="550" t="s">
        <v>121</v>
      </c>
      <c r="D201" s="749">
        <v>87.7</v>
      </c>
      <c r="E201" s="582">
        <v>1708</v>
      </c>
      <c r="F201" s="755">
        <v>161.80000000000001</v>
      </c>
      <c r="G201" s="1392">
        <v>96.3</v>
      </c>
      <c r="H201" s="582">
        <v>26168</v>
      </c>
      <c r="I201" s="750">
        <v>104.95099999999999</v>
      </c>
      <c r="J201" s="582">
        <v>5761682</v>
      </c>
      <c r="K201" s="750">
        <v>8.2970000000000006</v>
      </c>
      <c r="L201" s="1831">
        <v>103.72</v>
      </c>
      <c r="M201" s="743"/>
      <c r="N201" s="1807">
        <v>390870</v>
      </c>
      <c r="O201" s="1811">
        <f t="shared" si="4"/>
        <v>104.95099999999999</v>
      </c>
      <c r="P201" s="743"/>
      <c r="U201" s="1454"/>
      <c r="V201" s="639"/>
      <c r="W201" s="742"/>
      <c r="Y201" s="1818">
        <v>92</v>
      </c>
      <c r="Z201" s="1811">
        <f t="shared" si="5"/>
        <v>103.72</v>
      </c>
    </row>
    <row r="202" spans="1:26">
      <c r="A202" s="518">
        <v>1991</v>
      </c>
      <c r="B202" s="727" t="s">
        <v>122</v>
      </c>
      <c r="C202" s="546" t="s">
        <v>369</v>
      </c>
      <c r="D202" s="745">
        <v>88.3</v>
      </c>
      <c r="E202" s="573">
        <v>1740.7</v>
      </c>
      <c r="F202" s="753">
        <v>167.1</v>
      </c>
      <c r="G202" s="1391">
        <v>96.6</v>
      </c>
      <c r="H202" s="573">
        <v>26430</v>
      </c>
      <c r="I202" s="748">
        <v>116.289</v>
      </c>
      <c r="J202" s="573">
        <v>6698160</v>
      </c>
      <c r="K202" s="748">
        <v>8.3059999999999992</v>
      </c>
      <c r="L202" s="1832">
        <v>103.691</v>
      </c>
      <c r="M202" s="743"/>
      <c r="N202" s="1807">
        <v>301307</v>
      </c>
      <c r="O202" s="1811">
        <f t="shared" si="4"/>
        <v>116.289</v>
      </c>
      <c r="P202" s="743"/>
      <c r="U202" s="1454"/>
      <c r="V202" s="639"/>
      <c r="W202" s="742"/>
      <c r="Y202" s="1818">
        <v>92.7</v>
      </c>
      <c r="Z202" s="1811">
        <f t="shared" si="5"/>
        <v>103.691</v>
      </c>
    </row>
    <row r="203" spans="1:26">
      <c r="B203" s="525"/>
      <c r="C203" s="547" t="s">
        <v>370</v>
      </c>
      <c r="D203" s="747">
        <v>89.8</v>
      </c>
      <c r="E203" s="576">
        <v>1774.4</v>
      </c>
      <c r="F203" s="754">
        <v>160.30000000000001</v>
      </c>
      <c r="G203" s="1390">
        <v>96.9</v>
      </c>
      <c r="H203" s="576">
        <v>25799</v>
      </c>
      <c r="I203" s="746">
        <v>109.97799999999999</v>
      </c>
      <c r="J203" s="576">
        <v>15893912</v>
      </c>
      <c r="K203" s="746">
        <v>8.2710000000000008</v>
      </c>
      <c r="L203" s="1830">
        <v>103.24</v>
      </c>
      <c r="M203" s="743"/>
      <c r="N203" s="1807">
        <v>265253</v>
      </c>
      <c r="O203" s="1811">
        <f t="shared" si="4"/>
        <v>109.97799999999999</v>
      </c>
      <c r="P203" s="743"/>
      <c r="U203" s="1454"/>
      <c r="V203" s="639"/>
      <c r="W203" s="742"/>
      <c r="Y203" s="1818">
        <v>92.4</v>
      </c>
      <c r="Z203" s="1811">
        <f t="shared" si="5"/>
        <v>103.24</v>
      </c>
    </row>
    <row r="204" spans="1:26">
      <c r="B204" s="525"/>
      <c r="C204" s="547" t="s">
        <v>371</v>
      </c>
      <c r="D204" s="747">
        <v>90.6</v>
      </c>
      <c r="E204" s="576">
        <v>1762.5</v>
      </c>
      <c r="F204" s="754">
        <v>156.1</v>
      </c>
      <c r="G204" s="1390">
        <v>96.8</v>
      </c>
      <c r="H204" s="576">
        <v>24319</v>
      </c>
      <c r="I204" s="746">
        <v>106.51900000000001</v>
      </c>
      <c r="J204" s="576">
        <v>5434707</v>
      </c>
      <c r="K204" s="746">
        <v>8.2710000000000008</v>
      </c>
      <c r="L204" s="1830">
        <v>103.111</v>
      </c>
      <c r="M204" s="743"/>
      <c r="N204" s="1807">
        <v>291793</v>
      </c>
      <c r="O204" s="1811">
        <f t="shared" si="4"/>
        <v>106.51900000000001</v>
      </c>
      <c r="P204" s="743"/>
      <c r="U204" s="1454"/>
      <c r="V204" s="639"/>
      <c r="W204" s="742"/>
      <c r="Y204" s="1818">
        <v>92.8</v>
      </c>
      <c r="Z204" s="1811">
        <f t="shared" si="5"/>
        <v>103.111</v>
      </c>
    </row>
    <row r="205" spans="1:26">
      <c r="B205" s="525"/>
      <c r="C205" s="547" t="s">
        <v>372</v>
      </c>
      <c r="D205" s="747">
        <v>92.6</v>
      </c>
      <c r="E205" s="576">
        <v>1770.6</v>
      </c>
      <c r="F205" s="754">
        <v>157.30000000000001</v>
      </c>
      <c r="G205" s="1390">
        <v>99.7</v>
      </c>
      <c r="H205" s="576">
        <v>24425</v>
      </c>
      <c r="I205" s="746">
        <v>109.47199999999999</v>
      </c>
      <c r="J205" s="576">
        <v>10864201</v>
      </c>
      <c r="K205" s="746">
        <v>8.2270000000000003</v>
      </c>
      <c r="L205" s="1830">
        <v>102.98</v>
      </c>
      <c r="M205" s="743"/>
      <c r="N205" s="1807">
        <v>294706</v>
      </c>
      <c r="O205" s="1811">
        <f t="shared" si="4"/>
        <v>109.47199999999999</v>
      </c>
      <c r="P205" s="743"/>
      <c r="U205" s="1454"/>
      <c r="V205" s="639"/>
      <c r="W205" s="742"/>
      <c r="Y205" s="1818">
        <v>93.3</v>
      </c>
      <c r="Z205" s="1811">
        <f t="shared" si="5"/>
        <v>102.98</v>
      </c>
    </row>
    <row r="206" spans="1:26">
      <c r="B206" s="525"/>
      <c r="C206" s="547" t="s">
        <v>373</v>
      </c>
      <c r="D206" s="747">
        <v>93.1</v>
      </c>
      <c r="E206" s="576">
        <v>1760.5</v>
      </c>
      <c r="F206" s="754">
        <v>151</v>
      </c>
      <c r="G206" s="1390">
        <v>99.8</v>
      </c>
      <c r="H206" s="576">
        <v>26354</v>
      </c>
      <c r="I206" s="746">
        <v>107.29600000000001</v>
      </c>
      <c r="J206" s="576">
        <v>93257922</v>
      </c>
      <c r="K206" s="746">
        <v>8.2420000000000009</v>
      </c>
      <c r="L206" s="1830">
        <v>103.077</v>
      </c>
      <c r="M206" s="743"/>
      <c r="N206" s="1807">
        <v>284806</v>
      </c>
      <c r="O206" s="1811">
        <f t="shared" si="4"/>
        <v>107.29600000000001</v>
      </c>
      <c r="P206" s="743"/>
      <c r="U206" s="1454"/>
      <c r="V206" s="639"/>
      <c r="W206" s="742"/>
      <c r="Y206" s="1818">
        <v>93.8</v>
      </c>
      <c r="Z206" s="1811">
        <f t="shared" si="5"/>
        <v>103.077</v>
      </c>
    </row>
    <row r="207" spans="1:26">
      <c r="B207" s="525"/>
      <c r="C207" s="547" t="s">
        <v>374</v>
      </c>
      <c r="D207" s="747">
        <v>95</v>
      </c>
      <c r="E207" s="576">
        <v>1785.1</v>
      </c>
      <c r="F207" s="754">
        <v>148.6</v>
      </c>
      <c r="G207" s="1390">
        <v>99.6</v>
      </c>
      <c r="H207" s="576">
        <v>26370</v>
      </c>
      <c r="I207" s="746">
        <v>112.23099999999999</v>
      </c>
      <c r="J207" s="576">
        <v>13479131</v>
      </c>
      <c r="K207" s="746">
        <v>8.2469999999999999</v>
      </c>
      <c r="L207" s="1830">
        <v>103.20399999999999</v>
      </c>
      <c r="M207" s="743"/>
      <c r="N207" s="1807">
        <v>287233</v>
      </c>
      <c r="O207" s="1811">
        <f t="shared" si="4"/>
        <v>112.23099999999999</v>
      </c>
      <c r="P207" s="743"/>
      <c r="U207" s="1454"/>
      <c r="V207" s="639"/>
      <c r="W207" s="742"/>
      <c r="Y207" s="1818">
        <v>93.4</v>
      </c>
      <c r="Z207" s="1811">
        <f t="shared" si="5"/>
        <v>103.20399999999999</v>
      </c>
    </row>
    <row r="208" spans="1:26">
      <c r="B208" s="525"/>
      <c r="C208" s="547" t="s">
        <v>375</v>
      </c>
      <c r="D208" s="747">
        <v>96.2</v>
      </c>
      <c r="E208" s="576">
        <v>1774.8</v>
      </c>
      <c r="F208" s="754">
        <v>145.19999999999999</v>
      </c>
      <c r="G208" s="1390">
        <v>99.6</v>
      </c>
      <c r="H208" s="576">
        <v>28510</v>
      </c>
      <c r="I208" s="746">
        <v>100.72</v>
      </c>
      <c r="J208" s="576">
        <v>7539827</v>
      </c>
      <c r="K208" s="746">
        <v>8.2569999999999997</v>
      </c>
      <c r="L208" s="1830">
        <v>103.425</v>
      </c>
      <c r="M208" s="743"/>
      <c r="N208" s="1807">
        <v>302127</v>
      </c>
      <c r="O208" s="1811">
        <f t="shared" si="4"/>
        <v>100.72</v>
      </c>
      <c r="P208" s="743"/>
      <c r="U208" s="1454"/>
      <c r="V208" s="639"/>
      <c r="W208" s="742"/>
      <c r="Y208" s="1818">
        <v>93.6</v>
      </c>
      <c r="Z208" s="1811">
        <f t="shared" si="5"/>
        <v>103.425</v>
      </c>
    </row>
    <row r="209" spans="1:26">
      <c r="B209" s="525"/>
      <c r="C209" s="547" t="s">
        <v>376</v>
      </c>
      <c r="D209" s="747">
        <v>98</v>
      </c>
      <c r="E209" s="576">
        <v>2572.5</v>
      </c>
      <c r="F209" s="754">
        <v>143.6</v>
      </c>
      <c r="G209" s="1390">
        <v>99.4</v>
      </c>
      <c r="H209" s="576">
        <v>28418</v>
      </c>
      <c r="I209" s="746">
        <v>126.76600000000001</v>
      </c>
      <c r="J209" s="576">
        <v>14245236</v>
      </c>
      <c r="K209" s="746">
        <v>8.2469999999999999</v>
      </c>
      <c r="L209" s="1830">
        <v>102.97</v>
      </c>
      <c r="M209" s="743"/>
      <c r="N209" s="1807">
        <v>326198</v>
      </c>
      <c r="O209" s="1811">
        <f t="shared" si="4"/>
        <v>126.76600000000001</v>
      </c>
      <c r="P209" s="743"/>
      <c r="U209" s="1454"/>
      <c r="V209" s="639"/>
      <c r="W209" s="742"/>
      <c r="Y209" s="1818">
        <v>93.6</v>
      </c>
      <c r="Z209" s="1811">
        <f t="shared" si="5"/>
        <v>102.97</v>
      </c>
    </row>
    <row r="210" spans="1:26">
      <c r="B210" s="525"/>
      <c r="C210" s="547" t="s">
        <v>377</v>
      </c>
      <c r="D210" s="747">
        <v>98.9</v>
      </c>
      <c r="E210" s="576">
        <v>1797.9</v>
      </c>
      <c r="F210" s="754">
        <v>162.9</v>
      </c>
      <c r="G210" s="1390">
        <v>99.5</v>
      </c>
      <c r="H210" s="576">
        <v>28343</v>
      </c>
      <c r="I210" s="746">
        <v>108.639</v>
      </c>
      <c r="J210" s="576">
        <v>6064650</v>
      </c>
      <c r="K210" s="746">
        <v>8.17</v>
      </c>
      <c r="L210" s="1830">
        <v>102.399</v>
      </c>
      <c r="M210" s="743"/>
      <c r="N210" s="1807">
        <v>305729</v>
      </c>
      <c r="O210" s="1811">
        <f t="shared" si="4"/>
        <v>108.639</v>
      </c>
      <c r="P210" s="743"/>
      <c r="U210" s="1454"/>
      <c r="V210" s="639"/>
      <c r="W210" s="742"/>
      <c r="Y210" s="1818">
        <v>93.9</v>
      </c>
      <c r="Z210" s="1811">
        <f t="shared" si="5"/>
        <v>102.399</v>
      </c>
    </row>
    <row r="211" spans="1:26">
      <c r="B211" s="525"/>
      <c r="C211" s="547" t="s">
        <v>119</v>
      </c>
      <c r="D211" s="747">
        <v>101.4</v>
      </c>
      <c r="E211" s="576">
        <v>1787.6</v>
      </c>
      <c r="F211" s="754">
        <v>136.80000000000001</v>
      </c>
      <c r="G211" s="1390">
        <v>99.4</v>
      </c>
      <c r="H211" s="576">
        <v>28791</v>
      </c>
      <c r="I211" s="746">
        <v>132.53399999999999</v>
      </c>
      <c r="J211" s="576">
        <v>9495834</v>
      </c>
      <c r="K211" s="746">
        <v>8.048</v>
      </c>
      <c r="L211" s="1830">
        <v>102.045</v>
      </c>
      <c r="M211" s="743"/>
      <c r="N211" s="1807">
        <v>368721</v>
      </c>
      <c r="O211" s="1811">
        <f t="shared" si="4"/>
        <v>132.53399999999999</v>
      </c>
      <c r="P211" s="743"/>
      <c r="U211" s="1454"/>
      <c r="V211" s="639"/>
      <c r="W211" s="742"/>
      <c r="Y211" s="1818">
        <v>94.8</v>
      </c>
      <c r="Z211" s="1811">
        <f t="shared" si="5"/>
        <v>102.045</v>
      </c>
    </row>
    <row r="212" spans="1:26">
      <c r="B212" s="525"/>
      <c r="C212" s="547" t="s">
        <v>120</v>
      </c>
      <c r="D212" s="747">
        <v>101.1</v>
      </c>
      <c r="E212" s="576">
        <v>1706.6</v>
      </c>
      <c r="F212" s="754">
        <v>131.1</v>
      </c>
      <c r="G212" s="1390">
        <v>99.6</v>
      </c>
      <c r="H212" s="576">
        <v>26764</v>
      </c>
      <c r="I212" s="746">
        <v>113.13500000000001</v>
      </c>
      <c r="J212" s="576">
        <v>66470810</v>
      </c>
      <c r="K212" s="746">
        <v>7.8730000000000002</v>
      </c>
      <c r="L212" s="1830">
        <v>103.03</v>
      </c>
      <c r="M212" s="743"/>
      <c r="N212" s="1807">
        <v>274921</v>
      </c>
      <c r="O212" s="1811">
        <f t="shared" si="4"/>
        <v>113.13500000000001</v>
      </c>
      <c r="P212" s="743"/>
      <c r="U212" s="1454"/>
      <c r="V212" s="639"/>
      <c r="W212" s="742"/>
      <c r="Y212" s="1818">
        <v>95.2</v>
      </c>
      <c r="Z212" s="1811">
        <f t="shared" si="5"/>
        <v>103.03</v>
      </c>
    </row>
    <row r="213" spans="1:26">
      <c r="A213" s="734"/>
      <c r="B213" s="744"/>
      <c r="C213" s="550" t="s">
        <v>121</v>
      </c>
      <c r="D213" s="749">
        <v>102.1</v>
      </c>
      <c r="E213" s="582">
        <v>1696.7</v>
      </c>
      <c r="F213" s="755">
        <v>128.80000000000001</v>
      </c>
      <c r="G213" s="1392">
        <v>99.6</v>
      </c>
      <c r="H213" s="582">
        <v>26777</v>
      </c>
      <c r="I213" s="750">
        <v>100.63</v>
      </c>
      <c r="J213" s="582">
        <v>5094927</v>
      </c>
      <c r="K213" s="750">
        <v>7.5620000000000003</v>
      </c>
      <c r="L213" s="1831">
        <v>103.04300000000001</v>
      </c>
      <c r="M213" s="743"/>
      <c r="N213" s="1807">
        <v>393334</v>
      </c>
      <c r="O213" s="1811">
        <f t="shared" si="4"/>
        <v>100.63</v>
      </c>
      <c r="P213" s="743"/>
      <c r="U213" s="1454"/>
      <c r="V213" s="639"/>
      <c r="W213" s="742"/>
      <c r="Y213" s="1818">
        <v>94.8</v>
      </c>
      <c r="Z213" s="1811">
        <f t="shared" si="5"/>
        <v>103.04300000000001</v>
      </c>
    </row>
    <row r="214" spans="1:26">
      <c r="A214" s="532">
        <v>1992</v>
      </c>
      <c r="B214" s="525" t="s">
        <v>124</v>
      </c>
      <c r="C214" s="546" t="s">
        <v>369</v>
      </c>
      <c r="D214" s="747">
        <v>100.7</v>
      </c>
      <c r="E214" s="576">
        <v>1790.5</v>
      </c>
      <c r="F214" s="754">
        <v>132.1</v>
      </c>
      <c r="G214" s="1390">
        <v>99.2</v>
      </c>
      <c r="H214" s="576">
        <v>26992</v>
      </c>
      <c r="I214" s="746">
        <v>89.456000000000003</v>
      </c>
      <c r="J214" s="576">
        <v>6935500</v>
      </c>
      <c r="K214" s="746">
        <v>7.3529999999999998</v>
      </c>
      <c r="L214" s="1830">
        <v>101.726</v>
      </c>
      <c r="M214" s="743"/>
      <c r="N214" s="1807">
        <v>269538</v>
      </c>
      <c r="O214" s="1811">
        <f t="shared" ref="O214:O277" si="6">ROUND(N214/N202*100,3)</f>
        <v>89.456000000000003</v>
      </c>
      <c r="P214" s="743"/>
      <c r="U214" s="1454"/>
      <c r="V214" s="639"/>
      <c r="W214" s="742"/>
      <c r="Y214" s="1818">
        <v>94.3</v>
      </c>
      <c r="Z214" s="1811">
        <f t="shared" ref="Z214:Z277" si="7">ROUND(Y214/Y202*100,3)</f>
        <v>101.726</v>
      </c>
    </row>
    <row r="215" spans="1:26">
      <c r="B215" s="525"/>
      <c r="C215" s="547" t="s">
        <v>370</v>
      </c>
      <c r="D215" s="747">
        <v>100.6</v>
      </c>
      <c r="E215" s="576">
        <v>1779.3</v>
      </c>
      <c r="F215" s="754">
        <v>128.69999999999999</v>
      </c>
      <c r="G215" s="1390">
        <v>98.9</v>
      </c>
      <c r="H215" s="576">
        <v>26610</v>
      </c>
      <c r="I215" s="746">
        <v>102.065</v>
      </c>
      <c r="J215" s="576">
        <v>14006517</v>
      </c>
      <c r="K215" s="746">
        <v>7.173</v>
      </c>
      <c r="L215" s="1830">
        <v>102.381</v>
      </c>
      <c r="M215" s="743"/>
      <c r="N215" s="1807">
        <v>270731</v>
      </c>
      <c r="O215" s="1811">
        <f t="shared" si="6"/>
        <v>102.065</v>
      </c>
      <c r="P215" s="743"/>
      <c r="U215" s="1454"/>
      <c r="V215" s="639"/>
      <c r="W215" s="742"/>
      <c r="Y215" s="1818">
        <v>94.6</v>
      </c>
      <c r="Z215" s="1811">
        <f t="shared" si="7"/>
        <v>102.381</v>
      </c>
    </row>
    <row r="216" spans="1:26">
      <c r="B216" s="525"/>
      <c r="C216" s="547" t="s">
        <v>371</v>
      </c>
      <c r="D216" s="747">
        <v>100.1</v>
      </c>
      <c r="E216" s="576">
        <v>1752.2</v>
      </c>
      <c r="F216" s="754">
        <v>147</v>
      </c>
      <c r="G216" s="1390">
        <v>98.5</v>
      </c>
      <c r="H216" s="576">
        <v>25849</v>
      </c>
      <c r="I216" s="746">
        <v>104.47</v>
      </c>
      <c r="J216" s="576">
        <v>5053414</v>
      </c>
      <c r="K216" s="746">
        <v>6.9619999999999997</v>
      </c>
      <c r="L216" s="1830">
        <v>102.26300000000001</v>
      </c>
      <c r="M216" s="743"/>
      <c r="N216" s="1807">
        <v>304836</v>
      </c>
      <c r="O216" s="1811">
        <f t="shared" si="6"/>
        <v>104.47</v>
      </c>
      <c r="P216" s="743"/>
      <c r="U216" s="1454"/>
      <c r="V216" s="639"/>
      <c r="W216" s="742"/>
      <c r="Y216" s="1818">
        <v>94.9</v>
      </c>
      <c r="Z216" s="1811">
        <f t="shared" si="7"/>
        <v>102.26300000000001</v>
      </c>
    </row>
    <row r="217" spans="1:26">
      <c r="B217" s="525"/>
      <c r="C217" s="547" t="s">
        <v>372</v>
      </c>
      <c r="D217" s="747">
        <v>98.8</v>
      </c>
      <c r="E217" s="576">
        <v>1782.5</v>
      </c>
      <c r="F217" s="754">
        <v>121.9</v>
      </c>
      <c r="G217" s="1390">
        <v>101.4</v>
      </c>
      <c r="H217" s="576">
        <v>25759</v>
      </c>
      <c r="I217" s="746">
        <v>119.13500000000001</v>
      </c>
      <c r="J217" s="576">
        <v>9821402</v>
      </c>
      <c r="K217" s="746">
        <v>6.8529999999999998</v>
      </c>
      <c r="L217" s="1830">
        <v>103.001</v>
      </c>
      <c r="M217" s="743"/>
      <c r="N217" s="1807">
        <v>351099</v>
      </c>
      <c r="O217" s="1811">
        <f t="shared" si="6"/>
        <v>119.13500000000001</v>
      </c>
      <c r="P217" s="743"/>
      <c r="U217" s="1454"/>
      <c r="V217" s="639"/>
      <c r="W217" s="742"/>
      <c r="Y217" s="1818">
        <v>96.1</v>
      </c>
      <c r="Z217" s="1811">
        <f t="shared" si="7"/>
        <v>103.001</v>
      </c>
    </row>
    <row r="218" spans="1:26">
      <c r="B218" s="525"/>
      <c r="C218" s="547" t="s">
        <v>373</v>
      </c>
      <c r="D218" s="747">
        <v>98.8</v>
      </c>
      <c r="E218" s="576">
        <v>1764.2</v>
      </c>
      <c r="F218" s="754">
        <v>123.5</v>
      </c>
      <c r="G218" s="1390">
        <v>101.5</v>
      </c>
      <c r="H218" s="576">
        <v>27619</v>
      </c>
      <c r="I218" s="746">
        <v>97.382000000000005</v>
      </c>
      <c r="J218" s="576">
        <v>78432189</v>
      </c>
      <c r="K218" s="746">
        <v>6.7380000000000004</v>
      </c>
      <c r="L218" s="1830">
        <v>102.239</v>
      </c>
      <c r="M218" s="743"/>
      <c r="N218" s="1807">
        <v>277351</v>
      </c>
      <c r="O218" s="1811">
        <f t="shared" si="6"/>
        <v>97.382000000000005</v>
      </c>
      <c r="P218" s="743"/>
      <c r="U218" s="1454"/>
      <c r="V218" s="639"/>
      <c r="W218" s="742"/>
      <c r="Y218" s="1818">
        <v>95.9</v>
      </c>
      <c r="Z218" s="1811">
        <f t="shared" si="7"/>
        <v>102.239</v>
      </c>
    </row>
    <row r="219" spans="1:26">
      <c r="B219" s="525"/>
      <c r="C219" s="547" t="s">
        <v>374</v>
      </c>
      <c r="D219" s="747">
        <v>97.6</v>
      </c>
      <c r="E219" s="576">
        <v>1769.7</v>
      </c>
      <c r="F219" s="754">
        <v>126.2</v>
      </c>
      <c r="G219" s="1390">
        <v>101.7</v>
      </c>
      <c r="H219" s="576">
        <v>29378</v>
      </c>
      <c r="I219" s="746">
        <v>90.932000000000002</v>
      </c>
      <c r="J219" s="576">
        <v>10099147</v>
      </c>
      <c r="K219" s="746">
        <v>6.6219999999999999</v>
      </c>
      <c r="L219" s="1830">
        <v>102.67700000000001</v>
      </c>
      <c r="M219" s="743"/>
      <c r="N219" s="1807">
        <v>261187</v>
      </c>
      <c r="O219" s="1811">
        <f t="shared" si="6"/>
        <v>90.932000000000002</v>
      </c>
      <c r="P219" s="743"/>
      <c r="U219" s="1454"/>
      <c r="V219" s="639"/>
      <c r="W219" s="742"/>
      <c r="Y219" s="1818">
        <v>95.9</v>
      </c>
      <c r="Z219" s="1811">
        <f t="shared" si="7"/>
        <v>102.67700000000001</v>
      </c>
    </row>
    <row r="220" spans="1:26">
      <c r="B220" s="525"/>
      <c r="C220" s="547" t="s">
        <v>375</v>
      </c>
      <c r="D220" s="747">
        <v>97.5</v>
      </c>
      <c r="E220" s="576">
        <v>1804.8</v>
      </c>
      <c r="F220" s="754">
        <v>123.8</v>
      </c>
      <c r="G220" s="1390">
        <v>101.4</v>
      </c>
      <c r="H220" s="576">
        <v>30956</v>
      </c>
      <c r="I220" s="746">
        <v>114.812</v>
      </c>
      <c r="J220" s="576">
        <v>6996237</v>
      </c>
      <c r="K220" s="746">
        <v>6.5650000000000004</v>
      </c>
      <c r="L220" s="1830">
        <v>101.709</v>
      </c>
      <c r="M220" s="743"/>
      <c r="N220" s="1807">
        <v>346879</v>
      </c>
      <c r="O220" s="1811">
        <f t="shared" si="6"/>
        <v>114.812</v>
      </c>
      <c r="P220" s="743"/>
      <c r="U220" s="1454"/>
      <c r="V220" s="639"/>
      <c r="W220" s="742"/>
      <c r="Y220" s="1818">
        <v>95.2</v>
      </c>
      <c r="Z220" s="1811">
        <f t="shared" si="7"/>
        <v>101.709</v>
      </c>
    </row>
    <row r="221" spans="1:26">
      <c r="B221" s="525"/>
      <c r="C221" s="547" t="s">
        <v>376</v>
      </c>
      <c r="D221" s="747">
        <v>96.2</v>
      </c>
      <c r="E221" s="576">
        <v>1860.1</v>
      </c>
      <c r="F221" s="754">
        <v>123.7</v>
      </c>
      <c r="G221" s="1390">
        <v>100.7</v>
      </c>
      <c r="H221" s="576">
        <v>31663</v>
      </c>
      <c r="I221" s="746">
        <v>90.457999999999998</v>
      </c>
      <c r="J221" s="576">
        <v>12616412</v>
      </c>
      <c r="K221" s="746">
        <v>6.5060000000000002</v>
      </c>
      <c r="L221" s="1830">
        <v>102.137</v>
      </c>
      <c r="M221" s="743"/>
      <c r="N221" s="1807">
        <v>295073</v>
      </c>
      <c r="O221" s="1811">
        <f t="shared" si="6"/>
        <v>90.457999999999998</v>
      </c>
      <c r="P221" s="743"/>
      <c r="U221" s="1454"/>
      <c r="V221" s="639"/>
      <c r="W221" s="742"/>
      <c r="Y221" s="1818">
        <v>95.6</v>
      </c>
      <c r="Z221" s="1811">
        <f t="shared" si="7"/>
        <v>102.137</v>
      </c>
    </row>
    <row r="222" spans="1:26">
      <c r="B222" s="525"/>
      <c r="C222" s="547" t="s">
        <v>377</v>
      </c>
      <c r="D222" s="747">
        <v>96.5</v>
      </c>
      <c r="E222" s="576">
        <v>1867.9</v>
      </c>
      <c r="F222" s="754">
        <v>128.69999999999999</v>
      </c>
      <c r="G222" s="1390">
        <v>100.7</v>
      </c>
      <c r="H222" s="576">
        <v>32257</v>
      </c>
      <c r="I222" s="746">
        <v>80.372</v>
      </c>
      <c r="J222" s="576">
        <v>4924335</v>
      </c>
      <c r="K222" s="746">
        <v>6.39</v>
      </c>
      <c r="L222" s="1830">
        <v>101.917</v>
      </c>
      <c r="M222" s="743"/>
      <c r="N222" s="1807">
        <v>245722</v>
      </c>
      <c r="O222" s="1811">
        <f t="shared" si="6"/>
        <v>80.372</v>
      </c>
      <c r="P222" s="743"/>
      <c r="U222" s="1454"/>
      <c r="V222" s="639"/>
      <c r="W222" s="742"/>
      <c r="Y222" s="1818">
        <v>95.7</v>
      </c>
      <c r="Z222" s="1811">
        <f t="shared" si="7"/>
        <v>101.917</v>
      </c>
    </row>
    <row r="223" spans="1:26">
      <c r="B223" s="525"/>
      <c r="C223" s="547" t="s">
        <v>119</v>
      </c>
      <c r="D223" s="747">
        <v>95.7</v>
      </c>
      <c r="E223" s="576">
        <v>1854.6</v>
      </c>
      <c r="F223" s="754">
        <v>125.5</v>
      </c>
      <c r="G223" s="1390">
        <v>100.6</v>
      </c>
      <c r="H223" s="576">
        <v>31830</v>
      </c>
      <c r="I223" s="746">
        <v>77.66</v>
      </c>
      <c r="J223" s="576">
        <v>7802928</v>
      </c>
      <c r="K223" s="746">
        <v>6.319</v>
      </c>
      <c r="L223" s="1830">
        <v>100.949</v>
      </c>
      <c r="M223" s="743"/>
      <c r="N223" s="1807">
        <v>286349</v>
      </c>
      <c r="O223" s="1811">
        <f t="shared" si="6"/>
        <v>77.66</v>
      </c>
      <c r="P223" s="743"/>
      <c r="U223" s="1454"/>
      <c r="V223" s="639"/>
      <c r="W223" s="742"/>
      <c r="Y223" s="1818">
        <v>95.7</v>
      </c>
      <c r="Z223" s="1811">
        <f t="shared" si="7"/>
        <v>100.949</v>
      </c>
    </row>
    <row r="224" spans="1:26">
      <c r="B224" s="525"/>
      <c r="C224" s="547" t="s">
        <v>120</v>
      </c>
      <c r="D224" s="747">
        <v>96.2</v>
      </c>
      <c r="E224" s="576">
        <v>1759.1</v>
      </c>
      <c r="F224" s="754">
        <v>123.1</v>
      </c>
      <c r="G224" s="1390">
        <v>100.6</v>
      </c>
      <c r="H224" s="576">
        <v>30869</v>
      </c>
      <c r="I224" s="746">
        <v>103.985</v>
      </c>
      <c r="J224" s="576">
        <v>52922641</v>
      </c>
      <c r="K224" s="746">
        <v>6.2089999999999996</v>
      </c>
      <c r="L224" s="1830">
        <v>100.42</v>
      </c>
      <c r="M224" s="743"/>
      <c r="N224" s="1807">
        <v>285877</v>
      </c>
      <c r="O224" s="1811">
        <f t="shared" si="6"/>
        <v>103.985</v>
      </c>
      <c r="P224" s="743"/>
      <c r="U224" s="1454"/>
      <c r="V224" s="639"/>
      <c r="W224" s="742"/>
      <c r="Y224" s="1818">
        <v>95.6</v>
      </c>
      <c r="Z224" s="1811">
        <f t="shared" si="7"/>
        <v>100.42</v>
      </c>
    </row>
    <row r="225" spans="1:26">
      <c r="B225" s="525"/>
      <c r="C225" s="550" t="s">
        <v>121</v>
      </c>
      <c r="D225" s="747">
        <v>95.9</v>
      </c>
      <c r="E225" s="576">
        <v>1784.5</v>
      </c>
      <c r="F225" s="754">
        <v>126</v>
      </c>
      <c r="G225" s="1390">
        <v>100.6</v>
      </c>
      <c r="H225" s="576">
        <v>31205</v>
      </c>
      <c r="I225" s="746">
        <v>97.286000000000001</v>
      </c>
      <c r="J225" s="576">
        <v>4780075</v>
      </c>
      <c r="K225" s="746">
        <v>6.05</v>
      </c>
      <c r="L225" s="1830">
        <v>100.84399999999999</v>
      </c>
      <c r="M225" s="743"/>
      <c r="N225" s="1807">
        <v>382660</v>
      </c>
      <c r="O225" s="1811">
        <f t="shared" si="6"/>
        <v>97.286000000000001</v>
      </c>
      <c r="P225" s="743"/>
      <c r="U225" s="1454"/>
      <c r="V225" s="639"/>
      <c r="W225" s="742"/>
      <c r="Y225" s="1818">
        <v>95.6</v>
      </c>
      <c r="Z225" s="1811">
        <f t="shared" si="7"/>
        <v>100.84399999999999</v>
      </c>
    </row>
    <row r="226" spans="1:26">
      <c r="A226" s="518">
        <v>1993</v>
      </c>
      <c r="B226" s="727" t="s">
        <v>125</v>
      </c>
      <c r="C226" s="546" t="s">
        <v>369</v>
      </c>
      <c r="D226" s="745">
        <v>99.4</v>
      </c>
      <c r="E226" s="573">
        <v>1801.4</v>
      </c>
      <c r="F226" s="753">
        <v>128.6</v>
      </c>
      <c r="G226" s="1391">
        <v>99.7</v>
      </c>
      <c r="H226" s="573">
        <v>30225</v>
      </c>
      <c r="I226" s="748">
        <v>105.279</v>
      </c>
      <c r="J226" s="573">
        <v>4858345</v>
      </c>
      <c r="K226" s="748">
        <v>5.9690000000000003</v>
      </c>
      <c r="L226" s="1832">
        <v>101.166</v>
      </c>
      <c r="M226" s="743"/>
      <c r="N226" s="1807">
        <v>283768</v>
      </c>
      <c r="O226" s="1811">
        <f t="shared" si="6"/>
        <v>105.279</v>
      </c>
      <c r="P226" s="743"/>
      <c r="U226" s="1454"/>
      <c r="V226" s="639"/>
      <c r="W226" s="742"/>
      <c r="Y226" s="1818">
        <v>95.4</v>
      </c>
      <c r="Z226" s="1811">
        <f t="shared" si="7"/>
        <v>101.166</v>
      </c>
    </row>
    <row r="227" spans="1:26">
      <c r="B227" s="525"/>
      <c r="C227" s="547" t="s">
        <v>370</v>
      </c>
      <c r="D227" s="747">
        <v>98</v>
      </c>
      <c r="E227" s="576">
        <v>1842.2</v>
      </c>
      <c r="F227" s="754">
        <v>130.19999999999999</v>
      </c>
      <c r="G227" s="1390">
        <v>99.2</v>
      </c>
      <c r="H227" s="576">
        <v>30652</v>
      </c>
      <c r="I227" s="746">
        <v>88.093000000000004</v>
      </c>
      <c r="J227" s="576">
        <v>12437393</v>
      </c>
      <c r="K227" s="746">
        <v>5.87</v>
      </c>
      <c r="L227" s="1830">
        <v>101.268</v>
      </c>
      <c r="M227" s="743"/>
      <c r="N227" s="1807">
        <v>238494</v>
      </c>
      <c r="O227" s="1811">
        <f t="shared" si="6"/>
        <v>88.093000000000004</v>
      </c>
      <c r="P227" s="743"/>
      <c r="U227" s="1454"/>
      <c r="V227" s="639"/>
      <c r="W227" s="742"/>
      <c r="Y227" s="1818">
        <v>95.8</v>
      </c>
      <c r="Z227" s="1811">
        <f t="shared" si="7"/>
        <v>101.268</v>
      </c>
    </row>
    <row r="228" spans="1:26">
      <c r="B228" s="525"/>
      <c r="C228" s="547" t="s">
        <v>371</v>
      </c>
      <c r="D228" s="747">
        <v>97.3</v>
      </c>
      <c r="E228" s="576">
        <v>1838.4</v>
      </c>
      <c r="F228" s="754">
        <v>126.8</v>
      </c>
      <c r="G228" s="1390">
        <v>99.3</v>
      </c>
      <c r="H228" s="576">
        <v>31122</v>
      </c>
      <c r="I228" s="746">
        <v>98.218000000000004</v>
      </c>
      <c r="J228" s="576">
        <v>4134388</v>
      </c>
      <c r="K228" s="746">
        <v>5.6760000000000002</v>
      </c>
      <c r="L228" s="1830">
        <v>101.054</v>
      </c>
      <c r="M228" s="743"/>
      <c r="N228" s="1807">
        <v>299403</v>
      </c>
      <c r="O228" s="1811">
        <f t="shared" si="6"/>
        <v>98.218000000000004</v>
      </c>
      <c r="P228" s="743"/>
      <c r="U228" s="1454"/>
      <c r="V228" s="639"/>
      <c r="W228" s="742"/>
      <c r="Y228" s="1818">
        <v>95.9</v>
      </c>
      <c r="Z228" s="1811">
        <f t="shared" si="7"/>
        <v>101.054</v>
      </c>
    </row>
    <row r="229" spans="1:26">
      <c r="B229" s="525"/>
      <c r="C229" s="547" t="s">
        <v>372</v>
      </c>
      <c r="D229" s="747">
        <v>95.3</v>
      </c>
      <c r="E229" s="576">
        <v>1817</v>
      </c>
      <c r="F229" s="754">
        <v>129.30000000000001</v>
      </c>
      <c r="G229" s="1390">
        <v>101.7</v>
      </c>
      <c r="H229" s="576">
        <v>30316</v>
      </c>
      <c r="I229" s="746">
        <v>88.114000000000004</v>
      </c>
      <c r="J229" s="576">
        <v>7191026</v>
      </c>
      <c r="K229" s="746">
        <v>5.5910000000000002</v>
      </c>
      <c r="L229" s="1830">
        <v>100.416</v>
      </c>
      <c r="M229" s="743"/>
      <c r="N229" s="1807">
        <v>309369</v>
      </c>
      <c r="O229" s="1811">
        <f t="shared" si="6"/>
        <v>88.114000000000004</v>
      </c>
      <c r="P229" s="743"/>
      <c r="U229" s="1454"/>
      <c r="V229" s="639"/>
      <c r="W229" s="742"/>
      <c r="Y229" s="1818">
        <v>96.5</v>
      </c>
      <c r="Z229" s="1811">
        <f t="shared" si="7"/>
        <v>100.416</v>
      </c>
    </row>
    <row r="230" spans="1:26">
      <c r="B230" s="525"/>
      <c r="C230" s="547" t="s">
        <v>373</v>
      </c>
      <c r="D230" s="747">
        <v>93.9</v>
      </c>
      <c r="E230" s="576">
        <v>1813</v>
      </c>
      <c r="F230" s="754">
        <v>128.80000000000001</v>
      </c>
      <c r="G230" s="1390">
        <v>101.6</v>
      </c>
      <c r="H230" s="576">
        <v>32263</v>
      </c>
      <c r="I230" s="746">
        <v>110.163</v>
      </c>
      <c r="J230" s="576">
        <v>70673008</v>
      </c>
      <c r="K230" s="746">
        <v>5.5469999999999997</v>
      </c>
      <c r="L230" s="1830">
        <v>100.834</v>
      </c>
      <c r="M230" s="743"/>
      <c r="N230" s="1807">
        <v>305538</v>
      </c>
      <c r="O230" s="1811">
        <f t="shared" si="6"/>
        <v>110.163</v>
      </c>
      <c r="P230" s="743"/>
      <c r="U230" s="1454"/>
      <c r="V230" s="639"/>
      <c r="W230" s="742"/>
      <c r="Y230" s="1818">
        <v>96.7</v>
      </c>
      <c r="Z230" s="1811">
        <f t="shared" si="7"/>
        <v>100.834</v>
      </c>
    </row>
    <row r="231" spans="1:26">
      <c r="B231" s="525"/>
      <c r="C231" s="547" t="s">
        <v>374</v>
      </c>
      <c r="D231" s="747">
        <v>92.5</v>
      </c>
      <c r="E231" s="576">
        <v>1783</v>
      </c>
      <c r="F231" s="754">
        <v>129.1</v>
      </c>
      <c r="G231" s="1390">
        <v>101.3</v>
      </c>
      <c r="H231" s="576">
        <v>34935</v>
      </c>
      <c r="I231" s="746">
        <v>111.53</v>
      </c>
      <c r="J231" s="576">
        <v>9258947</v>
      </c>
      <c r="K231" s="746">
        <v>5.5069999999999997</v>
      </c>
      <c r="L231" s="1830">
        <v>100.73</v>
      </c>
      <c r="M231" s="743"/>
      <c r="N231" s="1807">
        <v>291301</v>
      </c>
      <c r="O231" s="1811">
        <f t="shared" si="6"/>
        <v>111.53</v>
      </c>
      <c r="P231" s="743"/>
      <c r="U231" s="1454"/>
      <c r="V231" s="639"/>
      <c r="W231" s="742"/>
      <c r="Y231" s="1818">
        <v>96.6</v>
      </c>
      <c r="Z231" s="1811">
        <f t="shared" si="7"/>
        <v>100.73</v>
      </c>
    </row>
    <row r="232" spans="1:26">
      <c r="B232" s="525"/>
      <c r="C232" s="547" t="s">
        <v>375</v>
      </c>
      <c r="D232" s="747">
        <v>93.9</v>
      </c>
      <c r="E232" s="576">
        <v>1751</v>
      </c>
      <c r="F232" s="754">
        <v>129</v>
      </c>
      <c r="G232" s="1390">
        <v>100.6</v>
      </c>
      <c r="H232" s="576">
        <v>35656</v>
      </c>
      <c r="I232" s="746">
        <v>99.304000000000002</v>
      </c>
      <c r="J232" s="576">
        <v>5593662</v>
      </c>
      <c r="K232" s="746">
        <v>5.4850000000000003</v>
      </c>
      <c r="L232" s="1830">
        <v>101.786</v>
      </c>
      <c r="M232" s="743"/>
      <c r="N232" s="1807">
        <v>344466</v>
      </c>
      <c r="O232" s="1811">
        <f t="shared" si="6"/>
        <v>99.304000000000002</v>
      </c>
      <c r="P232" s="743"/>
      <c r="U232" s="1454"/>
      <c r="V232" s="639"/>
      <c r="W232" s="742"/>
      <c r="Y232" s="1818">
        <v>96.9</v>
      </c>
      <c r="Z232" s="1811">
        <f t="shared" si="7"/>
        <v>101.786</v>
      </c>
    </row>
    <row r="233" spans="1:26">
      <c r="B233" s="525"/>
      <c r="C233" s="547" t="s">
        <v>376</v>
      </c>
      <c r="D233" s="747">
        <v>93.9</v>
      </c>
      <c r="E233" s="576">
        <v>1821</v>
      </c>
      <c r="F233" s="754">
        <v>120.4</v>
      </c>
      <c r="G233" s="1390">
        <v>99.8</v>
      </c>
      <c r="H233" s="576">
        <v>36961</v>
      </c>
      <c r="I233" s="746">
        <v>104.05500000000001</v>
      </c>
      <c r="J233" s="576">
        <v>10950907</v>
      </c>
      <c r="K233" s="746">
        <v>5.4619999999999997</v>
      </c>
      <c r="L233" s="1830">
        <v>101.67400000000001</v>
      </c>
      <c r="M233" s="743"/>
      <c r="N233" s="1807">
        <v>307038</v>
      </c>
      <c r="O233" s="1811">
        <f t="shared" si="6"/>
        <v>104.05500000000001</v>
      </c>
      <c r="P233" s="743"/>
      <c r="U233" s="1454"/>
      <c r="V233" s="639"/>
      <c r="W233" s="742"/>
      <c r="Y233" s="1818">
        <v>97.2</v>
      </c>
      <c r="Z233" s="1811">
        <f t="shared" si="7"/>
        <v>101.67400000000001</v>
      </c>
    </row>
    <row r="234" spans="1:26">
      <c r="B234" s="525"/>
      <c r="C234" s="547" t="s">
        <v>377</v>
      </c>
      <c r="D234" s="747">
        <v>92.7</v>
      </c>
      <c r="E234" s="576">
        <v>1820</v>
      </c>
      <c r="F234" s="754">
        <v>122.4</v>
      </c>
      <c r="G234" s="1390">
        <v>99.6</v>
      </c>
      <c r="H234" s="576">
        <v>36301</v>
      </c>
      <c r="I234" s="746">
        <v>132.63399999999999</v>
      </c>
      <c r="J234" s="576">
        <v>3839268</v>
      </c>
      <c r="K234" s="746">
        <v>5.36</v>
      </c>
      <c r="L234" s="1830">
        <v>101.56699999999999</v>
      </c>
      <c r="M234" s="743"/>
      <c r="N234" s="1807">
        <v>325910</v>
      </c>
      <c r="O234" s="1811">
        <f t="shared" si="6"/>
        <v>132.63399999999999</v>
      </c>
      <c r="P234" s="743"/>
      <c r="U234" s="1454"/>
      <c r="V234" s="639"/>
      <c r="W234" s="742"/>
      <c r="Y234" s="1818">
        <v>97.2</v>
      </c>
      <c r="Z234" s="1811">
        <f t="shared" si="7"/>
        <v>101.56699999999999</v>
      </c>
    </row>
    <row r="235" spans="1:26">
      <c r="B235" s="525"/>
      <c r="C235" s="547" t="s">
        <v>119</v>
      </c>
      <c r="D235" s="747">
        <v>92.4</v>
      </c>
      <c r="E235" s="576">
        <v>1831</v>
      </c>
      <c r="F235" s="754">
        <v>122.2</v>
      </c>
      <c r="G235" s="1390">
        <v>99.4</v>
      </c>
      <c r="H235" s="576">
        <v>35644</v>
      </c>
      <c r="I235" s="746">
        <v>117.804</v>
      </c>
      <c r="J235" s="576">
        <v>6159909</v>
      </c>
      <c r="K235" s="746">
        <v>5.2359999999999998</v>
      </c>
      <c r="L235" s="1830">
        <v>101.56699999999999</v>
      </c>
      <c r="M235" s="743"/>
      <c r="N235" s="1807">
        <v>337332</v>
      </c>
      <c r="O235" s="1811">
        <f t="shared" si="6"/>
        <v>117.804</v>
      </c>
      <c r="P235" s="743"/>
      <c r="U235" s="1454"/>
      <c r="V235" s="639"/>
      <c r="W235" s="742"/>
      <c r="Y235" s="1818">
        <v>97.2</v>
      </c>
      <c r="Z235" s="1811">
        <f t="shared" si="7"/>
        <v>101.56699999999999</v>
      </c>
    </row>
    <row r="236" spans="1:26">
      <c r="B236" s="525"/>
      <c r="C236" s="547" t="s">
        <v>120</v>
      </c>
      <c r="D236" s="747">
        <v>93.4</v>
      </c>
      <c r="E236" s="576">
        <v>1786</v>
      </c>
      <c r="F236" s="754">
        <v>119.5</v>
      </c>
      <c r="G236" s="1390">
        <v>98.8</v>
      </c>
      <c r="H236" s="576">
        <v>35847</v>
      </c>
      <c r="I236" s="746">
        <v>94.460999999999999</v>
      </c>
      <c r="J236" s="576">
        <v>43254254</v>
      </c>
      <c r="K236" s="746">
        <v>5.1159999999999997</v>
      </c>
      <c r="L236" s="1830">
        <v>100.837</v>
      </c>
      <c r="M236" s="743"/>
      <c r="N236" s="1807">
        <v>270041</v>
      </c>
      <c r="O236" s="1811">
        <f t="shared" si="6"/>
        <v>94.460999999999999</v>
      </c>
      <c r="P236" s="743"/>
      <c r="U236" s="1454"/>
      <c r="V236" s="639"/>
      <c r="W236" s="742"/>
      <c r="Y236" s="1818">
        <v>96.4</v>
      </c>
      <c r="Z236" s="1811">
        <f t="shared" si="7"/>
        <v>100.837</v>
      </c>
    </row>
    <row r="237" spans="1:26">
      <c r="A237" s="734"/>
      <c r="B237" s="744"/>
      <c r="C237" s="550" t="s">
        <v>121</v>
      </c>
      <c r="D237" s="749">
        <v>93.3</v>
      </c>
      <c r="E237" s="582">
        <v>1780</v>
      </c>
      <c r="F237" s="755">
        <v>120.4</v>
      </c>
      <c r="G237" s="1392">
        <v>98.3</v>
      </c>
      <c r="H237" s="582">
        <v>35528</v>
      </c>
      <c r="I237" s="750">
        <v>100.694</v>
      </c>
      <c r="J237" s="582">
        <v>3771895</v>
      </c>
      <c r="K237" s="750">
        <v>4.891</v>
      </c>
      <c r="L237" s="1831">
        <v>101.04600000000001</v>
      </c>
      <c r="M237" s="743"/>
      <c r="N237" s="1807">
        <v>385316</v>
      </c>
      <c r="O237" s="1811">
        <f t="shared" si="6"/>
        <v>100.694</v>
      </c>
      <c r="P237" s="743"/>
      <c r="U237" s="1454"/>
      <c r="V237" s="639"/>
      <c r="W237" s="742"/>
      <c r="Y237" s="1818">
        <v>96.6</v>
      </c>
      <c r="Z237" s="1811">
        <f t="shared" si="7"/>
        <v>101.04600000000001</v>
      </c>
    </row>
    <row r="238" spans="1:26">
      <c r="A238" s="532">
        <v>1994</v>
      </c>
      <c r="B238" s="525" t="s">
        <v>128</v>
      </c>
      <c r="C238" s="546" t="s">
        <v>369</v>
      </c>
      <c r="D238" s="747">
        <v>99.4</v>
      </c>
      <c r="E238" s="576">
        <v>1850</v>
      </c>
      <c r="F238" s="754">
        <v>114.1</v>
      </c>
      <c r="G238" s="1390">
        <v>97.7</v>
      </c>
      <c r="H238" s="576">
        <v>35210</v>
      </c>
      <c r="I238" s="746">
        <v>99.35</v>
      </c>
      <c r="J238" s="576">
        <v>4280160</v>
      </c>
      <c r="K238" s="746">
        <v>4.76</v>
      </c>
      <c r="L238" s="1830">
        <v>101.258</v>
      </c>
      <c r="M238" s="743"/>
      <c r="N238" s="1807">
        <v>281924</v>
      </c>
      <c r="O238" s="1811">
        <f t="shared" si="6"/>
        <v>99.35</v>
      </c>
      <c r="P238" s="743"/>
      <c r="U238" s="1454"/>
      <c r="V238" s="639"/>
      <c r="W238" s="742"/>
      <c r="Y238" s="1818">
        <v>96.6</v>
      </c>
      <c r="Z238" s="1811">
        <f t="shared" si="7"/>
        <v>101.258</v>
      </c>
    </row>
    <row r="239" spans="1:26">
      <c r="B239" s="525"/>
      <c r="C239" s="547" t="s">
        <v>370</v>
      </c>
      <c r="D239" s="747">
        <v>98.2</v>
      </c>
      <c r="E239" s="576">
        <v>1862</v>
      </c>
      <c r="F239" s="754">
        <v>121.5</v>
      </c>
      <c r="G239" s="1390">
        <v>97.1</v>
      </c>
      <c r="H239" s="576">
        <v>35637</v>
      </c>
      <c r="I239" s="746">
        <v>105.03700000000001</v>
      </c>
      <c r="J239" s="576">
        <v>8433038</v>
      </c>
      <c r="K239" s="746">
        <v>4.6909999999999998</v>
      </c>
      <c r="L239" s="1830">
        <v>100.93899999999999</v>
      </c>
      <c r="M239" s="743"/>
      <c r="N239" s="1807">
        <v>250506</v>
      </c>
      <c r="O239" s="1811">
        <f t="shared" si="6"/>
        <v>105.03700000000001</v>
      </c>
      <c r="P239" s="743"/>
      <c r="U239" s="1454"/>
      <c r="V239" s="639"/>
      <c r="W239" s="742"/>
      <c r="Y239" s="1818">
        <v>96.7</v>
      </c>
      <c r="Z239" s="1811">
        <f t="shared" si="7"/>
        <v>100.93899999999999</v>
      </c>
    </row>
    <row r="240" spans="1:26">
      <c r="B240" s="525"/>
      <c r="C240" s="547" t="s">
        <v>371</v>
      </c>
      <c r="D240" s="747">
        <v>95.8</v>
      </c>
      <c r="E240" s="576">
        <v>1868</v>
      </c>
      <c r="F240" s="754">
        <v>122.2</v>
      </c>
      <c r="G240" s="1390">
        <v>96.9</v>
      </c>
      <c r="H240" s="576">
        <v>35753</v>
      </c>
      <c r="I240" s="746">
        <v>109.605</v>
      </c>
      <c r="J240" s="576">
        <v>3456982</v>
      </c>
      <c r="K240" s="746">
        <v>4.6260000000000003</v>
      </c>
      <c r="L240" s="1830">
        <v>101.04300000000001</v>
      </c>
      <c r="M240" s="743"/>
      <c r="N240" s="1807">
        <v>328161</v>
      </c>
      <c r="O240" s="1811">
        <f t="shared" si="6"/>
        <v>109.605</v>
      </c>
      <c r="P240" s="743"/>
      <c r="U240" s="1454"/>
      <c r="V240" s="639"/>
      <c r="W240" s="742"/>
      <c r="Y240" s="1818">
        <v>96.9</v>
      </c>
      <c r="Z240" s="1811">
        <f t="shared" si="7"/>
        <v>101.04300000000001</v>
      </c>
    </row>
    <row r="241" spans="1:26">
      <c r="B241" s="525"/>
      <c r="C241" s="547" t="s">
        <v>372</v>
      </c>
      <c r="D241" s="747">
        <v>93.5</v>
      </c>
      <c r="E241" s="576">
        <v>1789</v>
      </c>
      <c r="F241" s="754">
        <v>122.5</v>
      </c>
      <c r="G241" s="1390">
        <v>98.6</v>
      </c>
      <c r="H241" s="576">
        <v>35543</v>
      </c>
      <c r="I241" s="746">
        <v>84.338999999999999</v>
      </c>
      <c r="J241" s="576">
        <v>7921984</v>
      </c>
      <c r="K241" s="746">
        <v>4.5439999999999996</v>
      </c>
      <c r="L241" s="1830">
        <v>100.518</v>
      </c>
      <c r="M241" s="743"/>
      <c r="N241" s="1807">
        <v>260918</v>
      </c>
      <c r="O241" s="1811">
        <f t="shared" si="6"/>
        <v>84.338999999999999</v>
      </c>
      <c r="P241" s="743"/>
      <c r="U241" s="1454"/>
      <c r="V241" s="639"/>
      <c r="W241" s="742"/>
      <c r="Y241" s="1818">
        <v>97</v>
      </c>
      <c r="Z241" s="1811">
        <f t="shared" si="7"/>
        <v>100.518</v>
      </c>
    </row>
    <row r="242" spans="1:26">
      <c r="B242" s="525"/>
      <c r="C242" s="547" t="s">
        <v>373</v>
      </c>
      <c r="D242" s="747">
        <v>92.1</v>
      </c>
      <c r="E242" s="576">
        <v>1844</v>
      </c>
      <c r="F242" s="754">
        <v>120.6</v>
      </c>
      <c r="G242" s="1390">
        <v>98.4</v>
      </c>
      <c r="H242" s="576">
        <v>36971</v>
      </c>
      <c r="I242" s="746">
        <v>93.046000000000006</v>
      </c>
      <c r="J242" s="576">
        <v>57298287</v>
      </c>
      <c r="K242" s="746">
        <v>4.532</v>
      </c>
      <c r="L242" s="1830">
        <v>100.62</v>
      </c>
      <c r="M242" s="743"/>
      <c r="N242" s="1807">
        <v>284291</v>
      </c>
      <c r="O242" s="1811">
        <f t="shared" si="6"/>
        <v>93.046000000000006</v>
      </c>
      <c r="P242" s="743"/>
      <c r="U242" s="1454"/>
      <c r="V242" s="639"/>
      <c r="W242" s="742"/>
      <c r="Y242" s="1818">
        <v>97.3</v>
      </c>
      <c r="Z242" s="1811">
        <f t="shared" si="7"/>
        <v>100.62</v>
      </c>
    </row>
    <row r="243" spans="1:26">
      <c r="B243" s="525"/>
      <c r="C243" s="547" t="s">
        <v>374</v>
      </c>
      <c r="D243" s="747">
        <v>90.4</v>
      </c>
      <c r="E243" s="576">
        <v>1875</v>
      </c>
      <c r="F243" s="754">
        <v>131.80000000000001</v>
      </c>
      <c r="G243" s="1390">
        <v>98.3</v>
      </c>
      <c r="H243" s="576">
        <v>39574</v>
      </c>
      <c r="I243" s="746">
        <v>104.20099999999999</v>
      </c>
      <c r="J243" s="576">
        <v>9243762</v>
      </c>
      <c r="K243" s="746">
        <v>4.4930000000000003</v>
      </c>
      <c r="L243" s="1830">
        <v>100.518</v>
      </c>
      <c r="M243" s="743"/>
      <c r="N243" s="1807">
        <v>303540</v>
      </c>
      <c r="O243" s="1811">
        <f t="shared" si="6"/>
        <v>104.20099999999999</v>
      </c>
      <c r="P243" s="743"/>
      <c r="U243" s="1454"/>
      <c r="V243" s="639"/>
      <c r="W243" s="742"/>
      <c r="Y243" s="1818">
        <v>97.1</v>
      </c>
      <c r="Z243" s="1811">
        <f t="shared" si="7"/>
        <v>100.518</v>
      </c>
    </row>
    <row r="244" spans="1:26">
      <c r="B244" s="525"/>
      <c r="C244" s="547" t="s">
        <v>375</v>
      </c>
      <c r="D244" s="747">
        <v>89</v>
      </c>
      <c r="E244" s="576">
        <v>1872</v>
      </c>
      <c r="F244" s="754">
        <v>121</v>
      </c>
      <c r="G244" s="1390">
        <v>97.7</v>
      </c>
      <c r="H244" s="576">
        <v>39426</v>
      </c>
      <c r="I244" s="746">
        <v>95.43</v>
      </c>
      <c r="J244" s="576">
        <v>5135927</v>
      </c>
      <c r="K244" s="746">
        <v>4.4740000000000002</v>
      </c>
      <c r="L244" s="1830">
        <v>100</v>
      </c>
      <c r="M244" s="743"/>
      <c r="N244" s="1807">
        <v>328724</v>
      </c>
      <c r="O244" s="1811">
        <f t="shared" si="6"/>
        <v>95.43</v>
      </c>
      <c r="P244" s="743"/>
      <c r="U244" s="1454"/>
      <c r="V244" s="639"/>
      <c r="W244" s="742"/>
      <c r="Y244" s="1818">
        <v>96.9</v>
      </c>
      <c r="Z244" s="1811">
        <f t="shared" si="7"/>
        <v>100</v>
      </c>
    </row>
    <row r="245" spans="1:26">
      <c r="B245" s="525"/>
      <c r="C245" s="547" t="s">
        <v>376</v>
      </c>
      <c r="D245" s="747">
        <v>88.5</v>
      </c>
      <c r="E245" s="576">
        <v>1915</v>
      </c>
      <c r="F245" s="754">
        <v>127.5</v>
      </c>
      <c r="G245" s="1390">
        <v>97.3</v>
      </c>
      <c r="H245" s="576">
        <v>42009</v>
      </c>
      <c r="I245" s="746">
        <v>106.6</v>
      </c>
      <c r="J245" s="576">
        <v>10384859</v>
      </c>
      <c r="K245" s="746">
        <v>4.4649999999999999</v>
      </c>
      <c r="L245" s="1830">
        <v>100.10299999999999</v>
      </c>
      <c r="M245" s="743"/>
      <c r="N245" s="1807">
        <v>327302</v>
      </c>
      <c r="O245" s="1811">
        <f t="shared" si="6"/>
        <v>106.6</v>
      </c>
      <c r="P245" s="743"/>
      <c r="U245" s="1454"/>
      <c r="V245" s="639"/>
      <c r="W245" s="742"/>
      <c r="Y245" s="1818">
        <v>97.3</v>
      </c>
      <c r="Z245" s="1811">
        <f t="shared" si="7"/>
        <v>100.10299999999999</v>
      </c>
    </row>
    <row r="246" spans="1:26">
      <c r="B246" s="525"/>
      <c r="C246" s="547" t="s">
        <v>377</v>
      </c>
      <c r="D246" s="747">
        <v>90.4</v>
      </c>
      <c r="E246" s="576">
        <v>1903</v>
      </c>
      <c r="F246" s="754">
        <v>122.9</v>
      </c>
      <c r="G246" s="1390">
        <v>97</v>
      </c>
      <c r="H246" s="576">
        <v>39999</v>
      </c>
      <c r="I246" s="746">
        <v>92.772999999999996</v>
      </c>
      <c r="J246" s="576">
        <v>3993734</v>
      </c>
      <c r="K246" s="746">
        <v>4.4470000000000001</v>
      </c>
      <c r="L246" s="1830">
        <v>100.309</v>
      </c>
      <c r="M246" s="743"/>
      <c r="N246" s="1807">
        <v>302356</v>
      </c>
      <c r="O246" s="1811">
        <f t="shared" si="6"/>
        <v>92.772999999999996</v>
      </c>
      <c r="P246" s="743"/>
      <c r="U246" s="1454"/>
      <c r="V246" s="639"/>
      <c r="W246" s="742"/>
      <c r="Y246" s="1818">
        <v>97.5</v>
      </c>
      <c r="Z246" s="1811">
        <f t="shared" si="7"/>
        <v>100.309</v>
      </c>
    </row>
    <row r="247" spans="1:26">
      <c r="B247" s="525"/>
      <c r="C247" s="547" t="s">
        <v>119</v>
      </c>
      <c r="D247" s="747">
        <v>89.6</v>
      </c>
      <c r="E247" s="576">
        <v>1835</v>
      </c>
      <c r="F247" s="754">
        <v>130.80000000000001</v>
      </c>
      <c r="G247" s="1390">
        <v>96.9</v>
      </c>
      <c r="H247" s="576">
        <v>39354</v>
      </c>
      <c r="I247" s="746">
        <v>94.52</v>
      </c>
      <c r="J247" s="576">
        <v>6300841</v>
      </c>
      <c r="K247" s="746">
        <v>4.4329999999999998</v>
      </c>
      <c r="L247" s="1830">
        <v>100.82299999999999</v>
      </c>
      <c r="M247" s="743"/>
      <c r="N247" s="1807">
        <v>318847</v>
      </c>
      <c r="O247" s="1811">
        <f t="shared" si="6"/>
        <v>94.52</v>
      </c>
      <c r="P247" s="743"/>
      <c r="U247" s="1454"/>
      <c r="V247" s="639"/>
      <c r="W247" s="742"/>
      <c r="Y247" s="1818">
        <v>98</v>
      </c>
      <c r="Z247" s="1811">
        <f t="shared" si="7"/>
        <v>100.82299999999999</v>
      </c>
    </row>
    <row r="248" spans="1:26">
      <c r="B248" s="525"/>
      <c r="C248" s="547" t="s">
        <v>120</v>
      </c>
      <c r="D248" s="747">
        <v>88.4</v>
      </c>
      <c r="E248" s="576">
        <v>1829</v>
      </c>
      <c r="F248" s="754">
        <v>132.5</v>
      </c>
      <c r="G248" s="1390">
        <v>96.8</v>
      </c>
      <c r="H248" s="576">
        <v>38861</v>
      </c>
      <c r="I248" s="746">
        <v>127.124</v>
      </c>
      <c r="J248" s="576">
        <v>41190963</v>
      </c>
      <c r="K248" s="746">
        <v>4.4260000000000002</v>
      </c>
      <c r="L248" s="1830">
        <v>101.452</v>
      </c>
      <c r="M248" s="743"/>
      <c r="N248" s="1807">
        <v>343288</v>
      </c>
      <c r="O248" s="1811">
        <f t="shared" si="6"/>
        <v>127.124</v>
      </c>
      <c r="P248" s="743"/>
      <c r="U248" s="1454"/>
      <c r="V248" s="639"/>
      <c r="W248" s="742"/>
      <c r="Y248" s="1818">
        <v>97.8</v>
      </c>
      <c r="Z248" s="1811">
        <f t="shared" si="7"/>
        <v>101.452</v>
      </c>
    </row>
    <row r="249" spans="1:26">
      <c r="B249" s="525"/>
      <c r="C249" s="550" t="s">
        <v>121</v>
      </c>
      <c r="D249" s="747">
        <v>90.6</v>
      </c>
      <c r="E249" s="576">
        <v>1794</v>
      </c>
      <c r="F249" s="754">
        <v>125.9</v>
      </c>
      <c r="G249" s="1390">
        <v>96.8</v>
      </c>
      <c r="H249" s="576">
        <v>37337</v>
      </c>
      <c r="I249" s="746">
        <v>115.57299999999999</v>
      </c>
      <c r="J249" s="576">
        <v>4135628</v>
      </c>
      <c r="K249" s="746">
        <v>4.4370000000000003</v>
      </c>
      <c r="L249" s="1830">
        <v>100.932</v>
      </c>
      <c r="M249" s="743"/>
      <c r="N249" s="1807">
        <v>445320</v>
      </c>
      <c r="O249" s="1811">
        <f t="shared" si="6"/>
        <v>115.57299999999999</v>
      </c>
      <c r="P249" s="743"/>
      <c r="U249" s="1454"/>
      <c r="V249" s="639"/>
      <c r="W249" s="742"/>
      <c r="Y249" s="1818">
        <v>97.5</v>
      </c>
      <c r="Z249" s="1811">
        <f t="shared" si="7"/>
        <v>100.932</v>
      </c>
    </row>
    <row r="250" spans="1:26">
      <c r="A250" s="518">
        <v>1995</v>
      </c>
      <c r="B250" s="727" t="s">
        <v>429</v>
      </c>
      <c r="C250" s="546" t="s">
        <v>369</v>
      </c>
      <c r="D250" s="745">
        <v>89.7</v>
      </c>
      <c r="E250" s="573">
        <v>1784</v>
      </c>
      <c r="F250" s="753">
        <v>149.5</v>
      </c>
      <c r="G250" s="1391">
        <v>96.5</v>
      </c>
      <c r="H250" s="573">
        <v>35179</v>
      </c>
      <c r="I250" s="748">
        <v>87.314999999999998</v>
      </c>
      <c r="J250" s="573">
        <v>3381856</v>
      </c>
      <c r="K250" s="748">
        <v>4.43</v>
      </c>
      <c r="L250" s="1832">
        <v>100.621</v>
      </c>
      <c r="M250" s="743"/>
      <c r="N250" s="1807">
        <v>246162</v>
      </c>
      <c r="O250" s="1811">
        <f t="shared" si="6"/>
        <v>87.314999999999998</v>
      </c>
      <c r="P250" s="743"/>
      <c r="U250" s="1454"/>
      <c r="V250" s="639"/>
      <c r="W250" s="742"/>
      <c r="Y250" s="1818">
        <v>97.2</v>
      </c>
      <c r="Z250" s="1811">
        <f t="shared" si="7"/>
        <v>100.621</v>
      </c>
    </row>
    <row r="251" spans="1:26">
      <c r="B251" s="525"/>
      <c r="C251" s="547" t="s">
        <v>370</v>
      </c>
      <c r="D251" s="747">
        <v>88</v>
      </c>
      <c r="E251" s="576">
        <v>1630</v>
      </c>
      <c r="F251" s="754">
        <v>119.1</v>
      </c>
      <c r="G251" s="1390">
        <v>94.7</v>
      </c>
      <c r="H251" s="576">
        <v>43865</v>
      </c>
      <c r="I251" s="746">
        <v>97.158000000000001</v>
      </c>
      <c r="J251" s="576">
        <v>7200070</v>
      </c>
      <c r="K251" s="746">
        <v>4.423</v>
      </c>
      <c r="L251" s="1830">
        <v>99.173000000000002</v>
      </c>
      <c r="M251" s="743"/>
      <c r="N251" s="1807">
        <v>243387</v>
      </c>
      <c r="O251" s="1811">
        <f t="shared" si="6"/>
        <v>97.158000000000001</v>
      </c>
      <c r="P251" s="743"/>
      <c r="U251" s="1454"/>
      <c r="V251" s="639"/>
      <c r="W251" s="742"/>
      <c r="Y251" s="1818">
        <v>95.9</v>
      </c>
      <c r="Z251" s="1811">
        <f t="shared" si="7"/>
        <v>99.173000000000002</v>
      </c>
    </row>
    <row r="252" spans="1:26">
      <c r="B252" s="525"/>
      <c r="C252" s="547" t="s">
        <v>371</v>
      </c>
      <c r="D252" s="747">
        <v>87.8</v>
      </c>
      <c r="E252" s="576">
        <v>1508</v>
      </c>
      <c r="F252" s="754">
        <v>118.5</v>
      </c>
      <c r="G252" s="1390">
        <v>94.4</v>
      </c>
      <c r="H252" s="576">
        <v>56316</v>
      </c>
      <c r="I252" s="746">
        <v>126.553</v>
      </c>
      <c r="J252" s="576">
        <v>1117983</v>
      </c>
      <c r="K252" s="746">
        <v>4.375</v>
      </c>
      <c r="L252" s="1830">
        <v>98.555000000000007</v>
      </c>
      <c r="M252" s="743"/>
      <c r="N252" s="1807">
        <v>415297</v>
      </c>
      <c r="O252" s="1811">
        <f t="shared" si="6"/>
        <v>126.553</v>
      </c>
      <c r="P252" s="743"/>
      <c r="U252" s="1454"/>
      <c r="V252" s="639"/>
      <c r="W252" s="742"/>
      <c r="Y252" s="1818">
        <v>95.5</v>
      </c>
      <c r="Z252" s="1811">
        <f t="shared" si="7"/>
        <v>98.555000000000007</v>
      </c>
    </row>
    <row r="253" spans="1:26">
      <c r="B253" s="525"/>
      <c r="C253" s="547" t="s">
        <v>372</v>
      </c>
      <c r="D253" s="747">
        <v>89.6</v>
      </c>
      <c r="E253" s="576">
        <v>1475</v>
      </c>
      <c r="F253" s="754">
        <v>131.80000000000001</v>
      </c>
      <c r="G253" s="1390">
        <v>96.3</v>
      </c>
      <c r="H253" s="576">
        <v>61473</v>
      </c>
      <c r="I253" s="746">
        <v>142.209</v>
      </c>
      <c r="J253" s="576">
        <v>4773405</v>
      </c>
      <c r="K253" s="746">
        <v>4.2939999999999996</v>
      </c>
      <c r="L253" s="1830">
        <v>98.66</v>
      </c>
      <c r="M253" s="743"/>
      <c r="N253" s="1807">
        <v>371048</v>
      </c>
      <c r="O253" s="1811">
        <f t="shared" si="6"/>
        <v>142.209</v>
      </c>
      <c r="P253" s="743"/>
      <c r="U253" s="1454"/>
      <c r="V253" s="639"/>
      <c r="W253" s="742"/>
      <c r="Y253" s="1818">
        <v>95.7</v>
      </c>
      <c r="Z253" s="1811">
        <f t="shared" si="7"/>
        <v>98.66</v>
      </c>
    </row>
    <row r="254" spans="1:26">
      <c r="B254" s="525"/>
      <c r="C254" s="547" t="s">
        <v>373</v>
      </c>
      <c r="D254" s="747">
        <v>90.2</v>
      </c>
      <c r="E254" s="576">
        <v>1539</v>
      </c>
      <c r="F254" s="754">
        <v>133.6</v>
      </c>
      <c r="G254" s="1390">
        <v>95.9</v>
      </c>
      <c r="H254" s="576">
        <v>62470</v>
      </c>
      <c r="I254" s="746">
        <v>112.886</v>
      </c>
      <c r="J254" s="576">
        <v>55476509</v>
      </c>
      <c r="K254" s="746">
        <v>4.1020000000000003</v>
      </c>
      <c r="L254" s="1830">
        <v>99.177999999999997</v>
      </c>
      <c r="M254" s="743"/>
      <c r="N254" s="1807">
        <v>320924</v>
      </c>
      <c r="O254" s="1811">
        <f t="shared" si="6"/>
        <v>112.886</v>
      </c>
      <c r="P254" s="743"/>
      <c r="U254" s="1454"/>
      <c r="V254" s="639"/>
      <c r="W254" s="742"/>
      <c r="Y254" s="1818">
        <v>96.5</v>
      </c>
      <c r="Z254" s="1811">
        <f t="shared" si="7"/>
        <v>99.177999999999997</v>
      </c>
    </row>
    <row r="255" spans="1:26">
      <c r="B255" s="525"/>
      <c r="C255" s="547" t="s">
        <v>374</v>
      </c>
      <c r="D255" s="747">
        <v>90.8</v>
      </c>
      <c r="E255" s="576">
        <v>1586</v>
      </c>
      <c r="F255" s="754">
        <v>129.69999999999999</v>
      </c>
      <c r="G255" s="1390">
        <v>95.1</v>
      </c>
      <c r="H255" s="576">
        <v>59591</v>
      </c>
      <c r="I255" s="746">
        <v>124.83</v>
      </c>
      <c r="J255" s="576">
        <v>8543841</v>
      </c>
      <c r="K255" s="746">
        <v>3.9740000000000002</v>
      </c>
      <c r="L255" s="1830">
        <v>100.206</v>
      </c>
      <c r="M255" s="743"/>
      <c r="N255" s="1807">
        <v>378909</v>
      </c>
      <c r="O255" s="1811">
        <f t="shared" si="6"/>
        <v>124.83</v>
      </c>
      <c r="P255" s="743"/>
      <c r="U255" s="1454"/>
      <c r="V255" s="639"/>
      <c r="W255" s="742"/>
      <c r="Y255" s="1818">
        <v>97.3</v>
      </c>
      <c r="Z255" s="1811">
        <f t="shared" si="7"/>
        <v>100.206</v>
      </c>
    </row>
    <row r="256" spans="1:26">
      <c r="B256" s="525"/>
      <c r="C256" s="547" t="s">
        <v>375</v>
      </c>
      <c r="D256" s="747">
        <v>89.8</v>
      </c>
      <c r="E256" s="576">
        <v>1610.8</v>
      </c>
      <c r="F256" s="754">
        <v>133.1</v>
      </c>
      <c r="G256" s="1390">
        <v>95.2</v>
      </c>
      <c r="H256" s="576">
        <v>55818</v>
      </c>
      <c r="I256" s="746">
        <v>119.38</v>
      </c>
      <c r="J256" s="576">
        <v>4621204</v>
      </c>
      <c r="K256" s="746">
        <v>3.82</v>
      </c>
      <c r="L256" s="1830">
        <v>99.69</v>
      </c>
      <c r="M256" s="743"/>
      <c r="N256" s="1807">
        <v>392430</v>
      </c>
      <c r="O256" s="1811">
        <f t="shared" si="6"/>
        <v>119.38</v>
      </c>
      <c r="P256" s="743"/>
      <c r="U256" s="1454"/>
      <c r="V256" s="639"/>
      <c r="W256" s="742"/>
      <c r="Y256" s="1818">
        <v>96.6</v>
      </c>
      <c r="Z256" s="1811">
        <f t="shared" si="7"/>
        <v>99.69</v>
      </c>
    </row>
    <row r="257" spans="1:26">
      <c r="B257" s="525"/>
      <c r="C257" s="547" t="s">
        <v>376</v>
      </c>
      <c r="D257" s="747">
        <v>89.7</v>
      </c>
      <c r="E257" s="576">
        <v>1628.5</v>
      </c>
      <c r="F257" s="754">
        <v>129.69999999999999</v>
      </c>
      <c r="G257" s="1390">
        <v>94.5</v>
      </c>
      <c r="H257" s="576">
        <v>53877</v>
      </c>
      <c r="I257" s="746">
        <v>109.913</v>
      </c>
      <c r="J257" s="576">
        <v>10505382</v>
      </c>
      <c r="K257" s="746">
        <v>3.677</v>
      </c>
      <c r="L257" s="1830">
        <v>99.691999999999993</v>
      </c>
      <c r="M257" s="743"/>
      <c r="N257" s="1807">
        <v>359747</v>
      </c>
      <c r="O257" s="1811">
        <f t="shared" si="6"/>
        <v>109.913</v>
      </c>
      <c r="P257" s="743"/>
      <c r="U257" s="1454"/>
      <c r="V257" s="639"/>
      <c r="W257" s="742"/>
      <c r="Y257" s="1818">
        <v>97</v>
      </c>
      <c r="Z257" s="1811">
        <f t="shared" si="7"/>
        <v>99.691999999999993</v>
      </c>
    </row>
    <row r="258" spans="1:26">
      <c r="B258" s="525"/>
      <c r="C258" s="547" t="s">
        <v>377</v>
      </c>
      <c r="D258" s="747">
        <v>87</v>
      </c>
      <c r="E258" s="576">
        <v>1602</v>
      </c>
      <c r="F258" s="754">
        <v>115.1</v>
      </c>
      <c r="G258" s="1390">
        <v>94.4</v>
      </c>
      <c r="H258" s="576">
        <v>49811</v>
      </c>
      <c r="I258" s="746">
        <v>117.184</v>
      </c>
      <c r="J258" s="576">
        <v>2977479</v>
      </c>
      <c r="K258" s="746">
        <v>3.5550000000000002</v>
      </c>
      <c r="L258" s="1830">
        <v>100.30800000000001</v>
      </c>
      <c r="M258" s="743"/>
      <c r="N258" s="1807">
        <v>354314</v>
      </c>
      <c r="O258" s="1811">
        <f t="shared" si="6"/>
        <v>117.184</v>
      </c>
      <c r="P258" s="743"/>
      <c r="U258" s="1454"/>
      <c r="V258" s="639"/>
      <c r="W258" s="742"/>
      <c r="Y258" s="1818">
        <v>97.8</v>
      </c>
      <c r="Z258" s="1811">
        <f t="shared" si="7"/>
        <v>100.30800000000001</v>
      </c>
    </row>
    <row r="259" spans="1:26">
      <c r="B259" s="525"/>
      <c r="C259" s="547" t="s">
        <v>119</v>
      </c>
      <c r="D259" s="747">
        <v>85.7</v>
      </c>
      <c r="E259" s="576">
        <v>1611.9</v>
      </c>
      <c r="F259" s="754">
        <v>121.9</v>
      </c>
      <c r="G259" s="1390">
        <v>94.1</v>
      </c>
      <c r="H259" s="576">
        <v>47886</v>
      </c>
      <c r="I259" s="746">
        <v>93.253</v>
      </c>
      <c r="J259" s="576">
        <v>4932938</v>
      </c>
      <c r="K259" s="746">
        <v>3.4580000000000002</v>
      </c>
      <c r="L259" s="1830">
        <v>99.796000000000006</v>
      </c>
      <c r="M259" s="743"/>
      <c r="N259" s="1807">
        <v>297335</v>
      </c>
      <c r="O259" s="1811">
        <f t="shared" si="6"/>
        <v>93.253</v>
      </c>
      <c r="P259" s="743"/>
      <c r="U259" s="1454"/>
      <c r="V259" s="639"/>
      <c r="W259" s="742"/>
      <c r="Y259" s="1818">
        <v>97.8</v>
      </c>
      <c r="Z259" s="1811">
        <f t="shared" si="7"/>
        <v>99.796000000000006</v>
      </c>
    </row>
    <row r="260" spans="1:26">
      <c r="B260" s="525"/>
      <c r="C260" s="547" t="s">
        <v>120</v>
      </c>
      <c r="D260" s="747">
        <v>88</v>
      </c>
      <c r="E260" s="576">
        <v>1546.6</v>
      </c>
      <c r="F260" s="754">
        <v>137.6</v>
      </c>
      <c r="G260" s="1390">
        <v>94</v>
      </c>
      <c r="H260" s="576">
        <v>44204</v>
      </c>
      <c r="I260" s="746">
        <v>93.603999999999999</v>
      </c>
      <c r="J260" s="576">
        <v>37845209</v>
      </c>
      <c r="K260" s="746">
        <v>3.3849999999999998</v>
      </c>
      <c r="L260" s="1830">
        <v>99.692999999999998</v>
      </c>
      <c r="M260" s="743"/>
      <c r="N260" s="1807">
        <v>321332</v>
      </c>
      <c r="O260" s="1811">
        <f t="shared" si="6"/>
        <v>93.603999999999999</v>
      </c>
      <c r="P260" s="743"/>
      <c r="U260" s="1454"/>
      <c r="V260" s="639"/>
      <c r="W260" s="742"/>
      <c r="Y260" s="1818">
        <v>97.5</v>
      </c>
      <c r="Z260" s="1811">
        <f t="shared" si="7"/>
        <v>99.692999999999998</v>
      </c>
    </row>
    <row r="261" spans="1:26">
      <c r="A261" s="734"/>
      <c r="B261" s="744"/>
      <c r="C261" s="550" t="s">
        <v>121</v>
      </c>
      <c r="D261" s="749">
        <v>82.9</v>
      </c>
      <c r="E261" s="582">
        <v>1550</v>
      </c>
      <c r="F261" s="755">
        <v>134.5</v>
      </c>
      <c r="G261" s="1392">
        <v>94.2</v>
      </c>
      <c r="H261" s="582">
        <v>40680</v>
      </c>
      <c r="I261" s="750">
        <v>87.471000000000004</v>
      </c>
      <c r="J261" s="582">
        <v>3454054</v>
      </c>
      <c r="K261" s="750">
        <v>3.194</v>
      </c>
      <c r="L261" s="1831">
        <v>99.897000000000006</v>
      </c>
      <c r="M261" s="743"/>
      <c r="N261" s="1807">
        <v>389524</v>
      </c>
      <c r="O261" s="1811">
        <f t="shared" si="6"/>
        <v>87.471000000000004</v>
      </c>
      <c r="P261" s="743"/>
      <c r="U261" s="1454"/>
      <c r="V261" s="639"/>
      <c r="W261" s="742"/>
      <c r="Y261" s="1818">
        <v>97.4</v>
      </c>
      <c r="Z261" s="1811">
        <f t="shared" si="7"/>
        <v>99.897000000000006</v>
      </c>
    </row>
    <row r="262" spans="1:26">
      <c r="A262" s="532">
        <v>1996</v>
      </c>
      <c r="B262" s="525" t="s">
        <v>430</v>
      </c>
      <c r="C262" s="546" t="s">
        <v>369</v>
      </c>
      <c r="D262" s="747">
        <v>77.5</v>
      </c>
      <c r="E262" s="576">
        <v>1627</v>
      </c>
      <c r="F262" s="754">
        <v>123.1</v>
      </c>
      <c r="G262" s="1390">
        <v>93.3</v>
      </c>
      <c r="H262" s="576">
        <v>39497</v>
      </c>
      <c r="I262" s="746">
        <v>119.44199999999999</v>
      </c>
      <c r="J262" s="576">
        <v>4004813</v>
      </c>
      <c r="K262" s="746">
        <v>3.093</v>
      </c>
      <c r="L262" s="1830">
        <v>101.13200000000001</v>
      </c>
      <c r="M262" s="743"/>
      <c r="N262" s="1807">
        <v>294022</v>
      </c>
      <c r="O262" s="1811">
        <f t="shared" si="6"/>
        <v>119.44199999999999</v>
      </c>
      <c r="P262" s="743"/>
      <c r="U262" s="1454"/>
      <c r="V262" s="639"/>
      <c r="W262" s="742"/>
      <c r="Y262" s="1818">
        <v>98.3</v>
      </c>
      <c r="Z262" s="1811">
        <f t="shared" si="7"/>
        <v>101.13200000000001</v>
      </c>
    </row>
    <row r="263" spans="1:26">
      <c r="B263" s="525"/>
      <c r="C263" s="547" t="s">
        <v>370</v>
      </c>
      <c r="D263" s="747">
        <v>82.7</v>
      </c>
      <c r="E263" s="576">
        <v>1634</v>
      </c>
      <c r="F263" s="754">
        <v>135.30000000000001</v>
      </c>
      <c r="G263" s="1390">
        <v>92.5</v>
      </c>
      <c r="H263" s="576">
        <v>38173</v>
      </c>
      <c r="I263" s="746">
        <v>127.355</v>
      </c>
      <c r="J263" s="576">
        <v>11026611</v>
      </c>
      <c r="K263" s="746">
        <v>3.0859999999999999</v>
      </c>
      <c r="L263" s="1830">
        <v>102.398</v>
      </c>
      <c r="M263" s="743"/>
      <c r="N263" s="1807">
        <v>309966</v>
      </c>
      <c r="O263" s="1811">
        <f t="shared" si="6"/>
        <v>127.355</v>
      </c>
      <c r="P263" s="743"/>
      <c r="U263" s="1454"/>
      <c r="V263" s="639"/>
      <c r="W263" s="742"/>
      <c r="Y263" s="1818">
        <v>98.2</v>
      </c>
      <c r="Z263" s="1811">
        <f t="shared" si="7"/>
        <v>102.398</v>
      </c>
    </row>
    <row r="264" spans="1:26">
      <c r="B264" s="525"/>
      <c r="C264" s="547" t="s">
        <v>371</v>
      </c>
      <c r="D264" s="747">
        <v>82.8</v>
      </c>
      <c r="E264" s="576">
        <v>1659</v>
      </c>
      <c r="F264" s="754">
        <v>143.5</v>
      </c>
      <c r="G264" s="1390">
        <v>91.8</v>
      </c>
      <c r="H264" s="576">
        <v>35514</v>
      </c>
      <c r="I264" s="746">
        <v>79.072000000000003</v>
      </c>
      <c r="J264" s="576">
        <v>282734</v>
      </c>
      <c r="K264" s="746">
        <v>3.016</v>
      </c>
      <c r="L264" s="1830">
        <v>103.03700000000001</v>
      </c>
      <c r="M264" s="743"/>
      <c r="N264" s="1807">
        <v>328382</v>
      </c>
      <c r="O264" s="1811">
        <f t="shared" si="6"/>
        <v>79.072000000000003</v>
      </c>
      <c r="P264" s="743"/>
      <c r="U264" s="1454"/>
      <c r="V264" s="639"/>
      <c r="W264" s="742"/>
      <c r="Y264" s="1818">
        <v>98.4</v>
      </c>
      <c r="Z264" s="1811">
        <f t="shared" si="7"/>
        <v>103.03700000000001</v>
      </c>
    </row>
    <row r="265" spans="1:26">
      <c r="B265" s="525"/>
      <c r="C265" s="547" t="s">
        <v>372</v>
      </c>
      <c r="D265" s="747">
        <v>84.9</v>
      </c>
      <c r="E265" s="576">
        <v>1651</v>
      </c>
      <c r="F265" s="754">
        <v>137.80000000000001</v>
      </c>
      <c r="G265" s="1390">
        <v>92.9</v>
      </c>
      <c r="H265" s="576">
        <v>36047</v>
      </c>
      <c r="I265" s="746">
        <v>84.692999999999998</v>
      </c>
      <c r="J265" s="576">
        <v>6656382</v>
      </c>
      <c r="K265" s="746">
        <v>2.9969999999999999</v>
      </c>
      <c r="L265" s="1830">
        <v>103.657</v>
      </c>
      <c r="M265" s="743"/>
      <c r="N265" s="1807">
        <v>314251</v>
      </c>
      <c r="O265" s="1811">
        <f t="shared" si="6"/>
        <v>84.692999999999998</v>
      </c>
      <c r="P265" s="743"/>
      <c r="U265" s="1454"/>
      <c r="V265" s="639"/>
      <c r="W265" s="742"/>
      <c r="Y265" s="1818">
        <v>99.2</v>
      </c>
      <c r="Z265" s="1811">
        <f t="shared" si="7"/>
        <v>103.657</v>
      </c>
    </row>
    <row r="266" spans="1:26">
      <c r="B266" s="525"/>
      <c r="C266" s="547" t="s">
        <v>373</v>
      </c>
      <c r="D266" s="747">
        <v>83.1</v>
      </c>
      <c r="E266" s="576">
        <v>1741</v>
      </c>
      <c r="F266" s="754">
        <v>130.9</v>
      </c>
      <c r="G266" s="1390">
        <v>92.8</v>
      </c>
      <c r="H266" s="576">
        <v>39869</v>
      </c>
      <c r="I266" s="746">
        <v>95.248999999999995</v>
      </c>
      <c r="J266" s="576">
        <v>80709907</v>
      </c>
      <c r="K266" s="746">
        <v>3.0089999999999999</v>
      </c>
      <c r="L266" s="1830">
        <v>103.005</v>
      </c>
      <c r="M266" s="743"/>
      <c r="N266" s="1807">
        <v>305676</v>
      </c>
      <c r="O266" s="1811">
        <f t="shared" si="6"/>
        <v>95.248999999999995</v>
      </c>
      <c r="P266" s="743"/>
      <c r="U266" s="1454"/>
      <c r="V266" s="639"/>
      <c r="W266" s="742"/>
      <c r="Y266" s="1818">
        <v>99.4</v>
      </c>
      <c r="Z266" s="1811">
        <f t="shared" si="7"/>
        <v>103.005</v>
      </c>
    </row>
    <row r="267" spans="1:26">
      <c r="B267" s="525"/>
      <c r="C267" s="547" t="s">
        <v>374</v>
      </c>
      <c r="D267" s="747">
        <v>83.2</v>
      </c>
      <c r="E267" s="576">
        <v>1767</v>
      </c>
      <c r="F267" s="754">
        <v>127.8</v>
      </c>
      <c r="G267" s="1390">
        <v>93.1</v>
      </c>
      <c r="H267" s="576">
        <v>39391</v>
      </c>
      <c r="I267" s="746">
        <v>88.561999999999998</v>
      </c>
      <c r="J267" s="576">
        <v>9957750</v>
      </c>
      <c r="K267" s="746">
        <v>3.0230000000000001</v>
      </c>
      <c r="L267" s="1830">
        <v>101.85</v>
      </c>
      <c r="M267" s="743"/>
      <c r="N267" s="1807">
        <v>335570</v>
      </c>
      <c r="O267" s="1811">
        <f t="shared" si="6"/>
        <v>88.561999999999998</v>
      </c>
      <c r="P267" s="743"/>
      <c r="U267" s="1454"/>
      <c r="V267" s="639"/>
      <c r="W267" s="742"/>
      <c r="Y267" s="1818">
        <v>99.1</v>
      </c>
      <c r="Z267" s="1811">
        <f t="shared" si="7"/>
        <v>101.85</v>
      </c>
    </row>
    <row r="268" spans="1:26">
      <c r="B268" s="525"/>
      <c r="C268" s="547" t="s">
        <v>375</v>
      </c>
      <c r="D268" s="747">
        <v>82.8</v>
      </c>
      <c r="E268" s="576">
        <v>1736.6</v>
      </c>
      <c r="F268" s="754">
        <v>131.5</v>
      </c>
      <c r="G268" s="1390">
        <v>93.2</v>
      </c>
      <c r="H268" s="576">
        <v>42417</v>
      </c>
      <c r="I268" s="746">
        <v>91.183999999999997</v>
      </c>
      <c r="J268" s="576">
        <v>4720517</v>
      </c>
      <c r="K268" s="746">
        <v>3.1080000000000001</v>
      </c>
      <c r="L268" s="1830">
        <v>102.58799999999999</v>
      </c>
      <c r="M268" s="743"/>
      <c r="N268" s="1807">
        <v>357832</v>
      </c>
      <c r="O268" s="1811">
        <f t="shared" si="6"/>
        <v>91.183999999999997</v>
      </c>
      <c r="P268" s="743"/>
      <c r="U268" s="1454"/>
      <c r="V268" s="639"/>
      <c r="W268" s="742"/>
      <c r="Y268" s="1818">
        <v>99.1</v>
      </c>
      <c r="Z268" s="1811">
        <f t="shared" si="7"/>
        <v>102.58799999999999</v>
      </c>
    </row>
    <row r="269" spans="1:26">
      <c r="B269" s="525"/>
      <c r="C269" s="547" t="s">
        <v>376</v>
      </c>
      <c r="D269" s="747">
        <v>82.3</v>
      </c>
      <c r="E269" s="576">
        <v>1750.8</v>
      </c>
      <c r="F269" s="754">
        <v>135.5</v>
      </c>
      <c r="G269" s="1390">
        <v>92.4</v>
      </c>
      <c r="H269" s="576">
        <v>41603</v>
      </c>
      <c r="I269" s="746">
        <v>109.35299999999999</v>
      </c>
      <c r="J269" s="576">
        <v>13928128</v>
      </c>
      <c r="K269" s="746">
        <v>3.089</v>
      </c>
      <c r="L269" s="1830">
        <v>102.268</v>
      </c>
      <c r="M269" s="743"/>
      <c r="N269" s="1807">
        <v>393393</v>
      </c>
      <c r="O269" s="1811">
        <f t="shared" si="6"/>
        <v>109.35299999999999</v>
      </c>
      <c r="P269" s="743"/>
      <c r="U269" s="1454"/>
      <c r="V269" s="639"/>
      <c r="W269" s="742"/>
      <c r="Y269" s="1818">
        <v>99.2</v>
      </c>
      <c r="Z269" s="1811">
        <f t="shared" si="7"/>
        <v>102.268</v>
      </c>
    </row>
    <row r="270" spans="1:26">
      <c r="B270" s="525"/>
      <c r="C270" s="547" t="s">
        <v>377</v>
      </c>
      <c r="D270" s="747">
        <v>83.6</v>
      </c>
      <c r="E270" s="576">
        <v>1730.6</v>
      </c>
      <c r="F270" s="754">
        <v>145.1</v>
      </c>
      <c r="G270" s="1390">
        <v>92.2</v>
      </c>
      <c r="H270" s="576">
        <v>41051</v>
      </c>
      <c r="I270" s="746">
        <v>91.224000000000004</v>
      </c>
      <c r="J270" s="576">
        <v>4393266</v>
      </c>
      <c r="K270" s="746">
        <v>3.07</v>
      </c>
      <c r="L270" s="1830">
        <v>101.32899999999999</v>
      </c>
      <c r="M270" s="743"/>
      <c r="N270" s="1807">
        <v>323221</v>
      </c>
      <c r="O270" s="1811">
        <f t="shared" si="6"/>
        <v>91.224000000000004</v>
      </c>
      <c r="P270" s="743"/>
      <c r="U270" s="1454"/>
      <c r="V270" s="639"/>
      <c r="W270" s="742"/>
      <c r="Y270" s="1818">
        <v>99.1</v>
      </c>
      <c r="Z270" s="1811">
        <f t="shared" si="7"/>
        <v>101.32899999999999</v>
      </c>
    </row>
    <row r="271" spans="1:26">
      <c r="B271" s="525"/>
      <c r="C271" s="547" t="s">
        <v>119</v>
      </c>
      <c r="D271" s="747">
        <v>83.9</v>
      </c>
      <c r="E271" s="576">
        <v>1751.7</v>
      </c>
      <c r="F271" s="754">
        <v>141.69999999999999</v>
      </c>
      <c r="G271" s="1390">
        <v>92.6</v>
      </c>
      <c r="H271" s="576">
        <v>41641</v>
      </c>
      <c r="I271" s="746">
        <v>121.919</v>
      </c>
      <c r="J271" s="576">
        <v>7015363</v>
      </c>
      <c r="K271" s="746">
        <v>3.032</v>
      </c>
      <c r="L271" s="1830">
        <v>101.53400000000001</v>
      </c>
      <c r="M271" s="743"/>
      <c r="N271" s="1807">
        <v>362507</v>
      </c>
      <c r="O271" s="1811">
        <f t="shared" si="6"/>
        <v>121.919</v>
      </c>
      <c r="P271" s="743"/>
      <c r="U271" s="1454"/>
      <c r="V271" s="639"/>
      <c r="W271" s="742"/>
      <c r="Y271" s="1818">
        <v>99.3</v>
      </c>
      <c r="Z271" s="1811">
        <f t="shared" si="7"/>
        <v>101.53400000000001</v>
      </c>
    </row>
    <row r="272" spans="1:26">
      <c r="B272" s="525"/>
      <c r="C272" s="547" t="s">
        <v>120</v>
      </c>
      <c r="D272" s="747">
        <v>84.3</v>
      </c>
      <c r="E272" s="576">
        <v>1685.1</v>
      </c>
      <c r="F272" s="754">
        <v>133.6</v>
      </c>
      <c r="G272" s="1390">
        <v>92.6</v>
      </c>
      <c r="H272" s="576">
        <v>39664</v>
      </c>
      <c r="I272" s="746">
        <v>100.09699999999999</v>
      </c>
      <c r="J272" s="576">
        <v>47977490</v>
      </c>
      <c r="K272" s="746">
        <v>2.988</v>
      </c>
      <c r="L272" s="1830">
        <v>101.744</v>
      </c>
      <c r="M272" s="743"/>
      <c r="N272" s="1807">
        <v>321643</v>
      </c>
      <c r="O272" s="1811">
        <f t="shared" si="6"/>
        <v>100.09699999999999</v>
      </c>
      <c r="P272" s="743"/>
      <c r="U272" s="1454"/>
      <c r="V272" s="639"/>
      <c r="W272" s="742"/>
      <c r="Y272" s="1818">
        <v>99.2</v>
      </c>
      <c r="Z272" s="1811">
        <f t="shared" si="7"/>
        <v>101.744</v>
      </c>
    </row>
    <row r="273" spans="1:26">
      <c r="B273" s="525"/>
      <c r="C273" s="550" t="s">
        <v>121</v>
      </c>
      <c r="D273" s="747">
        <v>84.4</v>
      </c>
      <c r="E273" s="576">
        <v>1620.1</v>
      </c>
      <c r="F273" s="754">
        <v>145.4</v>
      </c>
      <c r="G273" s="1390">
        <v>92.4</v>
      </c>
      <c r="H273" s="576">
        <v>39687</v>
      </c>
      <c r="I273" s="746">
        <v>117.57899999999999</v>
      </c>
      <c r="J273" s="576">
        <v>5605921</v>
      </c>
      <c r="K273" s="746">
        <v>2.944</v>
      </c>
      <c r="L273" s="1830">
        <v>102.053</v>
      </c>
      <c r="M273" s="743"/>
      <c r="N273" s="1807">
        <v>457997</v>
      </c>
      <c r="O273" s="1811">
        <f t="shared" si="6"/>
        <v>117.57899999999999</v>
      </c>
      <c r="P273" s="743"/>
      <c r="U273" s="1454"/>
      <c r="V273" s="639"/>
      <c r="W273" s="742"/>
      <c r="Y273" s="1818">
        <v>99.4</v>
      </c>
      <c r="Z273" s="1811">
        <f t="shared" si="7"/>
        <v>102.053</v>
      </c>
    </row>
    <row r="274" spans="1:26">
      <c r="A274" s="518">
        <v>1997</v>
      </c>
      <c r="B274" s="727" t="s">
        <v>131</v>
      </c>
      <c r="C274" s="546" t="s">
        <v>369</v>
      </c>
      <c r="D274" s="745">
        <v>85.3</v>
      </c>
      <c r="E274" s="573">
        <v>1662</v>
      </c>
      <c r="F274" s="753">
        <v>194.1</v>
      </c>
      <c r="G274" s="1391">
        <v>92</v>
      </c>
      <c r="H274" s="573">
        <v>38827</v>
      </c>
      <c r="I274" s="748">
        <v>110.98099999999999</v>
      </c>
      <c r="J274" s="573">
        <v>4621843</v>
      </c>
      <c r="K274" s="748">
        <v>2.93</v>
      </c>
      <c r="L274" s="1832">
        <v>101.119</v>
      </c>
      <c r="M274" s="743"/>
      <c r="N274" s="1807">
        <v>326309</v>
      </c>
      <c r="O274" s="1811">
        <f t="shared" si="6"/>
        <v>110.98099999999999</v>
      </c>
      <c r="P274" s="743"/>
      <c r="U274" s="1454"/>
      <c r="V274" s="639"/>
      <c r="W274" s="742"/>
      <c r="Y274" s="1818">
        <v>99.4</v>
      </c>
      <c r="Z274" s="1811">
        <f t="shared" si="7"/>
        <v>101.119</v>
      </c>
    </row>
    <row r="275" spans="1:26">
      <c r="B275" s="525"/>
      <c r="C275" s="547" t="s">
        <v>370</v>
      </c>
      <c r="D275" s="751">
        <v>85</v>
      </c>
      <c r="E275" s="576">
        <v>1717</v>
      </c>
      <c r="F275" s="754">
        <v>150.1</v>
      </c>
      <c r="G275" s="1390">
        <v>91.7</v>
      </c>
      <c r="H275" s="576">
        <v>38768</v>
      </c>
      <c r="I275" s="746">
        <v>102.166</v>
      </c>
      <c r="J275" s="576">
        <v>11853613</v>
      </c>
      <c r="K275" s="746">
        <v>2.9140000000000001</v>
      </c>
      <c r="L275" s="1830">
        <v>100.71299999999999</v>
      </c>
      <c r="M275" s="743"/>
      <c r="N275" s="1807">
        <v>316681</v>
      </c>
      <c r="O275" s="1811">
        <f t="shared" si="6"/>
        <v>102.166</v>
      </c>
      <c r="P275" s="743"/>
      <c r="U275" s="1454"/>
      <c r="V275" s="639"/>
      <c r="W275" s="742"/>
      <c r="Y275" s="1818">
        <v>98.9</v>
      </c>
      <c r="Z275" s="1811">
        <f t="shared" si="7"/>
        <v>100.71299999999999</v>
      </c>
    </row>
    <row r="276" spans="1:26">
      <c r="B276" s="525"/>
      <c r="C276" s="547" t="s">
        <v>371</v>
      </c>
      <c r="D276" s="747">
        <v>79.5</v>
      </c>
      <c r="E276" s="576">
        <v>1727.1</v>
      </c>
      <c r="F276" s="754">
        <v>140.4</v>
      </c>
      <c r="G276" s="1390">
        <v>91.3</v>
      </c>
      <c r="H276" s="576">
        <v>37457</v>
      </c>
      <c r="I276" s="746">
        <v>116.133</v>
      </c>
      <c r="J276" s="576">
        <v>4070031</v>
      </c>
      <c r="K276" s="746">
        <v>2.9009999999999998</v>
      </c>
      <c r="L276" s="1830">
        <v>100.91500000000001</v>
      </c>
      <c r="M276" s="743"/>
      <c r="N276" s="1807">
        <v>381359</v>
      </c>
      <c r="O276" s="1811">
        <f t="shared" si="6"/>
        <v>116.133</v>
      </c>
      <c r="P276" s="743"/>
      <c r="U276" s="1454"/>
      <c r="V276" s="639"/>
      <c r="W276" s="742"/>
      <c r="Y276" s="1818">
        <v>99.3</v>
      </c>
      <c r="Z276" s="1811">
        <f t="shared" si="7"/>
        <v>100.91500000000001</v>
      </c>
    </row>
    <row r="277" spans="1:26">
      <c r="B277" s="525"/>
      <c r="C277" s="547" t="s">
        <v>372</v>
      </c>
      <c r="D277" s="747">
        <v>84.5</v>
      </c>
      <c r="E277" s="576">
        <v>1731.6</v>
      </c>
      <c r="F277" s="754">
        <v>130.80000000000001</v>
      </c>
      <c r="G277" s="1390">
        <v>92.7</v>
      </c>
      <c r="H277" s="576">
        <v>37562</v>
      </c>
      <c r="I277" s="746">
        <v>100.193</v>
      </c>
      <c r="J277" s="576">
        <v>7092571</v>
      </c>
      <c r="K277" s="746">
        <v>2.8820000000000001</v>
      </c>
      <c r="L277" s="1830">
        <v>101.714</v>
      </c>
      <c r="M277" s="743"/>
      <c r="N277" s="1807">
        <v>314856</v>
      </c>
      <c r="O277" s="1811">
        <f t="shared" si="6"/>
        <v>100.193</v>
      </c>
      <c r="P277" s="743"/>
      <c r="U277" s="1454"/>
      <c r="V277" s="639"/>
      <c r="W277" s="742"/>
      <c r="Y277" s="1818">
        <v>100.9</v>
      </c>
      <c r="Z277" s="1811">
        <f t="shared" si="7"/>
        <v>101.714</v>
      </c>
    </row>
    <row r="278" spans="1:26">
      <c r="B278" s="525"/>
      <c r="C278" s="547" t="s">
        <v>373</v>
      </c>
      <c r="D278" s="747">
        <v>85.6</v>
      </c>
      <c r="E278" s="576">
        <v>1803.3</v>
      </c>
      <c r="F278" s="754">
        <v>152.30000000000001</v>
      </c>
      <c r="G278" s="1390">
        <v>92.2</v>
      </c>
      <c r="H278" s="576">
        <v>41809</v>
      </c>
      <c r="I278" s="746">
        <v>93.617999999999995</v>
      </c>
      <c r="J278" s="576">
        <v>69496297</v>
      </c>
      <c r="K278" s="746">
        <v>2.879</v>
      </c>
      <c r="L278" s="1830">
        <v>101.71</v>
      </c>
      <c r="M278" s="743"/>
      <c r="N278" s="1807">
        <v>286169</v>
      </c>
      <c r="O278" s="1811">
        <f t="shared" ref="O278:O341" si="8">ROUND(N278/N266*100,3)</f>
        <v>93.617999999999995</v>
      </c>
      <c r="P278" s="743"/>
      <c r="U278" s="1454"/>
      <c r="V278" s="639"/>
      <c r="W278" s="742"/>
      <c r="Y278" s="1818">
        <v>101.1</v>
      </c>
      <c r="Z278" s="1811">
        <f t="shared" ref="Z278:Z341" si="9">ROUND(Y278/Y266*100,3)</f>
        <v>101.71</v>
      </c>
    </row>
    <row r="279" spans="1:26">
      <c r="B279" s="525"/>
      <c r="C279" s="547" t="s">
        <v>374</v>
      </c>
      <c r="D279" s="747">
        <v>86.5</v>
      </c>
      <c r="E279" s="576">
        <v>1864.8</v>
      </c>
      <c r="F279" s="754">
        <v>143.6</v>
      </c>
      <c r="G279" s="1390">
        <v>92</v>
      </c>
      <c r="H279" s="576">
        <v>42178</v>
      </c>
      <c r="I279" s="746">
        <v>124.43899999999999</v>
      </c>
      <c r="J279" s="576">
        <v>8226807</v>
      </c>
      <c r="K279" s="746">
        <v>2.8879999999999999</v>
      </c>
      <c r="L279" s="1830">
        <v>101.917</v>
      </c>
      <c r="M279" s="743"/>
      <c r="N279" s="1807">
        <v>417580</v>
      </c>
      <c r="O279" s="1811">
        <f t="shared" si="8"/>
        <v>124.43899999999999</v>
      </c>
      <c r="P279" s="743"/>
      <c r="U279" s="1454"/>
      <c r="V279" s="639"/>
      <c r="W279" s="742"/>
      <c r="Y279" s="1818">
        <v>101</v>
      </c>
      <c r="Z279" s="1811">
        <f t="shared" si="9"/>
        <v>101.917</v>
      </c>
    </row>
    <row r="280" spans="1:26">
      <c r="B280" s="525"/>
      <c r="C280" s="547" t="s">
        <v>375</v>
      </c>
      <c r="D280" s="747">
        <v>88.3</v>
      </c>
      <c r="E280" s="576">
        <v>1831.8</v>
      </c>
      <c r="F280" s="754">
        <v>143.19999999999999</v>
      </c>
      <c r="G280" s="1390">
        <v>93.4</v>
      </c>
      <c r="H280" s="576">
        <v>44721</v>
      </c>
      <c r="I280" s="746">
        <v>89.406999999999996</v>
      </c>
      <c r="J280" s="576">
        <v>4215305</v>
      </c>
      <c r="K280" s="746">
        <v>2.8650000000000002</v>
      </c>
      <c r="L280" s="1830">
        <v>101.917</v>
      </c>
      <c r="M280" s="743"/>
      <c r="N280" s="1807">
        <v>319928</v>
      </c>
      <c r="O280" s="1811">
        <f t="shared" si="8"/>
        <v>89.406999999999996</v>
      </c>
      <c r="P280" s="743"/>
      <c r="U280" s="1454"/>
      <c r="V280" s="639"/>
      <c r="W280" s="742"/>
      <c r="Y280" s="1818">
        <v>101</v>
      </c>
      <c r="Z280" s="1811">
        <f t="shared" si="9"/>
        <v>101.917</v>
      </c>
    </row>
    <row r="281" spans="1:26">
      <c r="B281" s="525"/>
      <c r="C281" s="547" t="s">
        <v>376</v>
      </c>
      <c r="D281" s="747">
        <v>88.3</v>
      </c>
      <c r="E281" s="576">
        <v>1850.3</v>
      </c>
      <c r="F281" s="754">
        <v>156.6</v>
      </c>
      <c r="G281" s="1390">
        <v>93</v>
      </c>
      <c r="H281" s="576">
        <v>44291</v>
      </c>
      <c r="I281" s="746">
        <v>82.209000000000003</v>
      </c>
      <c r="J281" s="576">
        <v>10184909</v>
      </c>
      <c r="K281" s="746">
        <v>2.839</v>
      </c>
      <c r="L281" s="1830">
        <v>101.815</v>
      </c>
      <c r="M281" s="743"/>
      <c r="N281" s="1807">
        <v>323403</v>
      </c>
      <c r="O281" s="1811">
        <f t="shared" si="8"/>
        <v>82.209000000000003</v>
      </c>
      <c r="P281" s="743"/>
      <c r="U281" s="1454"/>
      <c r="V281" s="639"/>
      <c r="W281" s="742"/>
      <c r="Y281" s="1818">
        <v>101</v>
      </c>
      <c r="Z281" s="1811">
        <f t="shared" si="9"/>
        <v>101.815</v>
      </c>
    </row>
    <row r="282" spans="1:26">
      <c r="B282" s="525"/>
      <c r="C282" s="547" t="s">
        <v>377</v>
      </c>
      <c r="D282" s="747">
        <v>87.6</v>
      </c>
      <c r="E282" s="576">
        <v>1780.7</v>
      </c>
      <c r="F282" s="754">
        <v>198.5</v>
      </c>
      <c r="G282" s="1390">
        <v>92.5</v>
      </c>
      <c r="H282" s="576">
        <v>44798</v>
      </c>
      <c r="I282" s="746">
        <v>101.045</v>
      </c>
      <c r="J282" s="576">
        <v>4200709</v>
      </c>
      <c r="K282" s="746">
        <v>2.82</v>
      </c>
      <c r="L282" s="1830">
        <v>102.422</v>
      </c>
      <c r="M282" s="743"/>
      <c r="N282" s="1807">
        <v>326598</v>
      </c>
      <c r="O282" s="1811">
        <f t="shared" si="8"/>
        <v>101.045</v>
      </c>
      <c r="P282" s="743"/>
      <c r="U282" s="1454"/>
      <c r="V282" s="639"/>
      <c r="W282" s="742"/>
      <c r="Y282" s="1818">
        <v>101.5</v>
      </c>
      <c r="Z282" s="1811">
        <f t="shared" si="9"/>
        <v>102.422</v>
      </c>
    </row>
    <row r="283" spans="1:26">
      <c r="B283" s="525"/>
      <c r="C283" s="547" t="s">
        <v>119</v>
      </c>
      <c r="D283" s="747">
        <v>90.2</v>
      </c>
      <c r="E283" s="576">
        <v>1828.1</v>
      </c>
      <c r="F283" s="754">
        <v>165.3</v>
      </c>
      <c r="G283" s="1390">
        <v>92.1</v>
      </c>
      <c r="H283" s="576">
        <v>44133</v>
      </c>
      <c r="I283" s="746">
        <v>92.822000000000003</v>
      </c>
      <c r="J283" s="576">
        <v>5789713</v>
      </c>
      <c r="K283" s="746">
        <v>2.8050000000000002</v>
      </c>
      <c r="L283" s="1830">
        <v>102.417</v>
      </c>
      <c r="M283" s="743"/>
      <c r="N283" s="1807">
        <v>336487</v>
      </c>
      <c r="O283" s="1811">
        <f t="shared" si="8"/>
        <v>92.822000000000003</v>
      </c>
      <c r="P283" s="743"/>
      <c r="U283" s="1454"/>
      <c r="V283" s="639"/>
      <c r="W283" s="742"/>
      <c r="Y283" s="1818">
        <v>101.7</v>
      </c>
      <c r="Z283" s="1811">
        <f t="shared" si="9"/>
        <v>102.417</v>
      </c>
    </row>
    <row r="284" spans="1:26">
      <c r="B284" s="525"/>
      <c r="C284" s="547" t="s">
        <v>120</v>
      </c>
      <c r="D284" s="747">
        <v>91.1</v>
      </c>
      <c r="E284" s="576">
        <v>1789.3</v>
      </c>
      <c r="F284" s="754">
        <v>162.80000000000001</v>
      </c>
      <c r="G284" s="1390">
        <v>92</v>
      </c>
      <c r="H284" s="576">
        <v>42908</v>
      </c>
      <c r="I284" s="746">
        <v>113.60599999999999</v>
      </c>
      <c r="J284" s="576">
        <v>45952268</v>
      </c>
      <c r="K284" s="746">
        <v>2.7709999999999999</v>
      </c>
      <c r="L284" s="1830">
        <v>102.01600000000001</v>
      </c>
      <c r="M284" s="743"/>
      <c r="N284" s="1807">
        <v>365407</v>
      </c>
      <c r="O284" s="1811">
        <f t="shared" si="8"/>
        <v>113.60599999999999</v>
      </c>
      <c r="P284" s="743"/>
      <c r="U284" s="1454"/>
      <c r="V284" s="639"/>
      <c r="W284" s="742"/>
      <c r="Y284" s="1818">
        <v>101.2</v>
      </c>
      <c r="Z284" s="1811">
        <f t="shared" si="9"/>
        <v>102.01600000000001</v>
      </c>
    </row>
    <row r="285" spans="1:26">
      <c r="A285" s="734"/>
      <c r="B285" s="744"/>
      <c r="C285" s="550" t="s">
        <v>121</v>
      </c>
      <c r="D285" s="749">
        <v>92</v>
      </c>
      <c r="E285" s="582">
        <v>1813.4</v>
      </c>
      <c r="F285" s="755">
        <v>146.69999999999999</v>
      </c>
      <c r="G285" s="1392">
        <v>92</v>
      </c>
      <c r="H285" s="582">
        <v>43233</v>
      </c>
      <c r="I285" s="750">
        <v>97.91</v>
      </c>
      <c r="J285" s="582">
        <v>3506412</v>
      </c>
      <c r="K285" s="750">
        <v>2.7429999999999999</v>
      </c>
      <c r="L285" s="1831">
        <v>101.509</v>
      </c>
      <c r="M285" s="743"/>
      <c r="N285" s="1807">
        <v>448427</v>
      </c>
      <c r="O285" s="1811">
        <f t="shared" si="8"/>
        <v>97.91</v>
      </c>
      <c r="P285" s="743"/>
      <c r="U285" s="1454"/>
      <c r="V285" s="639"/>
      <c r="W285" s="742"/>
      <c r="Y285" s="1818">
        <v>100.9</v>
      </c>
      <c r="Z285" s="1811">
        <f t="shared" si="9"/>
        <v>101.509</v>
      </c>
    </row>
    <row r="286" spans="1:26">
      <c r="A286" s="532">
        <v>1998</v>
      </c>
      <c r="B286" s="525" t="s">
        <v>132</v>
      </c>
      <c r="C286" s="546" t="s">
        <v>369</v>
      </c>
      <c r="D286" s="747">
        <v>92</v>
      </c>
      <c r="E286" s="576">
        <v>1872.2</v>
      </c>
      <c r="F286" s="754">
        <v>159.19999999999999</v>
      </c>
      <c r="G286" s="1390">
        <v>91.5</v>
      </c>
      <c r="H286" s="576">
        <v>42542</v>
      </c>
      <c r="I286" s="746">
        <v>102.548</v>
      </c>
      <c r="J286" s="576">
        <v>3550706</v>
      </c>
      <c r="K286" s="746">
        <v>2.7389999999999999</v>
      </c>
      <c r="L286" s="1830">
        <v>101.509</v>
      </c>
      <c r="M286" s="743"/>
      <c r="N286" s="1807">
        <v>334623</v>
      </c>
      <c r="O286" s="1811">
        <f t="shared" si="8"/>
        <v>102.548</v>
      </c>
      <c r="P286" s="743"/>
      <c r="U286" s="1454"/>
      <c r="V286" s="639"/>
      <c r="W286" s="742"/>
      <c r="Y286" s="1818">
        <v>100.9</v>
      </c>
      <c r="Z286" s="1811">
        <f t="shared" si="9"/>
        <v>101.509</v>
      </c>
    </row>
    <row r="287" spans="1:26">
      <c r="A287" s="741"/>
      <c r="B287" s="525"/>
      <c r="C287" s="547" t="s">
        <v>370</v>
      </c>
      <c r="D287" s="747">
        <v>91.3</v>
      </c>
      <c r="E287" s="576">
        <v>1903.6</v>
      </c>
      <c r="F287" s="754">
        <v>151.6</v>
      </c>
      <c r="G287" s="1390">
        <v>91.3</v>
      </c>
      <c r="H287" s="576">
        <v>43691</v>
      </c>
      <c r="I287" s="746">
        <v>86.268000000000001</v>
      </c>
      <c r="J287" s="576">
        <v>10291870</v>
      </c>
      <c r="K287" s="746">
        <v>2.75</v>
      </c>
      <c r="L287" s="1830">
        <v>102.123</v>
      </c>
      <c r="M287" s="743"/>
      <c r="N287" s="1807">
        <v>273194</v>
      </c>
      <c r="O287" s="1811">
        <f t="shared" si="8"/>
        <v>86.268000000000001</v>
      </c>
      <c r="P287" s="743"/>
      <c r="U287" s="1454"/>
      <c r="V287" s="639"/>
      <c r="W287" s="742"/>
      <c r="Y287" s="1818">
        <v>101</v>
      </c>
      <c r="Z287" s="1811">
        <f t="shared" si="9"/>
        <v>102.123</v>
      </c>
    </row>
    <row r="288" spans="1:26">
      <c r="B288" s="525"/>
      <c r="C288" s="547" t="s">
        <v>371</v>
      </c>
      <c r="D288" s="747">
        <v>92.1</v>
      </c>
      <c r="E288" s="576">
        <v>1900.7</v>
      </c>
      <c r="F288" s="754">
        <v>158.4</v>
      </c>
      <c r="G288" s="1390">
        <v>91.1</v>
      </c>
      <c r="H288" s="576">
        <v>43901</v>
      </c>
      <c r="I288" s="746">
        <v>104.419</v>
      </c>
      <c r="J288" s="576">
        <v>3383772</v>
      </c>
      <c r="K288" s="746">
        <v>2.7389999999999999</v>
      </c>
      <c r="L288" s="1830">
        <v>101.813</v>
      </c>
      <c r="M288" s="743"/>
      <c r="N288" s="1807">
        <v>398213</v>
      </c>
      <c r="O288" s="1811">
        <f t="shared" si="8"/>
        <v>104.419</v>
      </c>
      <c r="P288" s="743"/>
      <c r="U288" s="1454"/>
      <c r="V288" s="639"/>
      <c r="W288" s="742"/>
      <c r="Y288" s="1818">
        <v>101.1</v>
      </c>
      <c r="Z288" s="1811">
        <f t="shared" si="9"/>
        <v>101.813</v>
      </c>
    </row>
    <row r="289" spans="1:26">
      <c r="B289" s="525"/>
      <c r="C289" s="547" t="s">
        <v>372</v>
      </c>
      <c r="D289" s="747">
        <v>92.2</v>
      </c>
      <c r="E289" s="576">
        <v>1886.8</v>
      </c>
      <c r="F289" s="754">
        <v>180.2</v>
      </c>
      <c r="G289" s="1390">
        <v>92.5</v>
      </c>
      <c r="H289" s="576">
        <v>44238</v>
      </c>
      <c r="I289" s="746">
        <v>107.886</v>
      </c>
      <c r="J289" s="576">
        <v>6473533</v>
      </c>
      <c r="K289" s="746">
        <v>2.74</v>
      </c>
      <c r="L289" s="1830">
        <v>100</v>
      </c>
      <c r="M289" s="743"/>
      <c r="N289" s="1807">
        <v>339684</v>
      </c>
      <c r="O289" s="1811">
        <f t="shared" si="8"/>
        <v>107.886</v>
      </c>
      <c r="P289" s="743"/>
      <c r="U289" s="1454"/>
      <c r="V289" s="639"/>
      <c r="W289" s="742"/>
      <c r="Y289" s="1818">
        <v>100.9</v>
      </c>
      <c r="Z289" s="1811">
        <f t="shared" si="9"/>
        <v>100</v>
      </c>
    </row>
    <row r="290" spans="1:26">
      <c r="B290" s="525"/>
      <c r="C290" s="547" t="s">
        <v>373</v>
      </c>
      <c r="D290" s="747">
        <v>91.3</v>
      </c>
      <c r="E290" s="576">
        <v>1895.5</v>
      </c>
      <c r="F290" s="754">
        <v>140.9</v>
      </c>
      <c r="G290" s="1390">
        <v>92.4</v>
      </c>
      <c r="H290" s="576">
        <v>48273</v>
      </c>
      <c r="I290" s="746">
        <v>108.938</v>
      </c>
      <c r="J290" s="576">
        <v>54932822</v>
      </c>
      <c r="K290" s="746">
        <v>2.7389999999999999</v>
      </c>
      <c r="L290" s="1830">
        <v>100.396</v>
      </c>
      <c r="M290" s="743"/>
      <c r="N290" s="1807">
        <v>311748</v>
      </c>
      <c r="O290" s="1811">
        <f t="shared" si="8"/>
        <v>108.938</v>
      </c>
      <c r="P290" s="743"/>
      <c r="U290" s="1454"/>
      <c r="V290" s="639"/>
      <c r="W290" s="742"/>
      <c r="Y290" s="1818">
        <v>101.5</v>
      </c>
      <c r="Z290" s="1811">
        <f t="shared" si="9"/>
        <v>100.396</v>
      </c>
    </row>
    <row r="291" spans="1:26">
      <c r="B291" s="525"/>
      <c r="C291" s="547" t="s">
        <v>374</v>
      </c>
      <c r="D291" s="747">
        <v>91.1</v>
      </c>
      <c r="E291" s="576">
        <v>1856.8</v>
      </c>
      <c r="F291" s="754">
        <v>164.4</v>
      </c>
      <c r="G291" s="1390">
        <v>92.4</v>
      </c>
      <c r="H291" s="576">
        <v>51191</v>
      </c>
      <c r="I291" s="746">
        <v>73.033000000000001</v>
      </c>
      <c r="J291" s="576">
        <v>10256502</v>
      </c>
      <c r="K291" s="746">
        <v>2.7240000000000002</v>
      </c>
      <c r="L291" s="1830">
        <v>100.099</v>
      </c>
      <c r="M291" s="743"/>
      <c r="N291" s="1807">
        <v>304973</v>
      </c>
      <c r="O291" s="1811">
        <f t="shared" si="8"/>
        <v>73.033000000000001</v>
      </c>
      <c r="P291" s="743"/>
      <c r="U291" s="1454"/>
      <c r="V291" s="639"/>
      <c r="W291" s="742"/>
      <c r="Y291" s="1818">
        <v>101.1</v>
      </c>
      <c r="Z291" s="1811">
        <f t="shared" si="9"/>
        <v>100.099</v>
      </c>
    </row>
    <row r="292" spans="1:26">
      <c r="B292" s="525"/>
      <c r="C292" s="547" t="s">
        <v>375</v>
      </c>
      <c r="D292" s="747">
        <v>90.2</v>
      </c>
      <c r="E292" s="576">
        <v>1811.9</v>
      </c>
      <c r="F292" s="754">
        <v>153.19999999999999</v>
      </c>
      <c r="G292" s="1390">
        <v>92.2</v>
      </c>
      <c r="H292" s="576">
        <v>53432</v>
      </c>
      <c r="I292" s="746">
        <v>99.203000000000003</v>
      </c>
      <c r="J292" s="576">
        <v>3602969</v>
      </c>
      <c r="K292" s="746">
        <v>2.71</v>
      </c>
      <c r="L292" s="1830">
        <v>99.703000000000003</v>
      </c>
      <c r="M292" s="743"/>
      <c r="N292" s="1807">
        <v>317377</v>
      </c>
      <c r="O292" s="1811">
        <f t="shared" si="8"/>
        <v>99.203000000000003</v>
      </c>
      <c r="P292" s="743"/>
      <c r="U292" s="1454"/>
      <c r="V292" s="639"/>
      <c r="W292" s="742"/>
      <c r="Y292" s="1818">
        <v>100.7</v>
      </c>
      <c r="Z292" s="1811">
        <f t="shared" si="9"/>
        <v>99.703000000000003</v>
      </c>
    </row>
    <row r="293" spans="1:26">
      <c r="B293" s="525"/>
      <c r="C293" s="547" t="s">
        <v>376</v>
      </c>
      <c r="D293" s="747">
        <v>90.2</v>
      </c>
      <c r="E293" s="576">
        <v>1802.8</v>
      </c>
      <c r="F293" s="754">
        <v>152.9</v>
      </c>
      <c r="G293" s="1390">
        <v>91.5</v>
      </c>
      <c r="H293" s="576">
        <v>53977</v>
      </c>
      <c r="I293" s="746">
        <v>104.18899999999999</v>
      </c>
      <c r="J293" s="576">
        <v>8938480</v>
      </c>
      <c r="K293" s="746">
        <v>2.7130000000000001</v>
      </c>
      <c r="L293" s="1830">
        <v>100.099</v>
      </c>
      <c r="M293" s="743"/>
      <c r="N293" s="1807">
        <v>336949</v>
      </c>
      <c r="O293" s="1811">
        <f t="shared" si="8"/>
        <v>104.18899999999999</v>
      </c>
      <c r="P293" s="743"/>
      <c r="U293" s="1454"/>
      <c r="V293" s="639"/>
      <c r="W293" s="742"/>
      <c r="Y293" s="1818">
        <v>101.1</v>
      </c>
      <c r="Z293" s="1811">
        <f t="shared" si="9"/>
        <v>100.099</v>
      </c>
    </row>
    <row r="294" spans="1:26">
      <c r="B294" s="525"/>
      <c r="C294" s="547" t="s">
        <v>377</v>
      </c>
      <c r="D294" s="747">
        <v>90.8</v>
      </c>
      <c r="E294" s="576">
        <v>1753.2</v>
      </c>
      <c r="F294" s="754">
        <v>143.6</v>
      </c>
      <c r="G294" s="1390">
        <v>91.6</v>
      </c>
      <c r="H294" s="576">
        <v>53659</v>
      </c>
      <c r="I294" s="746">
        <v>91.168999999999997</v>
      </c>
      <c r="J294" s="576">
        <v>3405914</v>
      </c>
      <c r="K294" s="746">
        <v>2.7040000000000002</v>
      </c>
      <c r="L294" s="1830">
        <v>100.197</v>
      </c>
      <c r="M294" s="743"/>
      <c r="N294" s="1807">
        <v>297756</v>
      </c>
      <c r="O294" s="1811">
        <f t="shared" si="8"/>
        <v>91.168999999999997</v>
      </c>
      <c r="P294" s="743"/>
      <c r="U294" s="1454"/>
      <c r="V294" s="639"/>
      <c r="W294" s="742"/>
      <c r="Y294" s="1818">
        <v>101.7</v>
      </c>
      <c r="Z294" s="1811">
        <f t="shared" si="9"/>
        <v>100.197</v>
      </c>
    </row>
    <row r="295" spans="1:26">
      <c r="B295" s="525"/>
      <c r="C295" s="547" t="s">
        <v>119</v>
      </c>
      <c r="D295" s="747">
        <v>88.7</v>
      </c>
      <c r="E295" s="576">
        <v>1660</v>
      </c>
      <c r="F295" s="754">
        <v>155.9</v>
      </c>
      <c r="G295" s="1390">
        <v>91.3</v>
      </c>
      <c r="H295" s="576">
        <v>52721</v>
      </c>
      <c r="I295" s="746">
        <v>106.45</v>
      </c>
      <c r="J295" s="576">
        <v>4294817</v>
      </c>
      <c r="K295" s="746">
        <v>2.6920000000000002</v>
      </c>
      <c r="L295" s="1830">
        <v>101.08199999999999</v>
      </c>
      <c r="M295" s="743"/>
      <c r="N295" s="1807">
        <v>358191</v>
      </c>
      <c r="O295" s="1811">
        <f t="shared" si="8"/>
        <v>106.45</v>
      </c>
      <c r="P295" s="743"/>
      <c r="U295" s="1454"/>
      <c r="V295" s="639"/>
      <c r="W295" s="742"/>
      <c r="Y295" s="1818">
        <v>102.8</v>
      </c>
      <c r="Z295" s="1811">
        <f t="shared" si="9"/>
        <v>101.08199999999999</v>
      </c>
    </row>
    <row r="296" spans="1:26">
      <c r="B296" s="525"/>
      <c r="C296" s="547" t="s">
        <v>120</v>
      </c>
      <c r="D296" s="747">
        <v>87.7</v>
      </c>
      <c r="E296" s="576">
        <v>1595</v>
      </c>
      <c r="F296" s="754">
        <v>152.9</v>
      </c>
      <c r="G296" s="1390">
        <v>91.3</v>
      </c>
      <c r="H296" s="576">
        <v>51447</v>
      </c>
      <c r="I296" s="746">
        <v>88.058999999999997</v>
      </c>
      <c r="J296" s="576">
        <v>40681761</v>
      </c>
      <c r="K296" s="746">
        <v>2.6549999999999998</v>
      </c>
      <c r="L296" s="1830">
        <v>101.482</v>
      </c>
      <c r="M296" s="743"/>
      <c r="N296" s="1807">
        <v>321772</v>
      </c>
      <c r="O296" s="1811">
        <f t="shared" si="8"/>
        <v>88.058999999999997</v>
      </c>
      <c r="P296" s="743"/>
      <c r="U296" s="1454"/>
      <c r="V296" s="639"/>
      <c r="W296" s="742"/>
      <c r="Y296" s="1818">
        <v>102.7</v>
      </c>
      <c r="Z296" s="1811">
        <f t="shared" si="9"/>
        <v>101.482</v>
      </c>
    </row>
    <row r="297" spans="1:26">
      <c r="B297" s="525"/>
      <c r="C297" s="550" t="s">
        <v>121</v>
      </c>
      <c r="D297" s="747">
        <v>86.8</v>
      </c>
      <c r="E297" s="576">
        <v>1574</v>
      </c>
      <c r="F297" s="754">
        <v>151.1</v>
      </c>
      <c r="G297" s="1390">
        <v>90.9</v>
      </c>
      <c r="H297" s="576">
        <v>50523</v>
      </c>
      <c r="I297" s="746">
        <v>91.72</v>
      </c>
      <c r="J297" s="576">
        <v>2999486</v>
      </c>
      <c r="K297" s="746">
        <v>2.6179999999999999</v>
      </c>
      <c r="L297" s="1830">
        <v>100.991</v>
      </c>
      <c r="M297" s="743"/>
      <c r="N297" s="1807">
        <v>411298</v>
      </c>
      <c r="O297" s="1811">
        <f t="shared" si="8"/>
        <v>91.72</v>
      </c>
      <c r="P297" s="743"/>
      <c r="U297" s="1454"/>
      <c r="V297" s="639"/>
      <c r="W297" s="742"/>
      <c r="Y297" s="1818">
        <v>101.9</v>
      </c>
      <c r="Z297" s="1811">
        <f t="shared" si="9"/>
        <v>100.991</v>
      </c>
    </row>
    <row r="298" spans="1:26">
      <c r="A298" s="518">
        <v>1999</v>
      </c>
      <c r="B298" s="727" t="s">
        <v>133</v>
      </c>
      <c r="C298" s="546" t="s">
        <v>369</v>
      </c>
      <c r="D298" s="745">
        <v>85.5</v>
      </c>
      <c r="E298" s="573">
        <v>1649.3</v>
      </c>
      <c r="F298" s="753">
        <v>154.1</v>
      </c>
      <c r="G298" s="1391">
        <v>89.7</v>
      </c>
      <c r="H298" s="573">
        <v>48933</v>
      </c>
      <c r="I298" s="748">
        <v>96.363</v>
      </c>
      <c r="J298" s="573">
        <v>2918277</v>
      </c>
      <c r="K298" s="748">
        <v>2.625</v>
      </c>
      <c r="L298" s="1832">
        <v>100.79300000000001</v>
      </c>
      <c r="M298" s="743"/>
      <c r="N298" s="1807">
        <v>322454</v>
      </c>
      <c r="O298" s="1811">
        <f t="shared" si="8"/>
        <v>96.363</v>
      </c>
      <c r="P298" s="743"/>
      <c r="U298" s="1454"/>
      <c r="V298" s="639"/>
      <c r="W298" s="742"/>
      <c r="Y298" s="1818">
        <v>101.7</v>
      </c>
      <c r="Z298" s="1811">
        <f t="shared" si="9"/>
        <v>100.79300000000001</v>
      </c>
    </row>
    <row r="299" spans="1:26">
      <c r="B299" s="525"/>
      <c r="C299" s="547" t="s">
        <v>370</v>
      </c>
      <c r="D299" s="747">
        <v>85.6</v>
      </c>
      <c r="E299" s="576">
        <v>1698.8</v>
      </c>
      <c r="F299" s="754">
        <v>138.9</v>
      </c>
      <c r="G299" s="1390">
        <v>89.2</v>
      </c>
      <c r="H299" s="576">
        <v>49000</v>
      </c>
      <c r="I299" s="746">
        <v>99.244</v>
      </c>
      <c r="J299" s="576">
        <v>6810250</v>
      </c>
      <c r="K299" s="746">
        <v>2.65</v>
      </c>
      <c r="L299" s="1830">
        <v>99.802000000000007</v>
      </c>
      <c r="M299" s="743"/>
      <c r="N299" s="1807">
        <v>271129</v>
      </c>
      <c r="O299" s="1811">
        <f>ROUND(N299/N287*100,3)</f>
        <v>99.244</v>
      </c>
      <c r="P299" s="743"/>
      <c r="U299" s="1454"/>
      <c r="V299" s="639"/>
      <c r="W299" s="742"/>
      <c r="Y299" s="1818">
        <v>100.8</v>
      </c>
      <c r="Z299" s="1811">
        <f t="shared" si="9"/>
        <v>99.802000000000007</v>
      </c>
    </row>
    <row r="300" spans="1:26">
      <c r="B300" s="525"/>
      <c r="C300" s="547" t="s">
        <v>371</v>
      </c>
      <c r="D300" s="747">
        <v>86.8</v>
      </c>
      <c r="E300" s="576">
        <v>1667.2</v>
      </c>
      <c r="F300" s="754">
        <v>139.5</v>
      </c>
      <c r="G300" s="1390">
        <v>89.7</v>
      </c>
      <c r="H300" s="576">
        <v>48354</v>
      </c>
      <c r="I300" s="746">
        <v>100.02200000000001</v>
      </c>
      <c r="J300" s="576">
        <v>1723898</v>
      </c>
      <c r="K300" s="746">
        <v>2.6509999999999998</v>
      </c>
      <c r="L300" s="1830">
        <v>99.603999999999999</v>
      </c>
      <c r="M300" s="743"/>
      <c r="N300" s="1807">
        <v>398299</v>
      </c>
      <c r="O300" s="1811">
        <f t="shared" si="8"/>
        <v>100.02200000000001</v>
      </c>
      <c r="P300" s="743"/>
      <c r="U300" s="1454"/>
      <c r="V300" s="639"/>
      <c r="W300" s="742"/>
      <c r="Y300" s="1818">
        <v>100.7</v>
      </c>
      <c r="Z300" s="1811">
        <f t="shared" si="9"/>
        <v>99.603999999999999</v>
      </c>
    </row>
    <row r="301" spans="1:26">
      <c r="B301" s="525"/>
      <c r="C301" s="547" t="s">
        <v>372</v>
      </c>
      <c r="D301" s="747">
        <v>85.7</v>
      </c>
      <c r="E301" s="576">
        <v>1658.1</v>
      </c>
      <c r="F301" s="754">
        <v>138.69999999999999</v>
      </c>
      <c r="G301" s="1390">
        <v>91.4</v>
      </c>
      <c r="H301" s="576">
        <v>48496</v>
      </c>
      <c r="I301" s="746">
        <v>106.94199999999999</v>
      </c>
      <c r="J301" s="576">
        <v>5124887</v>
      </c>
      <c r="K301" s="746">
        <v>2.63</v>
      </c>
      <c r="L301" s="1830">
        <v>99.802000000000007</v>
      </c>
      <c r="M301" s="743"/>
      <c r="N301" s="1807">
        <v>363264</v>
      </c>
      <c r="O301" s="1811">
        <f t="shared" si="8"/>
        <v>106.94199999999999</v>
      </c>
      <c r="P301" s="743"/>
      <c r="U301" s="1454"/>
      <c r="V301" s="639"/>
      <c r="W301" s="742"/>
      <c r="Y301" s="1818">
        <v>100.7</v>
      </c>
      <c r="Z301" s="1811">
        <f t="shared" si="9"/>
        <v>99.802000000000007</v>
      </c>
    </row>
    <row r="302" spans="1:26">
      <c r="B302" s="525"/>
      <c r="C302" s="547" t="s">
        <v>373</v>
      </c>
      <c r="D302" s="747">
        <v>85.5</v>
      </c>
      <c r="E302" s="576">
        <v>1721</v>
      </c>
      <c r="F302" s="754">
        <v>142.1</v>
      </c>
      <c r="G302" s="1390">
        <v>92.1</v>
      </c>
      <c r="H302" s="576">
        <v>49240</v>
      </c>
      <c r="I302" s="746">
        <v>106.063</v>
      </c>
      <c r="J302" s="576">
        <v>48322271</v>
      </c>
      <c r="K302" s="746">
        <v>2.61</v>
      </c>
      <c r="L302" s="1830">
        <v>99.212000000000003</v>
      </c>
      <c r="M302" s="743"/>
      <c r="N302" s="1807">
        <v>330650</v>
      </c>
      <c r="O302" s="1811">
        <f t="shared" si="8"/>
        <v>106.063</v>
      </c>
      <c r="P302" s="743"/>
      <c r="U302" s="1454"/>
      <c r="V302" s="639"/>
      <c r="W302" s="742"/>
      <c r="Y302" s="1818">
        <v>100.7</v>
      </c>
      <c r="Z302" s="1811">
        <f t="shared" si="9"/>
        <v>99.212000000000003</v>
      </c>
    </row>
    <row r="303" spans="1:26">
      <c r="B303" s="525"/>
      <c r="C303" s="547" t="s">
        <v>374</v>
      </c>
      <c r="D303" s="747">
        <v>84.7</v>
      </c>
      <c r="E303" s="576">
        <v>1580.8</v>
      </c>
      <c r="F303" s="754">
        <v>138.4</v>
      </c>
      <c r="G303" s="1390">
        <v>92.5</v>
      </c>
      <c r="H303" s="576">
        <v>53756</v>
      </c>
      <c r="I303" s="746">
        <v>101.158</v>
      </c>
      <c r="J303" s="576">
        <v>11326272</v>
      </c>
      <c r="K303" s="746">
        <v>2.5760000000000001</v>
      </c>
      <c r="L303" s="1830">
        <v>99.209000000000003</v>
      </c>
      <c r="M303" s="743"/>
      <c r="N303" s="1807">
        <v>308506</v>
      </c>
      <c r="O303" s="1811">
        <f t="shared" si="8"/>
        <v>101.158</v>
      </c>
      <c r="P303" s="743"/>
      <c r="U303" s="1454"/>
      <c r="V303" s="639"/>
      <c r="W303" s="742"/>
      <c r="Y303" s="1818">
        <v>100.3</v>
      </c>
      <c r="Z303" s="1811">
        <f t="shared" si="9"/>
        <v>99.209000000000003</v>
      </c>
    </row>
    <row r="304" spans="1:26">
      <c r="B304" s="525"/>
      <c r="C304" s="547" t="s">
        <v>375</v>
      </c>
      <c r="D304" s="747">
        <v>84.9</v>
      </c>
      <c r="E304" s="576">
        <v>1701.4</v>
      </c>
      <c r="F304" s="754">
        <v>151.6</v>
      </c>
      <c r="G304" s="1390">
        <v>92.2</v>
      </c>
      <c r="H304" s="576">
        <v>54567</v>
      </c>
      <c r="I304" s="746">
        <v>108.42</v>
      </c>
      <c r="J304" s="576">
        <v>3153166</v>
      </c>
      <c r="K304" s="746">
        <v>2.5640000000000001</v>
      </c>
      <c r="L304" s="1830">
        <v>99.503</v>
      </c>
      <c r="M304" s="743"/>
      <c r="N304" s="1807">
        <v>344101</v>
      </c>
      <c r="O304" s="1811">
        <f t="shared" si="8"/>
        <v>108.42</v>
      </c>
      <c r="P304" s="743"/>
      <c r="U304" s="1454"/>
      <c r="V304" s="639"/>
      <c r="W304" s="742"/>
      <c r="Y304" s="1818">
        <v>100.2</v>
      </c>
      <c r="Z304" s="1811">
        <f t="shared" si="9"/>
        <v>99.503</v>
      </c>
    </row>
    <row r="305" spans="1:26">
      <c r="B305" s="525"/>
      <c r="C305" s="547" t="s">
        <v>376</v>
      </c>
      <c r="D305" s="747">
        <v>83.9</v>
      </c>
      <c r="E305" s="576">
        <v>1724</v>
      </c>
      <c r="F305" s="754">
        <v>152.80000000000001</v>
      </c>
      <c r="G305" s="1390">
        <v>91.9</v>
      </c>
      <c r="H305" s="576">
        <v>55411</v>
      </c>
      <c r="I305" s="746">
        <v>102.628</v>
      </c>
      <c r="J305" s="576">
        <v>7355489</v>
      </c>
      <c r="K305" s="746">
        <v>2.5720000000000001</v>
      </c>
      <c r="L305" s="1830">
        <v>99.504999999999995</v>
      </c>
      <c r="M305" s="743"/>
      <c r="N305" s="1807">
        <v>345804</v>
      </c>
      <c r="O305" s="1811">
        <f t="shared" si="8"/>
        <v>102.628</v>
      </c>
      <c r="P305" s="743"/>
      <c r="U305" s="1454"/>
      <c r="V305" s="639"/>
      <c r="W305" s="742"/>
      <c r="Y305" s="1818">
        <v>100.6</v>
      </c>
      <c r="Z305" s="1811">
        <f t="shared" si="9"/>
        <v>99.504999999999995</v>
      </c>
    </row>
    <row r="306" spans="1:26">
      <c r="B306" s="525"/>
      <c r="C306" s="547" t="s">
        <v>377</v>
      </c>
      <c r="D306" s="747">
        <v>83.6</v>
      </c>
      <c r="E306" s="576">
        <v>1672.1</v>
      </c>
      <c r="F306" s="754">
        <v>151.9</v>
      </c>
      <c r="G306" s="1390">
        <v>92</v>
      </c>
      <c r="H306" s="576">
        <v>54091</v>
      </c>
      <c r="I306" s="746">
        <v>103.887</v>
      </c>
      <c r="J306" s="576">
        <v>2663915</v>
      </c>
      <c r="K306" s="746">
        <v>2.5720000000000001</v>
      </c>
      <c r="L306" s="1830">
        <v>99.41</v>
      </c>
      <c r="M306" s="743"/>
      <c r="N306" s="1807">
        <v>309329</v>
      </c>
      <c r="O306" s="1811">
        <f t="shared" si="8"/>
        <v>103.887</v>
      </c>
      <c r="P306" s="743"/>
      <c r="U306" s="1454"/>
      <c r="V306" s="639"/>
      <c r="W306" s="742"/>
      <c r="Y306" s="1818">
        <v>101.1</v>
      </c>
      <c r="Z306" s="1811">
        <f t="shared" si="9"/>
        <v>99.41</v>
      </c>
    </row>
    <row r="307" spans="1:26">
      <c r="B307" s="525"/>
      <c r="C307" s="547" t="s">
        <v>119</v>
      </c>
      <c r="D307" s="747">
        <v>84.6</v>
      </c>
      <c r="E307" s="576">
        <v>1636.2</v>
      </c>
      <c r="F307" s="754">
        <v>142.69999999999999</v>
      </c>
      <c r="G307" s="1390">
        <v>92.1</v>
      </c>
      <c r="H307" s="576">
        <v>52949</v>
      </c>
      <c r="I307" s="746">
        <v>85.572000000000003</v>
      </c>
      <c r="J307" s="576">
        <v>4359758</v>
      </c>
      <c r="K307" s="746">
        <v>2.5659999999999998</v>
      </c>
      <c r="L307" s="1830">
        <v>98.248999999999995</v>
      </c>
      <c r="M307" s="743"/>
      <c r="N307" s="1807">
        <v>306510</v>
      </c>
      <c r="O307" s="1811">
        <f t="shared" si="8"/>
        <v>85.572000000000003</v>
      </c>
      <c r="P307" s="743"/>
      <c r="U307" s="1454"/>
      <c r="V307" s="639"/>
      <c r="W307" s="742"/>
      <c r="Y307" s="1818">
        <v>101</v>
      </c>
      <c r="Z307" s="1811">
        <f t="shared" si="9"/>
        <v>98.248999999999995</v>
      </c>
    </row>
    <row r="308" spans="1:26">
      <c r="B308" s="525"/>
      <c r="C308" s="547" t="s">
        <v>120</v>
      </c>
      <c r="D308" s="747">
        <v>83.7</v>
      </c>
      <c r="E308" s="576">
        <v>1607.7</v>
      </c>
      <c r="F308" s="754">
        <v>145.80000000000001</v>
      </c>
      <c r="G308" s="1390">
        <v>91.6</v>
      </c>
      <c r="H308" s="576">
        <v>55327</v>
      </c>
      <c r="I308" s="746">
        <v>96.655000000000001</v>
      </c>
      <c r="J308" s="576">
        <v>34722578</v>
      </c>
      <c r="K308" s="746">
        <v>2.5590000000000002</v>
      </c>
      <c r="L308" s="1830">
        <v>97.566000000000003</v>
      </c>
      <c r="M308" s="743"/>
      <c r="N308" s="1807">
        <v>311009</v>
      </c>
      <c r="O308" s="1811">
        <f t="shared" si="8"/>
        <v>96.655000000000001</v>
      </c>
      <c r="P308" s="743"/>
      <c r="U308" s="1454"/>
      <c r="V308" s="639"/>
      <c r="W308" s="742"/>
      <c r="Y308" s="1818">
        <v>100.2</v>
      </c>
      <c r="Z308" s="1811">
        <f t="shared" si="9"/>
        <v>97.566000000000003</v>
      </c>
    </row>
    <row r="309" spans="1:26">
      <c r="A309" s="734"/>
      <c r="B309" s="744"/>
      <c r="C309" s="550" t="s">
        <v>121</v>
      </c>
      <c r="D309" s="749">
        <v>83.1</v>
      </c>
      <c r="E309" s="582">
        <v>1600.6</v>
      </c>
      <c r="F309" s="755">
        <v>147.4</v>
      </c>
      <c r="G309" s="1392">
        <v>92.6</v>
      </c>
      <c r="H309" s="582">
        <v>50659</v>
      </c>
      <c r="I309" s="750">
        <v>90.524000000000001</v>
      </c>
      <c r="J309" s="582">
        <v>3043257</v>
      </c>
      <c r="K309" s="750">
        <v>2.528</v>
      </c>
      <c r="L309" s="1831">
        <v>98.135000000000005</v>
      </c>
      <c r="M309" s="743"/>
      <c r="N309" s="1807">
        <v>372323</v>
      </c>
      <c r="O309" s="1811">
        <f t="shared" si="8"/>
        <v>90.524000000000001</v>
      </c>
      <c r="P309" s="743"/>
      <c r="U309" s="1454"/>
      <c r="V309" s="639"/>
      <c r="W309" s="742"/>
      <c r="Y309" s="1818">
        <v>100</v>
      </c>
      <c r="Z309" s="1811">
        <f t="shared" si="9"/>
        <v>98.135000000000005</v>
      </c>
    </row>
    <row r="310" spans="1:26">
      <c r="A310" s="532">
        <v>2000</v>
      </c>
      <c r="B310" s="730" t="s">
        <v>134</v>
      </c>
      <c r="C310" s="546" t="s">
        <v>369</v>
      </c>
      <c r="D310" s="747">
        <v>82.8</v>
      </c>
      <c r="E310" s="576">
        <v>1661.3</v>
      </c>
      <c r="F310" s="754">
        <v>138.4</v>
      </c>
      <c r="G310" s="1390">
        <v>89.3</v>
      </c>
      <c r="H310" s="576">
        <v>49540</v>
      </c>
      <c r="I310" s="746">
        <v>88.587999999999994</v>
      </c>
      <c r="J310" s="576">
        <v>2852789</v>
      </c>
      <c r="K310" s="746">
        <v>2.5259999999999998</v>
      </c>
      <c r="L310" s="1830">
        <v>97.64</v>
      </c>
      <c r="M310" s="743"/>
      <c r="N310" s="1807">
        <v>285654</v>
      </c>
      <c r="O310" s="1811">
        <f t="shared" si="8"/>
        <v>88.587999999999994</v>
      </c>
      <c r="P310" s="743"/>
      <c r="U310" s="1454"/>
      <c r="V310" s="639"/>
      <c r="W310" s="742"/>
      <c r="Y310" s="1818">
        <v>99.3</v>
      </c>
      <c r="Z310" s="1811">
        <f t="shared" si="9"/>
        <v>97.64</v>
      </c>
    </row>
    <row r="311" spans="1:26">
      <c r="B311" s="525"/>
      <c r="C311" s="547" t="s">
        <v>370</v>
      </c>
      <c r="D311" s="747">
        <v>81.7</v>
      </c>
      <c r="E311" s="576">
        <v>1728</v>
      </c>
      <c r="F311" s="754">
        <v>168</v>
      </c>
      <c r="G311" s="1390">
        <v>89.8</v>
      </c>
      <c r="H311" s="576">
        <v>49673</v>
      </c>
      <c r="I311" s="746">
        <v>113.59399999999999</v>
      </c>
      <c r="J311" s="576">
        <v>9649050</v>
      </c>
      <c r="K311" s="746">
        <v>2.5249999999999999</v>
      </c>
      <c r="L311" s="1830">
        <v>98.213999999999999</v>
      </c>
      <c r="M311" s="743"/>
      <c r="N311" s="1807">
        <v>307987</v>
      </c>
      <c r="O311" s="1811">
        <f t="shared" si="8"/>
        <v>113.59399999999999</v>
      </c>
      <c r="P311" s="743"/>
      <c r="U311" s="1454"/>
      <c r="V311" s="639"/>
      <c r="W311" s="742"/>
      <c r="Y311" s="1818">
        <v>99</v>
      </c>
      <c r="Z311" s="1811">
        <f t="shared" si="9"/>
        <v>98.213999999999999</v>
      </c>
    </row>
    <row r="312" spans="1:26">
      <c r="B312" s="525"/>
      <c r="C312" s="547" t="s">
        <v>371</v>
      </c>
      <c r="D312" s="747">
        <v>81.7</v>
      </c>
      <c r="E312" s="576">
        <v>1678.1</v>
      </c>
      <c r="F312" s="754">
        <v>155.6</v>
      </c>
      <c r="G312" s="1390">
        <v>90.2</v>
      </c>
      <c r="H312" s="576">
        <v>47654</v>
      </c>
      <c r="I312" s="746">
        <v>101.621</v>
      </c>
      <c r="J312" s="576">
        <v>2706886</v>
      </c>
      <c r="K312" s="746">
        <v>2.4990000000000001</v>
      </c>
      <c r="L312" s="1830">
        <v>98.61</v>
      </c>
      <c r="M312" s="743"/>
      <c r="N312" s="1807">
        <v>404756</v>
      </c>
      <c r="O312" s="1811">
        <f t="shared" si="8"/>
        <v>101.621</v>
      </c>
      <c r="P312" s="743"/>
      <c r="U312" s="1454"/>
      <c r="V312" s="639"/>
      <c r="W312" s="742"/>
      <c r="Y312" s="1818">
        <v>99.3</v>
      </c>
      <c r="Z312" s="1811">
        <f t="shared" si="9"/>
        <v>98.61</v>
      </c>
    </row>
    <row r="313" spans="1:26">
      <c r="B313" s="525"/>
      <c r="C313" s="547" t="s">
        <v>372</v>
      </c>
      <c r="D313" s="747">
        <v>82.2</v>
      </c>
      <c r="E313" s="576">
        <v>1676.4</v>
      </c>
      <c r="F313" s="754">
        <v>177.7</v>
      </c>
      <c r="G313" s="1390">
        <v>89.8</v>
      </c>
      <c r="H313" s="576">
        <v>47087</v>
      </c>
      <c r="I313" s="746">
        <v>83.843000000000004</v>
      </c>
      <c r="J313" s="576">
        <v>4772059</v>
      </c>
      <c r="K313" s="746">
        <v>2.496</v>
      </c>
      <c r="L313" s="1830">
        <v>98.311999999999998</v>
      </c>
      <c r="M313" s="743"/>
      <c r="N313" s="1807">
        <v>304573</v>
      </c>
      <c r="O313" s="1811">
        <f t="shared" si="8"/>
        <v>83.843000000000004</v>
      </c>
      <c r="P313" s="743"/>
      <c r="U313" s="1454"/>
      <c r="V313" s="639"/>
      <c r="W313" s="742"/>
      <c r="Y313" s="1818">
        <v>99</v>
      </c>
      <c r="Z313" s="1811">
        <f t="shared" si="9"/>
        <v>98.311999999999998</v>
      </c>
    </row>
    <row r="314" spans="1:26">
      <c r="B314" s="525"/>
      <c r="C314" s="547" t="s">
        <v>373</v>
      </c>
      <c r="D314" s="747">
        <v>82</v>
      </c>
      <c r="E314" s="576">
        <v>1735.5</v>
      </c>
      <c r="F314" s="754">
        <v>145.4</v>
      </c>
      <c r="G314" s="1390">
        <v>89.7</v>
      </c>
      <c r="H314" s="576">
        <v>51366</v>
      </c>
      <c r="I314" s="746">
        <v>93.754000000000005</v>
      </c>
      <c r="J314" s="576">
        <v>41743810</v>
      </c>
      <c r="K314" s="746">
        <v>2.5049999999999999</v>
      </c>
      <c r="L314" s="1830">
        <v>98.113</v>
      </c>
      <c r="M314" s="743"/>
      <c r="N314" s="1807">
        <v>309997</v>
      </c>
      <c r="O314" s="1811">
        <f t="shared" si="8"/>
        <v>93.754000000000005</v>
      </c>
      <c r="P314" s="743"/>
      <c r="U314" s="1454"/>
      <c r="V314" s="639"/>
      <c r="W314" s="742"/>
      <c r="Y314" s="1818">
        <v>98.8</v>
      </c>
      <c r="Z314" s="1811">
        <f t="shared" si="9"/>
        <v>98.113</v>
      </c>
    </row>
    <row r="315" spans="1:26">
      <c r="B315" s="525"/>
      <c r="C315" s="547" t="s">
        <v>374</v>
      </c>
      <c r="D315" s="747">
        <v>81.5</v>
      </c>
      <c r="E315" s="576">
        <v>1718.2</v>
      </c>
      <c r="F315" s="754">
        <v>144.6</v>
      </c>
      <c r="G315" s="1390">
        <v>89.7</v>
      </c>
      <c r="H315" s="576">
        <v>52600</v>
      </c>
      <c r="I315" s="746">
        <v>95.77</v>
      </c>
      <c r="J315" s="576">
        <v>8553473</v>
      </c>
      <c r="K315" s="746">
        <v>2.4969999999999999</v>
      </c>
      <c r="L315" s="1830">
        <v>98.703999999999994</v>
      </c>
      <c r="M315" s="743"/>
      <c r="N315" s="1807">
        <v>295455</v>
      </c>
      <c r="O315" s="1811">
        <f t="shared" si="8"/>
        <v>95.77</v>
      </c>
      <c r="P315" s="743"/>
      <c r="U315" s="1454"/>
      <c r="V315" s="639"/>
      <c r="W315" s="742"/>
      <c r="Y315" s="1818">
        <v>99</v>
      </c>
      <c r="Z315" s="1811">
        <f t="shared" si="9"/>
        <v>98.703999999999994</v>
      </c>
    </row>
    <row r="316" spans="1:26">
      <c r="B316" s="525"/>
      <c r="C316" s="547" t="s">
        <v>375</v>
      </c>
      <c r="D316" s="747">
        <v>80.5</v>
      </c>
      <c r="E316" s="576">
        <v>1690.2</v>
      </c>
      <c r="F316" s="754">
        <v>131.9</v>
      </c>
      <c r="G316" s="1390">
        <v>89.9</v>
      </c>
      <c r="H316" s="576">
        <v>53469</v>
      </c>
      <c r="I316" s="746">
        <v>83.146000000000001</v>
      </c>
      <c r="J316" s="576">
        <v>3263128</v>
      </c>
      <c r="K316" s="746">
        <v>2.476</v>
      </c>
      <c r="L316" s="1830">
        <v>98.602999999999994</v>
      </c>
      <c r="M316" s="743"/>
      <c r="N316" s="1807">
        <v>286106</v>
      </c>
      <c r="O316" s="1811">
        <f t="shared" si="8"/>
        <v>83.146000000000001</v>
      </c>
      <c r="P316" s="743"/>
      <c r="U316" s="1454"/>
      <c r="V316" s="639"/>
      <c r="W316" s="742"/>
      <c r="Y316" s="1818">
        <v>98.8</v>
      </c>
      <c r="Z316" s="1811">
        <f t="shared" si="9"/>
        <v>98.602999999999994</v>
      </c>
    </row>
    <row r="317" spans="1:26">
      <c r="B317" s="525"/>
      <c r="C317" s="547" t="s">
        <v>376</v>
      </c>
      <c r="D317" s="747">
        <v>82</v>
      </c>
      <c r="E317" s="576">
        <v>1692.8</v>
      </c>
      <c r="F317" s="754">
        <v>140.5</v>
      </c>
      <c r="G317" s="1390">
        <v>89.5</v>
      </c>
      <c r="H317" s="576">
        <v>55214</v>
      </c>
      <c r="I317" s="746">
        <v>94.399000000000001</v>
      </c>
      <c r="J317" s="576">
        <v>7198384</v>
      </c>
      <c r="K317" s="746">
        <v>2.48</v>
      </c>
      <c r="L317" s="1830">
        <v>98.509</v>
      </c>
      <c r="M317" s="743"/>
      <c r="N317" s="1807">
        <v>326437</v>
      </c>
      <c r="O317" s="1811">
        <f t="shared" si="8"/>
        <v>94.399000000000001</v>
      </c>
      <c r="P317" s="743"/>
      <c r="U317" s="1454"/>
      <c r="V317" s="639"/>
      <c r="W317" s="742"/>
      <c r="Y317" s="1818">
        <v>99.1</v>
      </c>
      <c r="Z317" s="1811">
        <f t="shared" si="9"/>
        <v>98.509</v>
      </c>
    </row>
    <row r="318" spans="1:26">
      <c r="B318" s="525"/>
      <c r="C318" s="547" t="s">
        <v>377</v>
      </c>
      <c r="D318" s="747">
        <v>82.5</v>
      </c>
      <c r="E318" s="576">
        <v>1682</v>
      </c>
      <c r="F318" s="754">
        <v>145.1</v>
      </c>
      <c r="G318" s="1390">
        <v>88.8</v>
      </c>
      <c r="H318" s="576">
        <v>51872</v>
      </c>
      <c r="I318" s="746">
        <v>94.978999999999999</v>
      </c>
      <c r="J318" s="576">
        <v>2681327</v>
      </c>
      <c r="K318" s="746">
        <v>2.4969999999999999</v>
      </c>
      <c r="L318" s="1830">
        <v>98.022000000000006</v>
      </c>
      <c r="M318" s="743"/>
      <c r="N318" s="1807">
        <v>293798</v>
      </c>
      <c r="O318" s="1811">
        <f t="shared" si="8"/>
        <v>94.978999999999999</v>
      </c>
      <c r="P318" s="743"/>
      <c r="U318" s="1454"/>
      <c r="V318" s="639"/>
      <c r="W318" s="742"/>
      <c r="Y318" s="1818">
        <v>99.1</v>
      </c>
      <c r="Z318" s="1811">
        <f t="shared" si="9"/>
        <v>98.022000000000006</v>
      </c>
    </row>
    <row r="319" spans="1:26">
      <c r="B319" s="525"/>
      <c r="C319" s="547" t="s">
        <v>119</v>
      </c>
      <c r="D319" s="747">
        <v>82.9</v>
      </c>
      <c r="E319" s="576">
        <v>1668.2</v>
      </c>
      <c r="F319" s="754">
        <v>134.9</v>
      </c>
      <c r="G319" s="1390">
        <v>89</v>
      </c>
      <c r="H319" s="576">
        <v>52936</v>
      </c>
      <c r="I319" s="746">
        <v>108.185</v>
      </c>
      <c r="J319" s="576">
        <v>4352165</v>
      </c>
      <c r="K319" s="746">
        <v>2.5169999999999999</v>
      </c>
      <c r="L319" s="1830">
        <v>97.921000000000006</v>
      </c>
      <c r="M319" s="743"/>
      <c r="N319" s="1807">
        <v>331597</v>
      </c>
      <c r="O319" s="1811">
        <f t="shared" si="8"/>
        <v>108.185</v>
      </c>
      <c r="P319" s="743"/>
      <c r="U319" s="1454"/>
      <c r="V319" s="639"/>
      <c r="W319" s="742"/>
      <c r="Y319" s="1818">
        <v>98.9</v>
      </c>
      <c r="Z319" s="1811">
        <f t="shared" si="9"/>
        <v>97.921000000000006</v>
      </c>
    </row>
    <row r="320" spans="1:26">
      <c r="B320" s="525"/>
      <c r="C320" s="547" t="s">
        <v>120</v>
      </c>
      <c r="D320" s="747">
        <v>83.8</v>
      </c>
      <c r="E320" s="576">
        <v>1659.5</v>
      </c>
      <c r="F320" s="754">
        <v>142.9</v>
      </c>
      <c r="G320" s="1390">
        <v>89.2</v>
      </c>
      <c r="H320" s="576">
        <v>51639</v>
      </c>
      <c r="I320" s="746">
        <v>97.885000000000005</v>
      </c>
      <c r="J320" s="576">
        <v>32783932</v>
      </c>
      <c r="K320" s="746">
        <v>2.5139999999999998</v>
      </c>
      <c r="L320" s="1830">
        <v>98.602999999999994</v>
      </c>
      <c r="M320" s="743"/>
      <c r="N320" s="1807">
        <v>304432</v>
      </c>
      <c r="O320" s="1811">
        <f t="shared" si="8"/>
        <v>97.885000000000005</v>
      </c>
      <c r="P320" s="743"/>
      <c r="U320" s="1454"/>
      <c r="V320" s="639"/>
      <c r="W320" s="742"/>
      <c r="Y320" s="1818">
        <v>98.8</v>
      </c>
      <c r="Z320" s="1811">
        <f t="shared" si="9"/>
        <v>98.602999999999994</v>
      </c>
    </row>
    <row r="321" spans="1:26">
      <c r="B321" s="525"/>
      <c r="C321" s="550" t="s">
        <v>121</v>
      </c>
      <c r="D321" s="747">
        <v>84.2</v>
      </c>
      <c r="E321" s="576">
        <v>1639.6</v>
      </c>
      <c r="F321" s="754">
        <v>132.4</v>
      </c>
      <c r="G321" s="1390">
        <v>89</v>
      </c>
      <c r="H321" s="576">
        <v>49434</v>
      </c>
      <c r="I321" s="746">
        <v>110.146</v>
      </c>
      <c r="J321" s="576">
        <v>2671367</v>
      </c>
      <c r="K321" s="746">
        <v>2.5179999999999998</v>
      </c>
      <c r="L321" s="1831">
        <v>98.9</v>
      </c>
      <c r="M321" s="743"/>
      <c r="N321" s="1807">
        <v>410100</v>
      </c>
      <c r="O321" s="1811">
        <f t="shared" si="8"/>
        <v>110.146</v>
      </c>
      <c r="P321" s="743"/>
      <c r="U321" s="1454"/>
      <c r="V321" s="639"/>
      <c r="W321" s="742"/>
      <c r="Y321" s="1818">
        <v>98.9</v>
      </c>
      <c r="Z321" s="1811">
        <f t="shared" si="9"/>
        <v>98.9</v>
      </c>
    </row>
    <row r="322" spans="1:26">
      <c r="A322" s="518">
        <v>2001</v>
      </c>
      <c r="B322" s="752" t="s">
        <v>135</v>
      </c>
      <c r="C322" s="546" t="s">
        <v>369</v>
      </c>
      <c r="D322" s="745">
        <v>84.5</v>
      </c>
      <c r="E322" s="573">
        <v>1701.1</v>
      </c>
      <c r="F322" s="753">
        <v>130</v>
      </c>
      <c r="G322" s="1391">
        <v>88.5</v>
      </c>
      <c r="H322" s="573">
        <v>49202</v>
      </c>
      <c r="I322" s="748">
        <v>109.414</v>
      </c>
      <c r="J322" s="573">
        <v>2954318</v>
      </c>
      <c r="K322" s="748">
        <v>2.5129999999999999</v>
      </c>
      <c r="L322" s="1830">
        <v>99.697999999999993</v>
      </c>
      <c r="M322" s="743"/>
      <c r="N322" s="1807">
        <v>312546</v>
      </c>
      <c r="O322" s="1811">
        <f t="shared" si="8"/>
        <v>109.414</v>
      </c>
      <c r="P322" s="743"/>
      <c r="U322" s="1454"/>
      <c r="V322" s="639"/>
      <c r="W322" s="742"/>
      <c r="Y322" s="1818">
        <v>99</v>
      </c>
      <c r="Z322" s="1811">
        <f t="shared" si="9"/>
        <v>99.697999999999993</v>
      </c>
    </row>
    <row r="323" spans="1:26">
      <c r="B323" s="525"/>
      <c r="C323" s="547" t="s">
        <v>370</v>
      </c>
      <c r="D323" s="747">
        <v>84.3</v>
      </c>
      <c r="E323" s="576">
        <v>1725.7</v>
      </c>
      <c r="F323" s="754">
        <v>134.69999999999999</v>
      </c>
      <c r="G323" s="1390">
        <v>88.1</v>
      </c>
      <c r="H323" s="576">
        <v>48604</v>
      </c>
      <c r="I323" s="746">
        <v>97.894000000000005</v>
      </c>
      <c r="J323" s="576">
        <v>7064018</v>
      </c>
      <c r="K323" s="746">
        <v>2.5030000000000001</v>
      </c>
      <c r="L323" s="1830">
        <v>99.596000000000004</v>
      </c>
      <c r="M323" s="743"/>
      <c r="N323" s="1807">
        <v>301501</v>
      </c>
      <c r="O323" s="1811">
        <f t="shared" si="8"/>
        <v>97.894000000000005</v>
      </c>
      <c r="P323" s="743"/>
      <c r="U323" s="1454"/>
      <c r="V323" s="639"/>
      <c r="W323" s="742"/>
      <c r="Y323" s="1818">
        <v>98.6</v>
      </c>
      <c r="Z323" s="1811">
        <f t="shared" si="9"/>
        <v>99.596000000000004</v>
      </c>
    </row>
    <row r="324" spans="1:26">
      <c r="B324" s="525"/>
      <c r="C324" s="547" t="s">
        <v>371</v>
      </c>
      <c r="D324" s="747">
        <v>84.7</v>
      </c>
      <c r="E324" s="576">
        <v>1781.7</v>
      </c>
      <c r="F324" s="754">
        <v>137</v>
      </c>
      <c r="G324" s="1390">
        <v>87.4</v>
      </c>
      <c r="H324" s="576">
        <v>47907</v>
      </c>
      <c r="I324" s="746">
        <v>81.122</v>
      </c>
      <c r="J324" s="576">
        <v>1928097</v>
      </c>
      <c r="K324" s="746">
        <v>2.4710000000000001</v>
      </c>
      <c r="L324" s="1830">
        <v>99.093999999999994</v>
      </c>
      <c r="M324" s="743"/>
      <c r="N324" s="1807">
        <v>328348</v>
      </c>
      <c r="O324" s="1811">
        <f t="shared" si="8"/>
        <v>81.122</v>
      </c>
      <c r="P324" s="743"/>
      <c r="U324" s="1454"/>
      <c r="V324" s="639"/>
      <c r="W324" s="742"/>
      <c r="Y324" s="1818">
        <v>98.4</v>
      </c>
      <c r="Z324" s="1811">
        <f t="shared" si="9"/>
        <v>99.093999999999994</v>
      </c>
    </row>
    <row r="325" spans="1:26">
      <c r="B325" s="525"/>
      <c r="C325" s="547" t="s">
        <v>372</v>
      </c>
      <c r="D325" s="747">
        <v>86.1</v>
      </c>
      <c r="E325" s="576">
        <v>1777.7</v>
      </c>
      <c r="F325" s="754">
        <v>124.6</v>
      </c>
      <c r="G325" s="1390">
        <v>87.9</v>
      </c>
      <c r="H325" s="576">
        <v>48620</v>
      </c>
      <c r="I325" s="746">
        <v>97.674000000000007</v>
      </c>
      <c r="J325" s="576">
        <v>5478505</v>
      </c>
      <c r="K325" s="746">
        <v>2.4550000000000001</v>
      </c>
      <c r="L325" s="1830">
        <v>98.585999999999999</v>
      </c>
      <c r="M325" s="743"/>
      <c r="N325" s="1807">
        <v>297489</v>
      </c>
      <c r="O325" s="1811">
        <f t="shared" si="8"/>
        <v>97.674000000000007</v>
      </c>
      <c r="P325" s="743"/>
      <c r="U325" s="1454"/>
      <c r="V325" s="639"/>
      <c r="W325" s="742"/>
      <c r="Y325" s="1818">
        <v>97.6</v>
      </c>
      <c r="Z325" s="1811">
        <f t="shared" si="9"/>
        <v>98.585999999999999</v>
      </c>
    </row>
    <row r="326" spans="1:26">
      <c r="B326" s="525"/>
      <c r="C326" s="547" t="s">
        <v>373</v>
      </c>
      <c r="D326" s="747">
        <v>86.1</v>
      </c>
      <c r="E326" s="576">
        <v>1785.1</v>
      </c>
      <c r="F326" s="754">
        <v>131.1</v>
      </c>
      <c r="G326" s="1390">
        <v>87.5</v>
      </c>
      <c r="H326" s="576">
        <v>54405</v>
      </c>
      <c r="I326" s="746">
        <v>92.653000000000006</v>
      </c>
      <c r="J326" s="576">
        <v>48569464</v>
      </c>
      <c r="K326" s="746">
        <v>2.4369999999999998</v>
      </c>
      <c r="L326" s="1830">
        <v>98.784999999999997</v>
      </c>
      <c r="M326" s="743"/>
      <c r="N326" s="1807">
        <v>287222</v>
      </c>
      <c r="O326" s="1811">
        <f t="shared" si="8"/>
        <v>92.653000000000006</v>
      </c>
      <c r="P326" s="743"/>
      <c r="U326" s="1454"/>
      <c r="V326" s="639"/>
      <c r="W326" s="742"/>
      <c r="Y326" s="1818">
        <v>97.6</v>
      </c>
      <c r="Z326" s="1811">
        <f t="shared" si="9"/>
        <v>98.784999999999997</v>
      </c>
    </row>
    <row r="327" spans="1:26">
      <c r="B327" s="525"/>
      <c r="C327" s="547" t="s">
        <v>374</v>
      </c>
      <c r="D327" s="747">
        <v>87.5</v>
      </c>
      <c r="E327" s="576">
        <v>1792.4</v>
      </c>
      <c r="F327" s="754">
        <v>128</v>
      </c>
      <c r="G327" s="1390">
        <v>87.6</v>
      </c>
      <c r="H327" s="576">
        <v>52722</v>
      </c>
      <c r="I327" s="746">
        <v>98.277000000000001</v>
      </c>
      <c r="J327" s="576">
        <v>8400803</v>
      </c>
      <c r="K327" s="746">
        <v>2.3460000000000001</v>
      </c>
      <c r="L327" s="1830">
        <v>98.182000000000002</v>
      </c>
      <c r="M327" s="743"/>
      <c r="N327" s="1807">
        <v>290365</v>
      </c>
      <c r="O327" s="1811">
        <f t="shared" si="8"/>
        <v>98.277000000000001</v>
      </c>
      <c r="P327" s="743"/>
      <c r="U327" s="1454"/>
      <c r="V327" s="639"/>
      <c r="W327" s="742"/>
      <c r="Y327" s="1818">
        <v>97.2</v>
      </c>
      <c r="Z327" s="1811">
        <f t="shared" si="9"/>
        <v>98.182000000000002</v>
      </c>
    </row>
    <row r="328" spans="1:26">
      <c r="B328" s="525"/>
      <c r="C328" s="547" t="s">
        <v>375</v>
      </c>
      <c r="D328" s="747">
        <v>86.8</v>
      </c>
      <c r="E328" s="576">
        <v>1734.5</v>
      </c>
      <c r="F328" s="754">
        <v>135.9</v>
      </c>
      <c r="G328" s="1390">
        <v>87.5</v>
      </c>
      <c r="H328" s="576">
        <v>55197</v>
      </c>
      <c r="I328" s="746">
        <v>121.578</v>
      </c>
      <c r="J328" s="576">
        <v>3125933</v>
      </c>
      <c r="K328" s="746">
        <v>2.3250000000000002</v>
      </c>
      <c r="L328" s="1830">
        <v>98.177999999999997</v>
      </c>
      <c r="M328" s="743"/>
      <c r="N328" s="1807">
        <v>347842</v>
      </c>
      <c r="O328" s="1811">
        <f t="shared" si="8"/>
        <v>121.578</v>
      </c>
      <c r="P328" s="743"/>
      <c r="U328" s="1454"/>
      <c r="V328" s="639"/>
      <c r="W328" s="742"/>
      <c r="Y328" s="1818">
        <v>97</v>
      </c>
      <c r="Z328" s="1811">
        <f t="shared" si="9"/>
        <v>98.177999999999997</v>
      </c>
    </row>
    <row r="329" spans="1:26">
      <c r="B329" s="525"/>
      <c r="C329" s="547" t="s">
        <v>376</v>
      </c>
      <c r="D329" s="747">
        <v>86.1</v>
      </c>
      <c r="E329" s="576">
        <v>1730</v>
      </c>
      <c r="F329" s="754">
        <v>113.2</v>
      </c>
      <c r="G329" s="1390">
        <v>87</v>
      </c>
      <c r="H329" s="576">
        <v>55923</v>
      </c>
      <c r="I329" s="746">
        <v>93.674999999999997</v>
      </c>
      <c r="J329" s="576">
        <v>6168593</v>
      </c>
      <c r="K329" s="746">
        <v>2.3180000000000001</v>
      </c>
      <c r="L329" s="1830">
        <v>98.082999999999998</v>
      </c>
      <c r="M329" s="743"/>
      <c r="N329" s="1807">
        <v>305791</v>
      </c>
      <c r="O329" s="1811">
        <f t="shared" si="8"/>
        <v>93.674999999999997</v>
      </c>
      <c r="P329" s="743"/>
      <c r="U329" s="1454"/>
      <c r="V329" s="639"/>
      <c r="W329" s="742"/>
      <c r="Y329" s="1818">
        <v>97.2</v>
      </c>
      <c r="Z329" s="1811">
        <f t="shared" si="9"/>
        <v>98.082999999999998</v>
      </c>
    </row>
    <row r="330" spans="1:26">
      <c r="B330" s="525"/>
      <c r="C330" s="547" t="s">
        <v>377</v>
      </c>
      <c r="D330" s="747">
        <v>85.3</v>
      </c>
      <c r="E330" s="576">
        <v>1722.9</v>
      </c>
      <c r="F330" s="754">
        <v>110.4</v>
      </c>
      <c r="G330" s="1390">
        <v>86.8</v>
      </c>
      <c r="H330" s="576">
        <v>53647</v>
      </c>
      <c r="I330" s="746">
        <v>113.345</v>
      </c>
      <c r="J330" s="576">
        <v>2478831</v>
      </c>
      <c r="K330" s="746">
        <v>2.3010000000000002</v>
      </c>
      <c r="L330" s="1830">
        <v>97.78</v>
      </c>
      <c r="M330" s="743"/>
      <c r="N330" s="1807">
        <v>333006</v>
      </c>
      <c r="O330" s="1811">
        <f t="shared" si="8"/>
        <v>113.345</v>
      </c>
      <c r="P330" s="743"/>
      <c r="U330" s="1454"/>
      <c r="V330" s="639"/>
      <c r="W330" s="742"/>
      <c r="Y330" s="1818">
        <v>96.9</v>
      </c>
      <c r="Z330" s="1811">
        <f t="shared" si="9"/>
        <v>97.78</v>
      </c>
    </row>
    <row r="331" spans="1:26">
      <c r="B331" s="525"/>
      <c r="C331" s="547" t="s">
        <v>119</v>
      </c>
      <c r="D331" s="747">
        <v>84.3</v>
      </c>
      <c r="E331" s="576">
        <v>1689.9</v>
      </c>
      <c r="F331" s="754">
        <v>111.9</v>
      </c>
      <c r="G331" s="1390">
        <v>86.8</v>
      </c>
      <c r="H331" s="576">
        <v>55601</v>
      </c>
      <c r="I331" s="746">
        <v>95.397000000000006</v>
      </c>
      <c r="J331" s="576">
        <v>4528578</v>
      </c>
      <c r="K331" s="746">
        <v>2.2949999999999999</v>
      </c>
      <c r="L331" s="1830">
        <v>97.876999999999995</v>
      </c>
      <c r="M331" s="743"/>
      <c r="N331" s="1807">
        <v>316334</v>
      </c>
      <c r="O331" s="1811">
        <f t="shared" si="8"/>
        <v>95.397000000000006</v>
      </c>
      <c r="P331" s="743"/>
      <c r="U331" s="1454"/>
      <c r="V331" s="639"/>
      <c r="W331" s="742"/>
      <c r="Y331" s="1818">
        <v>96.8</v>
      </c>
      <c r="Z331" s="1811">
        <f t="shared" si="9"/>
        <v>97.876999999999995</v>
      </c>
    </row>
    <row r="332" spans="1:26">
      <c r="B332" s="525"/>
      <c r="C332" s="547" t="s">
        <v>120</v>
      </c>
      <c r="D332" s="747">
        <v>84.2</v>
      </c>
      <c r="E332" s="576">
        <v>1630.3</v>
      </c>
      <c r="F332" s="754">
        <v>109.2</v>
      </c>
      <c r="G332" s="1390">
        <v>86.5</v>
      </c>
      <c r="H332" s="576">
        <v>53569</v>
      </c>
      <c r="I332" s="746">
        <v>98.866</v>
      </c>
      <c r="J332" s="576">
        <v>31085815</v>
      </c>
      <c r="K332" s="746">
        <v>2.294</v>
      </c>
      <c r="L332" s="1830">
        <v>97.47</v>
      </c>
      <c r="M332" s="743"/>
      <c r="N332" s="1807">
        <v>300981</v>
      </c>
      <c r="O332" s="1811">
        <f t="shared" si="8"/>
        <v>98.866</v>
      </c>
      <c r="P332" s="743"/>
      <c r="U332" s="1454"/>
      <c r="V332" s="639"/>
      <c r="W332" s="742"/>
      <c r="Y332" s="1818">
        <v>96.3</v>
      </c>
      <c r="Z332" s="1811">
        <f t="shared" si="9"/>
        <v>97.47</v>
      </c>
    </row>
    <row r="333" spans="1:26">
      <c r="A333" s="734"/>
      <c r="B333" s="744"/>
      <c r="C333" s="550" t="s">
        <v>121</v>
      </c>
      <c r="D333" s="749">
        <v>83.1</v>
      </c>
      <c r="E333" s="582">
        <v>1572.4</v>
      </c>
      <c r="F333" s="755">
        <v>113.5</v>
      </c>
      <c r="G333" s="1392">
        <v>86.5</v>
      </c>
      <c r="H333" s="582">
        <v>51065</v>
      </c>
      <c r="I333" s="750">
        <v>86.531999999999996</v>
      </c>
      <c r="J333" s="582">
        <v>2388426</v>
      </c>
      <c r="K333" s="750">
        <v>2.2810000000000001</v>
      </c>
      <c r="L333" s="1831">
        <v>97.168999999999997</v>
      </c>
      <c r="M333" s="743"/>
      <c r="N333" s="1807">
        <v>354866</v>
      </c>
      <c r="O333" s="1811">
        <f t="shared" si="8"/>
        <v>86.531999999999996</v>
      </c>
      <c r="P333" s="743"/>
      <c r="U333" s="1454"/>
      <c r="V333" s="639"/>
      <c r="W333" s="742"/>
      <c r="Y333" s="1818">
        <v>96.1</v>
      </c>
      <c r="Z333" s="1811">
        <f t="shared" si="9"/>
        <v>97.168999999999997</v>
      </c>
    </row>
    <row r="334" spans="1:26">
      <c r="A334" s="532">
        <v>2002</v>
      </c>
      <c r="B334" s="730" t="s">
        <v>136</v>
      </c>
      <c r="C334" s="546" t="s">
        <v>369</v>
      </c>
      <c r="D334" s="747">
        <v>80.3</v>
      </c>
      <c r="E334" s="576">
        <v>1588.7</v>
      </c>
      <c r="F334" s="754">
        <v>113.2</v>
      </c>
      <c r="G334" s="1390">
        <v>86.3</v>
      </c>
      <c r="H334" s="576">
        <v>51264</v>
      </c>
      <c r="I334" s="746">
        <v>91.840999999999994</v>
      </c>
      <c r="J334" s="576">
        <v>2525923</v>
      </c>
      <c r="K334" s="746">
        <v>2.286</v>
      </c>
      <c r="L334" s="1830">
        <v>96.869</v>
      </c>
      <c r="M334" s="743"/>
      <c r="N334" s="1807">
        <v>287046</v>
      </c>
      <c r="O334" s="1811">
        <f t="shared" si="8"/>
        <v>91.840999999999994</v>
      </c>
      <c r="P334" s="743"/>
      <c r="U334" s="1454"/>
      <c r="V334" s="639"/>
      <c r="W334" s="742"/>
      <c r="Y334" s="1818">
        <v>95.9</v>
      </c>
      <c r="Z334" s="1811">
        <f t="shared" si="9"/>
        <v>96.869</v>
      </c>
    </row>
    <row r="335" spans="1:26">
      <c r="B335" s="525"/>
      <c r="C335" s="547" t="s">
        <v>370</v>
      </c>
      <c r="D335" s="747">
        <v>82.4</v>
      </c>
      <c r="E335" s="576">
        <v>1622.5</v>
      </c>
      <c r="F335" s="754">
        <v>107.3</v>
      </c>
      <c r="G335" s="1390">
        <v>86.2</v>
      </c>
      <c r="H335" s="576">
        <v>49083</v>
      </c>
      <c r="I335" s="746">
        <v>90.424999999999997</v>
      </c>
      <c r="J335" s="576">
        <v>6195875</v>
      </c>
      <c r="K335" s="746">
        <v>2.2879999999999998</v>
      </c>
      <c r="L335" s="1830">
        <v>96.247</v>
      </c>
      <c r="M335" s="743"/>
      <c r="N335" s="1807">
        <v>272632</v>
      </c>
      <c r="O335" s="1811">
        <f t="shared" si="8"/>
        <v>90.424999999999997</v>
      </c>
      <c r="P335" s="743"/>
      <c r="U335" s="1454"/>
      <c r="V335" s="639"/>
      <c r="W335" s="742"/>
      <c r="Y335" s="1818">
        <v>94.9</v>
      </c>
      <c r="Z335" s="1811">
        <f t="shared" si="9"/>
        <v>96.247</v>
      </c>
    </row>
    <row r="336" spans="1:26">
      <c r="B336" s="525"/>
      <c r="C336" s="547" t="s">
        <v>371</v>
      </c>
      <c r="D336" s="747">
        <v>82</v>
      </c>
      <c r="E336" s="576">
        <v>1692</v>
      </c>
      <c r="F336" s="754">
        <v>127.7</v>
      </c>
      <c r="G336" s="1390">
        <v>85.4</v>
      </c>
      <c r="H336" s="576">
        <v>45410</v>
      </c>
      <c r="I336" s="746">
        <v>84.691999999999993</v>
      </c>
      <c r="J336" s="576">
        <v>1805014</v>
      </c>
      <c r="K336" s="746">
        <v>2.2570000000000001</v>
      </c>
      <c r="L336" s="1830">
        <v>96.748000000000005</v>
      </c>
      <c r="M336" s="743"/>
      <c r="N336" s="1807">
        <v>278083</v>
      </c>
      <c r="O336" s="1811">
        <f t="shared" si="8"/>
        <v>84.691999999999993</v>
      </c>
      <c r="P336" s="743"/>
      <c r="U336" s="1454"/>
      <c r="V336" s="639"/>
      <c r="W336" s="742"/>
      <c r="Y336" s="1818">
        <v>95.2</v>
      </c>
      <c r="Z336" s="1811">
        <f t="shared" si="9"/>
        <v>96.748000000000005</v>
      </c>
    </row>
    <row r="337" spans="1:26">
      <c r="B337" s="525"/>
      <c r="C337" s="547" t="s">
        <v>372</v>
      </c>
      <c r="D337" s="747">
        <v>76.900000000000006</v>
      </c>
      <c r="E337" s="576">
        <v>1649.8</v>
      </c>
      <c r="F337" s="754">
        <v>111.1</v>
      </c>
      <c r="G337" s="1390">
        <v>86.6</v>
      </c>
      <c r="H337" s="576">
        <v>46571</v>
      </c>
      <c r="I337" s="746">
        <v>90.62</v>
      </c>
      <c r="J337" s="576">
        <v>4742373</v>
      </c>
      <c r="K337" s="746">
        <v>2.2639999999999998</v>
      </c>
      <c r="L337" s="1830">
        <v>98.156000000000006</v>
      </c>
      <c r="M337" s="743"/>
      <c r="N337" s="1807">
        <v>269585</v>
      </c>
      <c r="O337" s="1811">
        <f t="shared" si="8"/>
        <v>90.62</v>
      </c>
      <c r="P337" s="743"/>
      <c r="U337" s="1454"/>
      <c r="V337" s="639"/>
      <c r="W337" s="742"/>
      <c r="Y337" s="1818">
        <v>95.8</v>
      </c>
      <c r="Z337" s="1811">
        <f t="shared" si="9"/>
        <v>98.156000000000006</v>
      </c>
    </row>
    <row r="338" spans="1:26">
      <c r="B338" s="525"/>
      <c r="C338" s="547" t="s">
        <v>373</v>
      </c>
      <c r="D338" s="747">
        <v>75.8</v>
      </c>
      <c r="E338" s="576">
        <v>1646.7</v>
      </c>
      <c r="F338" s="754">
        <v>107.3</v>
      </c>
      <c r="G338" s="1390">
        <v>86.5</v>
      </c>
      <c r="H338" s="576">
        <v>52372</v>
      </c>
      <c r="I338" s="746">
        <v>92.325999999999993</v>
      </c>
      <c r="J338" s="576">
        <v>33143282</v>
      </c>
      <c r="K338" s="746">
        <v>2.2690000000000001</v>
      </c>
      <c r="L338" s="1830">
        <v>97.745999999999995</v>
      </c>
      <c r="M338" s="743"/>
      <c r="N338" s="1807">
        <v>265181</v>
      </c>
      <c r="O338" s="1811">
        <f t="shared" si="8"/>
        <v>92.325999999999993</v>
      </c>
      <c r="P338" s="743"/>
      <c r="U338" s="1454"/>
      <c r="V338" s="639"/>
      <c r="W338" s="742"/>
      <c r="Y338" s="1818">
        <v>95.4</v>
      </c>
      <c r="Z338" s="1811">
        <f t="shared" si="9"/>
        <v>97.745999999999995</v>
      </c>
    </row>
    <row r="339" spans="1:26">
      <c r="B339" s="525"/>
      <c r="C339" s="547" t="s">
        <v>374</v>
      </c>
      <c r="D339" s="747">
        <v>76</v>
      </c>
      <c r="E339" s="576">
        <v>1661.2</v>
      </c>
      <c r="F339" s="754">
        <v>112.2</v>
      </c>
      <c r="G339" s="1390">
        <v>86.5</v>
      </c>
      <c r="H339" s="576">
        <v>51584</v>
      </c>
      <c r="I339" s="746">
        <v>93.498000000000005</v>
      </c>
      <c r="J339" s="576">
        <v>7285298</v>
      </c>
      <c r="K339" s="746">
        <v>2.2730000000000001</v>
      </c>
      <c r="L339" s="1830">
        <v>98.045000000000002</v>
      </c>
      <c r="M339" s="743"/>
      <c r="N339" s="1807">
        <v>271486</v>
      </c>
      <c r="O339" s="1811">
        <f t="shared" si="8"/>
        <v>93.498000000000005</v>
      </c>
      <c r="P339" s="743"/>
      <c r="U339" s="1454"/>
      <c r="V339" s="639"/>
      <c r="W339" s="742"/>
      <c r="Y339" s="1818">
        <v>95.3</v>
      </c>
      <c r="Z339" s="1811">
        <f t="shared" si="9"/>
        <v>98.045000000000002</v>
      </c>
    </row>
    <row r="340" spans="1:26">
      <c r="B340" s="525"/>
      <c r="C340" s="547" t="s">
        <v>375</v>
      </c>
      <c r="D340" s="747">
        <v>76</v>
      </c>
      <c r="E340" s="576">
        <v>1621.9</v>
      </c>
      <c r="F340" s="754">
        <v>113.6</v>
      </c>
      <c r="G340" s="1390">
        <v>86.7</v>
      </c>
      <c r="H340" s="576">
        <v>55320</v>
      </c>
      <c r="I340" s="746">
        <v>94.944999999999993</v>
      </c>
      <c r="J340" s="576">
        <v>2735453</v>
      </c>
      <c r="K340" s="746">
        <v>2.2690000000000001</v>
      </c>
      <c r="L340" s="1830">
        <v>97.629000000000005</v>
      </c>
      <c r="M340" s="743"/>
      <c r="N340" s="1807">
        <v>330259</v>
      </c>
      <c r="O340" s="1811">
        <f t="shared" si="8"/>
        <v>94.944999999999993</v>
      </c>
      <c r="P340" s="743"/>
      <c r="U340" s="1454"/>
      <c r="V340" s="639"/>
      <c r="W340" s="742"/>
      <c r="Y340" s="1818">
        <v>94.7</v>
      </c>
      <c r="Z340" s="1811">
        <f t="shared" si="9"/>
        <v>97.629000000000005</v>
      </c>
    </row>
    <row r="341" spans="1:26">
      <c r="B341" s="525"/>
      <c r="C341" s="547" t="s">
        <v>376</v>
      </c>
      <c r="D341" s="747">
        <v>75.8</v>
      </c>
      <c r="E341" s="576">
        <v>1571.5</v>
      </c>
      <c r="F341" s="754">
        <v>117.5</v>
      </c>
      <c r="G341" s="1390">
        <v>86.1</v>
      </c>
      <c r="H341" s="576">
        <v>54514</v>
      </c>
      <c r="I341" s="746">
        <v>93.17</v>
      </c>
      <c r="J341" s="576">
        <v>6766896</v>
      </c>
      <c r="K341" s="746">
        <v>2.2629999999999999</v>
      </c>
      <c r="L341" s="1830">
        <v>98.045000000000002</v>
      </c>
      <c r="M341" s="743"/>
      <c r="N341" s="1807">
        <v>284905</v>
      </c>
      <c r="O341" s="1811">
        <f t="shared" si="8"/>
        <v>93.17</v>
      </c>
      <c r="P341" s="743"/>
      <c r="U341" s="1454"/>
      <c r="V341" s="639"/>
      <c r="W341" s="742"/>
      <c r="Y341" s="1818">
        <v>95.3</v>
      </c>
      <c r="Z341" s="1811">
        <f t="shared" si="9"/>
        <v>98.045000000000002</v>
      </c>
    </row>
    <row r="342" spans="1:26">
      <c r="B342" s="525"/>
      <c r="C342" s="547" t="s">
        <v>377</v>
      </c>
      <c r="D342" s="747">
        <v>76</v>
      </c>
      <c r="E342" s="576">
        <v>1606</v>
      </c>
      <c r="F342" s="754">
        <v>107.4</v>
      </c>
      <c r="G342" s="1390">
        <v>86.1</v>
      </c>
      <c r="H342" s="576">
        <v>52583</v>
      </c>
      <c r="I342" s="746">
        <v>82.254000000000005</v>
      </c>
      <c r="J342" s="576">
        <v>2093558</v>
      </c>
      <c r="K342" s="746">
        <v>2.2370000000000001</v>
      </c>
      <c r="L342" s="1830">
        <v>98.141999999999996</v>
      </c>
      <c r="M342" s="743"/>
      <c r="N342" s="1807">
        <v>273912</v>
      </c>
      <c r="O342" s="1811">
        <f>ROUND(N342/N330*100,3)</f>
        <v>82.254000000000005</v>
      </c>
      <c r="P342" s="743"/>
      <c r="U342" s="1454"/>
      <c r="V342" s="639"/>
      <c r="W342" s="742"/>
      <c r="Y342" s="1818">
        <v>95.1</v>
      </c>
      <c r="Z342" s="1811">
        <f t="shared" ref="Z342:Z366" si="10">ROUND(Y342/Y330*100,3)</f>
        <v>98.141999999999996</v>
      </c>
    </row>
    <row r="343" spans="1:26">
      <c r="B343" s="525"/>
      <c r="C343" s="547" t="s">
        <v>119</v>
      </c>
      <c r="D343" s="747">
        <v>75.2</v>
      </c>
      <c r="E343" s="576">
        <v>1570.4</v>
      </c>
      <c r="F343" s="754">
        <v>135</v>
      </c>
      <c r="G343" s="1390">
        <v>85.6</v>
      </c>
      <c r="H343" s="576">
        <v>53262</v>
      </c>
      <c r="I343" s="746">
        <v>90.7</v>
      </c>
      <c r="J343" s="576">
        <v>3798320</v>
      </c>
      <c r="K343" s="746">
        <v>2.2349999999999999</v>
      </c>
      <c r="L343" s="1830">
        <v>98.14</v>
      </c>
      <c r="M343" s="743"/>
      <c r="N343" s="1807">
        <v>286915</v>
      </c>
      <c r="O343" s="1811">
        <f>ROUND(N343/N331*100,3)</f>
        <v>90.7</v>
      </c>
      <c r="P343" s="743"/>
      <c r="U343" s="1454"/>
      <c r="V343" s="639"/>
      <c r="W343" s="742"/>
      <c r="Y343" s="1818">
        <v>95</v>
      </c>
      <c r="Z343" s="1811">
        <f t="shared" si="10"/>
        <v>98.14</v>
      </c>
    </row>
    <row r="344" spans="1:26">
      <c r="B344" s="525"/>
      <c r="C344" s="547" t="s">
        <v>120</v>
      </c>
      <c r="D344" s="747">
        <v>74</v>
      </c>
      <c r="E344" s="576">
        <v>1552.2</v>
      </c>
      <c r="F344" s="754">
        <v>129</v>
      </c>
      <c r="G344" s="1390">
        <v>85.9</v>
      </c>
      <c r="H344" s="576">
        <v>48055</v>
      </c>
      <c r="I344" s="746">
        <v>107.952</v>
      </c>
      <c r="J344" s="576">
        <v>27824263</v>
      </c>
      <c r="K344" s="746">
        <v>2.2029999999999998</v>
      </c>
      <c r="L344" s="1830">
        <v>98.754000000000005</v>
      </c>
      <c r="M344" s="743"/>
      <c r="N344" s="1807">
        <v>324915</v>
      </c>
      <c r="O344" s="1811">
        <f>ROUND(N344/N332*100,3)</f>
        <v>107.952</v>
      </c>
      <c r="P344" s="743"/>
      <c r="U344" s="1454"/>
      <c r="V344" s="639"/>
      <c r="W344" s="742"/>
      <c r="Y344" s="1818">
        <v>95.1</v>
      </c>
      <c r="Z344" s="1811">
        <f t="shared" si="10"/>
        <v>98.754000000000005</v>
      </c>
    </row>
    <row r="345" spans="1:26">
      <c r="B345" s="525"/>
      <c r="C345" s="550" t="s">
        <v>121</v>
      </c>
      <c r="D345" s="756">
        <v>74.900000000000006</v>
      </c>
      <c r="E345" s="576">
        <v>1518.9</v>
      </c>
      <c r="F345" s="754">
        <v>140.80000000000001</v>
      </c>
      <c r="G345" s="1390">
        <v>84.8</v>
      </c>
      <c r="H345" s="576">
        <v>46282</v>
      </c>
      <c r="I345" s="746">
        <v>109.94199999999999</v>
      </c>
      <c r="J345" s="576">
        <v>2459888</v>
      </c>
      <c r="K345" s="746">
        <v>2.2160000000000002</v>
      </c>
      <c r="L345" s="1830">
        <v>98.855000000000004</v>
      </c>
      <c r="M345" s="743"/>
      <c r="N345" s="1807">
        <v>390147</v>
      </c>
      <c r="O345" s="1811">
        <f>ROUND(N345/N333*100,3)</f>
        <v>109.94199999999999</v>
      </c>
      <c r="P345" s="743"/>
      <c r="U345" s="1454"/>
      <c r="V345" s="639"/>
      <c r="W345" s="742"/>
      <c r="Y345" s="1818">
        <v>95</v>
      </c>
      <c r="Z345" s="1811">
        <f t="shared" si="10"/>
        <v>98.855000000000004</v>
      </c>
    </row>
    <row r="346" spans="1:26">
      <c r="A346" s="518">
        <v>2003</v>
      </c>
      <c r="B346" s="752" t="s">
        <v>137</v>
      </c>
      <c r="C346" s="546" t="s">
        <v>369</v>
      </c>
      <c r="D346" s="745">
        <v>78.599999999999994</v>
      </c>
      <c r="E346" s="573">
        <v>1562.021</v>
      </c>
      <c r="F346" s="753">
        <v>136.1</v>
      </c>
      <c r="G346" s="1391">
        <v>85.2</v>
      </c>
      <c r="H346" s="573">
        <v>45706</v>
      </c>
      <c r="I346" s="748">
        <v>102.92100000000001</v>
      </c>
      <c r="J346" s="573">
        <v>1958312</v>
      </c>
      <c r="K346" s="748">
        <v>2.4300000000000002</v>
      </c>
      <c r="L346" s="1832">
        <v>98.436000000000007</v>
      </c>
      <c r="M346" s="743"/>
      <c r="N346" s="1807">
        <v>295431</v>
      </c>
      <c r="O346" s="1811">
        <f>ROUND(N346/N334*100,3)</f>
        <v>102.92100000000001</v>
      </c>
      <c r="P346" s="743"/>
      <c r="U346" s="1454"/>
      <c r="V346" s="639"/>
      <c r="W346" s="742"/>
      <c r="Y346" s="1818">
        <v>94.4</v>
      </c>
      <c r="Z346" s="1811">
        <f t="shared" si="10"/>
        <v>98.436000000000007</v>
      </c>
    </row>
    <row r="347" spans="1:26">
      <c r="B347" s="525"/>
      <c r="C347" s="547" t="s">
        <v>370</v>
      </c>
      <c r="D347" s="747">
        <v>78.7</v>
      </c>
      <c r="E347" s="576">
        <v>1509.752</v>
      </c>
      <c r="F347" s="754">
        <v>130</v>
      </c>
      <c r="G347" s="1390">
        <v>85.1</v>
      </c>
      <c r="H347" s="576">
        <v>43467</v>
      </c>
      <c r="I347" s="746">
        <v>97</v>
      </c>
      <c r="J347" s="576">
        <v>6052791</v>
      </c>
      <c r="K347" s="746">
        <v>2.4380000000000002</v>
      </c>
      <c r="L347" s="1830">
        <v>99.367999999999995</v>
      </c>
      <c r="M347" s="743"/>
      <c r="N347" s="1807">
        <v>264454</v>
      </c>
      <c r="O347" s="1811">
        <f t="shared" ref="O347:O370" si="11">ROUND(N347/N335*100,3)</f>
        <v>97</v>
      </c>
      <c r="P347" s="743"/>
      <c r="U347" s="1454"/>
      <c r="V347" s="639"/>
      <c r="W347" s="742"/>
      <c r="Y347" s="1818">
        <v>94.3</v>
      </c>
      <c r="Z347" s="1811">
        <f t="shared" si="10"/>
        <v>99.367999999999995</v>
      </c>
    </row>
    <row r="348" spans="1:26">
      <c r="B348" s="525"/>
      <c r="C348" s="547" t="s">
        <v>371</v>
      </c>
      <c r="D348" s="747">
        <v>78.8</v>
      </c>
      <c r="E348" s="576">
        <v>1476.029</v>
      </c>
      <c r="F348" s="754">
        <v>133.4</v>
      </c>
      <c r="G348" s="1390">
        <v>84.3</v>
      </c>
      <c r="H348" s="576">
        <v>42189</v>
      </c>
      <c r="I348" s="746">
        <v>111.81399999999999</v>
      </c>
      <c r="J348" s="576">
        <v>2175017</v>
      </c>
      <c r="K348" s="746">
        <v>2.427</v>
      </c>
      <c r="L348" s="1830">
        <v>99.265000000000001</v>
      </c>
      <c r="M348" s="743"/>
      <c r="N348" s="1807">
        <v>310937</v>
      </c>
      <c r="O348" s="1811">
        <f t="shared" si="11"/>
        <v>111.81399999999999</v>
      </c>
      <c r="P348" s="743"/>
      <c r="U348" s="1454"/>
      <c r="V348" s="639"/>
      <c r="W348" s="742"/>
      <c r="Y348" s="1818">
        <v>94.5</v>
      </c>
      <c r="Z348" s="1811">
        <f t="shared" si="10"/>
        <v>99.265000000000001</v>
      </c>
    </row>
    <row r="349" spans="1:26">
      <c r="B349" s="525"/>
      <c r="C349" s="547" t="s">
        <v>372</v>
      </c>
      <c r="D349" s="747">
        <v>78</v>
      </c>
      <c r="E349" s="576">
        <v>1496.6469999999999</v>
      </c>
      <c r="F349" s="754">
        <v>125.6</v>
      </c>
      <c r="G349" s="1390">
        <v>85.3</v>
      </c>
      <c r="H349" s="576">
        <v>41526</v>
      </c>
      <c r="I349" s="746">
        <v>110.10899999999999</v>
      </c>
      <c r="J349" s="576">
        <v>4922158</v>
      </c>
      <c r="K349" s="746">
        <v>2.4159999999999999</v>
      </c>
      <c r="L349" s="1830">
        <v>99.165000000000006</v>
      </c>
      <c r="M349" s="743"/>
      <c r="N349" s="1807">
        <v>296836</v>
      </c>
      <c r="O349" s="1811">
        <f t="shared" si="11"/>
        <v>110.10899999999999</v>
      </c>
      <c r="P349" s="743"/>
      <c r="U349" s="1454"/>
      <c r="V349" s="639"/>
      <c r="W349" s="742"/>
      <c r="Y349" s="1818">
        <v>95</v>
      </c>
      <c r="Z349" s="1811">
        <f t="shared" si="10"/>
        <v>99.165000000000006</v>
      </c>
    </row>
    <row r="350" spans="1:26">
      <c r="B350" s="525"/>
      <c r="C350" s="547" t="s">
        <v>373</v>
      </c>
      <c r="D350" s="747">
        <v>77.099999999999994</v>
      </c>
      <c r="E350" s="576">
        <v>1485.6030000000001</v>
      </c>
      <c r="F350" s="754">
        <v>132.5</v>
      </c>
      <c r="G350" s="1390">
        <v>85.2</v>
      </c>
      <c r="H350" s="576">
        <v>44763</v>
      </c>
      <c r="I350" s="746">
        <v>116.89400000000001</v>
      </c>
      <c r="J350" s="576">
        <v>37725492</v>
      </c>
      <c r="K350" s="746">
        <v>2.41</v>
      </c>
      <c r="L350" s="1830">
        <v>99.686000000000007</v>
      </c>
      <c r="M350" s="743"/>
      <c r="N350" s="1807">
        <v>309980</v>
      </c>
      <c r="O350" s="1811">
        <f t="shared" si="11"/>
        <v>116.89400000000001</v>
      </c>
      <c r="P350" s="743"/>
      <c r="U350" s="1454"/>
      <c r="V350" s="639"/>
      <c r="W350" s="742"/>
      <c r="Y350" s="1818">
        <v>95.1</v>
      </c>
      <c r="Z350" s="1811">
        <f t="shared" si="10"/>
        <v>99.686000000000007</v>
      </c>
    </row>
    <row r="351" spans="1:26">
      <c r="B351" s="525"/>
      <c r="C351" s="547" t="s">
        <v>374</v>
      </c>
      <c r="D351" s="747">
        <v>77.5</v>
      </c>
      <c r="E351" s="576">
        <v>1530.91</v>
      </c>
      <c r="F351" s="754">
        <v>142.6</v>
      </c>
      <c r="G351" s="1390">
        <v>84.3</v>
      </c>
      <c r="H351" s="576">
        <v>44800</v>
      </c>
      <c r="I351" s="746">
        <v>113.05200000000001</v>
      </c>
      <c r="J351" s="576">
        <v>3428135</v>
      </c>
      <c r="K351" s="746">
        <v>2.3980000000000001</v>
      </c>
      <c r="L351" s="1830">
        <v>99.58</v>
      </c>
      <c r="M351" s="743"/>
      <c r="N351" s="1807">
        <v>306921</v>
      </c>
      <c r="O351" s="1811">
        <f t="shared" si="11"/>
        <v>113.05200000000001</v>
      </c>
      <c r="P351" s="743"/>
      <c r="U351" s="1454"/>
      <c r="V351" s="639"/>
      <c r="W351" s="742"/>
      <c r="Y351" s="1818">
        <v>94.9</v>
      </c>
      <c r="Z351" s="1811">
        <f t="shared" si="10"/>
        <v>99.58</v>
      </c>
    </row>
    <row r="352" spans="1:26">
      <c r="B352" s="525"/>
      <c r="C352" s="547" t="s">
        <v>375</v>
      </c>
      <c r="D352" s="747">
        <v>77.099999999999994</v>
      </c>
      <c r="E352" s="576">
        <v>1556.4</v>
      </c>
      <c r="F352" s="754">
        <v>120.4</v>
      </c>
      <c r="G352" s="1390">
        <v>84.9</v>
      </c>
      <c r="H352" s="576">
        <v>46567</v>
      </c>
      <c r="I352" s="746">
        <v>88.156999999999996</v>
      </c>
      <c r="J352" s="576">
        <v>3259261</v>
      </c>
      <c r="K352" s="746">
        <v>2.3919999999999999</v>
      </c>
      <c r="L352" s="1830">
        <v>100.10599999999999</v>
      </c>
      <c r="M352" s="743"/>
      <c r="N352" s="1807">
        <v>291148</v>
      </c>
      <c r="O352" s="1811">
        <f t="shared" si="11"/>
        <v>88.156999999999996</v>
      </c>
      <c r="P352" s="743"/>
      <c r="U352" s="1454"/>
      <c r="V352" s="639"/>
      <c r="W352" s="742"/>
      <c r="Y352" s="1818">
        <v>94.8</v>
      </c>
      <c r="Z352" s="1811">
        <f t="shared" si="10"/>
        <v>100.10599999999999</v>
      </c>
    </row>
    <row r="353" spans="1:26">
      <c r="B353" s="525"/>
      <c r="C353" s="547" t="s">
        <v>376</v>
      </c>
      <c r="D353" s="747">
        <v>77.2</v>
      </c>
      <c r="E353" s="576">
        <v>1548.8</v>
      </c>
      <c r="F353" s="754">
        <v>108</v>
      </c>
      <c r="G353" s="1390">
        <v>83</v>
      </c>
      <c r="H353" s="576">
        <v>44732</v>
      </c>
      <c r="I353" s="746">
        <v>109.824</v>
      </c>
      <c r="J353" s="576">
        <v>5123426</v>
      </c>
      <c r="K353" s="746">
        <v>2.403</v>
      </c>
      <c r="L353" s="1830">
        <v>99.474999999999994</v>
      </c>
      <c r="M353" s="743"/>
      <c r="N353" s="1807">
        <v>312894</v>
      </c>
      <c r="O353" s="1811">
        <f t="shared" si="11"/>
        <v>109.824</v>
      </c>
      <c r="P353" s="743"/>
      <c r="U353" s="1454"/>
      <c r="V353" s="639"/>
      <c r="W353" s="742"/>
      <c r="Y353" s="1818">
        <v>94.8</v>
      </c>
      <c r="Z353" s="1811">
        <f t="shared" si="10"/>
        <v>99.474999999999994</v>
      </c>
    </row>
    <row r="354" spans="1:26">
      <c r="B354" s="525"/>
      <c r="C354" s="547" t="s">
        <v>377</v>
      </c>
      <c r="D354" s="747">
        <v>78</v>
      </c>
      <c r="E354" s="576">
        <v>1550.4</v>
      </c>
      <c r="F354" s="754">
        <v>107</v>
      </c>
      <c r="G354" s="1390">
        <v>82.8</v>
      </c>
      <c r="H354" s="576">
        <v>43975</v>
      </c>
      <c r="I354" s="746">
        <v>94.405000000000001</v>
      </c>
      <c r="J354" s="576">
        <v>2073952</v>
      </c>
      <c r="K354" s="746">
        <v>2.3919999999999999</v>
      </c>
      <c r="L354" s="1830">
        <v>100.21</v>
      </c>
      <c r="M354" s="743"/>
      <c r="N354" s="1807">
        <v>258587</v>
      </c>
      <c r="O354" s="1811">
        <f t="shared" si="11"/>
        <v>94.405000000000001</v>
      </c>
      <c r="P354" s="743"/>
      <c r="U354" s="1454"/>
      <c r="V354" s="639"/>
      <c r="W354" s="742"/>
      <c r="Y354" s="1818">
        <v>95.3</v>
      </c>
      <c r="Z354" s="1811">
        <f t="shared" si="10"/>
        <v>100.21</v>
      </c>
    </row>
    <row r="355" spans="1:26">
      <c r="B355" s="525"/>
      <c r="C355" s="547" t="s">
        <v>119</v>
      </c>
      <c r="D355" s="747">
        <v>76.099999999999994</v>
      </c>
      <c r="E355" s="576">
        <v>1568.8</v>
      </c>
      <c r="F355" s="754">
        <v>121.9</v>
      </c>
      <c r="G355" s="1390">
        <v>82.8</v>
      </c>
      <c r="H355" s="576">
        <v>41942</v>
      </c>
      <c r="I355" s="746">
        <v>96.825999999999993</v>
      </c>
      <c r="J355" s="576">
        <v>4241003</v>
      </c>
      <c r="K355" s="746">
        <v>2.4089999999999998</v>
      </c>
      <c r="L355" s="1830">
        <v>100</v>
      </c>
      <c r="M355" s="743"/>
      <c r="N355" s="1807">
        <v>277809</v>
      </c>
      <c r="O355" s="1811">
        <f t="shared" si="11"/>
        <v>96.825999999999993</v>
      </c>
      <c r="P355" s="743"/>
      <c r="U355" s="1454"/>
      <c r="V355" s="639"/>
      <c r="W355" s="742"/>
      <c r="Y355" s="1818">
        <v>95</v>
      </c>
      <c r="Z355" s="1811">
        <f t="shared" si="10"/>
        <v>100</v>
      </c>
    </row>
    <row r="356" spans="1:26">
      <c r="B356" s="525"/>
      <c r="C356" s="547" t="s">
        <v>120</v>
      </c>
      <c r="D356" s="747">
        <v>75.8</v>
      </c>
      <c r="E356" s="576">
        <v>1541.9</v>
      </c>
      <c r="F356" s="754">
        <v>113.9</v>
      </c>
      <c r="G356" s="1390">
        <v>81.099999999999994</v>
      </c>
      <c r="H356" s="576">
        <v>37455</v>
      </c>
      <c r="I356" s="746">
        <v>88.373000000000005</v>
      </c>
      <c r="J356" s="576">
        <v>28299213</v>
      </c>
      <c r="K356" s="746">
        <v>2.403</v>
      </c>
      <c r="L356" s="1830">
        <v>99.578999999999994</v>
      </c>
      <c r="M356" s="743"/>
      <c r="N356" s="1807">
        <v>287138</v>
      </c>
      <c r="O356" s="1811">
        <f t="shared" si="11"/>
        <v>88.373000000000005</v>
      </c>
      <c r="P356" s="743"/>
      <c r="U356" s="1454"/>
      <c r="V356" s="639"/>
      <c r="W356" s="742"/>
      <c r="Y356" s="1818">
        <v>94.7</v>
      </c>
      <c r="Z356" s="1811">
        <f t="shared" si="10"/>
        <v>99.578999999999994</v>
      </c>
    </row>
    <row r="357" spans="1:26">
      <c r="A357" s="734"/>
      <c r="B357" s="744"/>
      <c r="C357" s="550" t="s">
        <v>121</v>
      </c>
      <c r="D357" s="749">
        <v>75.2</v>
      </c>
      <c r="E357" s="582">
        <v>1481.5</v>
      </c>
      <c r="F357" s="755">
        <v>114.1</v>
      </c>
      <c r="G357" s="1392">
        <v>80.5</v>
      </c>
      <c r="H357" s="582">
        <v>36461</v>
      </c>
      <c r="I357" s="750">
        <v>86.447999999999993</v>
      </c>
      <c r="J357" s="582">
        <v>2194477</v>
      </c>
      <c r="K357" s="750">
        <v>2.3980000000000001</v>
      </c>
      <c r="L357" s="1831">
        <v>100</v>
      </c>
      <c r="M357" s="743"/>
      <c r="N357" s="1807">
        <v>337276</v>
      </c>
      <c r="O357" s="1811">
        <f t="shared" si="11"/>
        <v>86.447999999999993</v>
      </c>
      <c r="P357" s="743"/>
      <c r="U357" s="1454"/>
      <c r="V357" s="639"/>
      <c r="W357" s="742"/>
      <c r="Y357" s="1818">
        <v>95</v>
      </c>
      <c r="Z357" s="1811">
        <f t="shared" si="10"/>
        <v>100</v>
      </c>
    </row>
    <row r="358" spans="1:26">
      <c r="A358" s="532">
        <v>2004</v>
      </c>
      <c r="B358" s="730" t="s">
        <v>138</v>
      </c>
      <c r="C358" s="546" t="s">
        <v>369</v>
      </c>
      <c r="D358" s="577">
        <v>75.099999999999994</v>
      </c>
      <c r="E358" s="595">
        <v>1563.4</v>
      </c>
      <c r="F358" s="754">
        <v>119.8</v>
      </c>
      <c r="G358" s="1390">
        <v>84.4</v>
      </c>
      <c r="H358" s="576">
        <v>34486</v>
      </c>
      <c r="I358" s="746">
        <v>106.65900000000001</v>
      </c>
      <c r="J358" s="576">
        <v>2497260</v>
      </c>
      <c r="K358" s="746">
        <v>2.395</v>
      </c>
      <c r="L358" s="1830">
        <v>100.10599999999999</v>
      </c>
      <c r="M358" s="743"/>
      <c r="N358" s="1807">
        <v>315104</v>
      </c>
      <c r="O358" s="1811">
        <f t="shared" si="11"/>
        <v>106.65900000000001</v>
      </c>
      <c r="P358" s="743"/>
      <c r="U358" s="1454"/>
      <c r="V358" s="639"/>
      <c r="W358" s="742"/>
      <c r="Y358" s="1818">
        <v>94.5</v>
      </c>
      <c r="Z358" s="1811">
        <f>ROUND(Y358/Y346*100,3)</f>
        <v>100.10599999999999</v>
      </c>
    </row>
    <row r="359" spans="1:26">
      <c r="B359" s="525"/>
      <c r="C359" s="547" t="s">
        <v>370</v>
      </c>
      <c r="D359" s="577">
        <v>75.599999999999994</v>
      </c>
      <c r="E359" s="595">
        <v>1540.1</v>
      </c>
      <c r="F359" s="754">
        <v>146.6</v>
      </c>
      <c r="G359" s="1390">
        <v>84.3</v>
      </c>
      <c r="H359" s="576">
        <v>33037</v>
      </c>
      <c r="I359" s="746">
        <v>115.84399999999999</v>
      </c>
      <c r="J359" s="576">
        <v>7638959</v>
      </c>
      <c r="K359" s="746">
        <v>2.38</v>
      </c>
      <c r="L359" s="1830">
        <v>100.318</v>
      </c>
      <c r="M359" s="743"/>
      <c r="N359" s="1807">
        <v>306354</v>
      </c>
      <c r="O359" s="1811">
        <f t="shared" si="11"/>
        <v>115.84399999999999</v>
      </c>
      <c r="P359" s="743"/>
      <c r="U359" s="1454"/>
      <c r="V359" s="639"/>
      <c r="W359" s="742"/>
      <c r="Y359" s="1818">
        <v>94.6</v>
      </c>
      <c r="Z359" s="1811">
        <f t="shared" si="10"/>
        <v>100.318</v>
      </c>
    </row>
    <row r="360" spans="1:26">
      <c r="B360" s="525"/>
      <c r="C360" s="547" t="s">
        <v>371</v>
      </c>
      <c r="D360" s="577">
        <v>75.5</v>
      </c>
      <c r="E360" s="595">
        <v>1515.1</v>
      </c>
      <c r="F360" s="754">
        <v>117.8</v>
      </c>
      <c r="G360" s="1390">
        <v>84.8</v>
      </c>
      <c r="H360" s="576">
        <v>32665</v>
      </c>
      <c r="I360" s="746">
        <v>106.41800000000001</v>
      </c>
      <c r="J360" s="576">
        <v>1218907</v>
      </c>
      <c r="K360" s="746">
        <v>2.363</v>
      </c>
      <c r="L360" s="1830">
        <v>100.212</v>
      </c>
      <c r="M360" s="743"/>
      <c r="N360" s="1807">
        <v>330894</v>
      </c>
      <c r="O360" s="1811">
        <f t="shared" si="11"/>
        <v>106.41800000000001</v>
      </c>
      <c r="P360" s="743"/>
      <c r="U360" s="1454"/>
      <c r="V360" s="639"/>
      <c r="W360" s="742"/>
      <c r="Y360" s="1818">
        <v>94.7</v>
      </c>
      <c r="Z360" s="1811">
        <f>ROUND(Y360/Y348*100,3)</f>
        <v>100.212</v>
      </c>
    </row>
    <row r="361" spans="1:26">
      <c r="B361" s="525"/>
      <c r="C361" s="547" t="s">
        <v>372</v>
      </c>
      <c r="D361" s="577">
        <v>75.099999999999994</v>
      </c>
      <c r="E361" s="595">
        <v>1657</v>
      </c>
      <c r="F361" s="754">
        <v>125.9</v>
      </c>
      <c r="G361" s="1390">
        <v>84.2</v>
      </c>
      <c r="H361" s="576">
        <v>32302</v>
      </c>
      <c r="I361" s="746">
        <v>98.933999999999997</v>
      </c>
      <c r="J361" s="576">
        <v>5252015</v>
      </c>
      <c r="K361" s="746">
        <v>2.37</v>
      </c>
      <c r="L361" s="1830">
        <v>99.683999999999997</v>
      </c>
      <c r="M361" s="743"/>
      <c r="N361" s="1807">
        <v>293671</v>
      </c>
      <c r="O361" s="1811">
        <f t="shared" si="11"/>
        <v>98.933999999999997</v>
      </c>
      <c r="P361" s="743"/>
      <c r="U361" s="1454"/>
      <c r="V361" s="639"/>
      <c r="W361" s="742"/>
      <c r="Y361" s="1818">
        <v>94.7</v>
      </c>
      <c r="Z361" s="1811">
        <f t="shared" si="10"/>
        <v>99.683999999999997</v>
      </c>
    </row>
    <row r="362" spans="1:26">
      <c r="B362" s="525"/>
      <c r="C362" s="547" t="s">
        <v>373</v>
      </c>
      <c r="D362" s="577">
        <v>75.7</v>
      </c>
      <c r="E362" s="595">
        <v>1688</v>
      </c>
      <c r="F362" s="754">
        <v>121.3</v>
      </c>
      <c r="G362" s="1390">
        <v>84.3</v>
      </c>
      <c r="H362" s="576">
        <v>32323</v>
      </c>
      <c r="I362" s="746">
        <v>79.822000000000003</v>
      </c>
      <c r="J362" s="576">
        <v>48136135</v>
      </c>
      <c r="K362" s="746">
        <v>2.38</v>
      </c>
      <c r="L362" s="1830">
        <v>99.79</v>
      </c>
      <c r="M362" s="743"/>
      <c r="N362" s="1807">
        <v>247433</v>
      </c>
      <c r="O362" s="1811">
        <f t="shared" si="11"/>
        <v>79.822000000000003</v>
      </c>
      <c r="P362" s="743"/>
      <c r="U362" s="1454"/>
      <c r="V362" s="639"/>
      <c r="W362" s="742"/>
      <c r="Y362" s="1818">
        <v>94.9</v>
      </c>
      <c r="Z362" s="1811">
        <f t="shared" si="10"/>
        <v>99.79</v>
      </c>
    </row>
    <row r="363" spans="1:26">
      <c r="B363" s="525"/>
      <c r="C363" s="547" t="s">
        <v>374</v>
      </c>
      <c r="D363" s="577">
        <v>74.7</v>
      </c>
      <c r="E363" s="595">
        <v>1701</v>
      </c>
      <c r="F363" s="754">
        <v>120.7</v>
      </c>
      <c r="G363" s="1390">
        <v>83.7</v>
      </c>
      <c r="H363" s="576">
        <v>36100</v>
      </c>
      <c r="I363" s="746">
        <v>74.338999999999999</v>
      </c>
      <c r="J363" s="576">
        <v>4138694</v>
      </c>
      <c r="K363" s="746">
        <v>2.375</v>
      </c>
      <c r="L363" s="1830">
        <v>100.316</v>
      </c>
      <c r="M363" s="743"/>
      <c r="N363" s="1807">
        <v>228162</v>
      </c>
      <c r="O363" s="1811">
        <f t="shared" si="11"/>
        <v>74.338999999999999</v>
      </c>
      <c r="P363" s="743"/>
      <c r="U363" s="1454"/>
      <c r="V363" s="639"/>
      <c r="W363" s="742"/>
      <c r="Y363" s="1818">
        <v>95.2</v>
      </c>
      <c r="Z363" s="1811">
        <f>ROUND(Y363/Y351*100,3)</f>
        <v>100.316</v>
      </c>
    </row>
    <row r="364" spans="1:26">
      <c r="B364" s="525"/>
      <c r="C364" s="547" t="s">
        <v>375</v>
      </c>
      <c r="D364" s="577">
        <v>74.7</v>
      </c>
      <c r="E364" s="595">
        <v>1659</v>
      </c>
      <c r="F364" s="754">
        <v>139.9</v>
      </c>
      <c r="G364" s="1390">
        <v>84.1</v>
      </c>
      <c r="H364" s="576">
        <v>36484</v>
      </c>
      <c r="I364" s="746">
        <v>92.867000000000004</v>
      </c>
      <c r="J364" s="576">
        <v>2903960</v>
      </c>
      <c r="K364" s="746">
        <v>2.379</v>
      </c>
      <c r="L364" s="1830">
        <v>100.105</v>
      </c>
      <c r="M364" s="743"/>
      <c r="N364" s="1807">
        <v>270380</v>
      </c>
      <c r="O364" s="1811">
        <f t="shared" si="11"/>
        <v>92.867000000000004</v>
      </c>
      <c r="P364" s="743"/>
      <c r="U364" s="1454"/>
      <c r="V364" s="639"/>
      <c r="W364" s="742"/>
      <c r="Y364" s="1818">
        <v>94.9</v>
      </c>
      <c r="Z364" s="1811">
        <f t="shared" si="10"/>
        <v>100.105</v>
      </c>
    </row>
    <row r="365" spans="1:26">
      <c r="B365" s="525"/>
      <c r="C365" s="547" t="s">
        <v>376</v>
      </c>
      <c r="D365" s="577">
        <v>75</v>
      </c>
      <c r="E365" s="595">
        <v>1599</v>
      </c>
      <c r="F365" s="754">
        <v>127.5</v>
      </c>
      <c r="G365" s="1390">
        <v>83.7</v>
      </c>
      <c r="H365" s="576">
        <v>37270</v>
      </c>
      <c r="I365" s="746">
        <v>80.134</v>
      </c>
      <c r="J365" s="576">
        <v>7972673</v>
      </c>
      <c r="K365" s="746">
        <v>2.3769999999999998</v>
      </c>
      <c r="L365" s="1830">
        <v>100.316</v>
      </c>
      <c r="M365" s="743"/>
      <c r="N365" s="1807">
        <v>250736</v>
      </c>
      <c r="O365" s="1811">
        <f>ROUND(N365/N353*100,3)</f>
        <v>80.134</v>
      </c>
      <c r="P365" s="743"/>
      <c r="U365" s="1454"/>
      <c r="V365" s="639"/>
      <c r="W365" s="742"/>
      <c r="Y365" s="1818">
        <v>95.1</v>
      </c>
      <c r="Z365" s="1811">
        <f t="shared" si="10"/>
        <v>100.316</v>
      </c>
    </row>
    <row r="366" spans="1:26">
      <c r="B366" s="525"/>
      <c r="C366" s="547" t="s">
        <v>377</v>
      </c>
      <c r="D366" s="577">
        <v>74.3</v>
      </c>
      <c r="E366" s="595">
        <v>1671</v>
      </c>
      <c r="F366" s="754">
        <v>132.4</v>
      </c>
      <c r="G366" s="1390">
        <v>82.8</v>
      </c>
      <c r="H366" s="576">
        <v>35781</v>
      </c>
      <c r="I366" s="746">
        <v>99.534999999999997</v>
      </c>
      <c r="J366" s="576">
        <v>2553960</v>
      </c>
      <c r="K366" s="746">
        <v>2.3519999999999999</v>
      </c>
      <c r="L366" s="1830">
        <v>100.52500000000001</v>
      </c>
      <c r="M366" s="743"/>
      <c r="N366" s="1807">
        <v>257384</v>
      </c>
      <c r="O366" s="1811">
        <f t="shared" si="11"/>
        <v>99.534999999999997</v>
      </c>
      <c r="P366" s="743"/>
      <c r="U366" s="1454"/>
      <c r="V366" s="639"/>
      <c r="W366" s="742"/>
      <c r="Y366" s="1818">
        <v>95.8</v>
      </c>
      <c r="Z366" s="1811">
        <f t="shared" si="10"/>
        <v>100.52500000000001</v>
      </c>
    </row>
    <row r="367" spans="1:26">
      <c r="B367" s="525"/>
      <c r="C367" s="547" t="s">
        <v>119</v>
      </c>
      <c r="D367" s="577">
        <v>74.5</v>
      </c>
      <c r="E367" s="595">
        <v>1727</v>
      </c>
      <c r="F367" s="754">
        <v>131.19999999999999</v>
      </c>
      <c r="G367" s="1390">
        <v>83.1</v>
      </c>
      <c r="H367" s="576">
        <v>32982</v>
      </c>
      <c r="I367" s="746">
        <v>86.899000000000001</v>
      </c>
      <c r="J367" s="576">
        <v>5246238</v>
      </c>
      <c r="K367" s="746">
        <v>2.3460000000000001</v>
      </c>
      <c r="L367" s="1830">
        <v>101.684</v>
      </c>
      <c r="M367" s="743"/>
      <c r="N367" s="1807">
        <v>241414</v>
      </c>
      <c r="O367" s="1811">
        <f>ROUND(N367/N355*100,3)</f>
        <v>86.899000000000001</v>
      </c>
      <c r="P367" s="743"/>
      <c r="U367" s="1454"/>
      <c r="V367" s="639"/>
      <c r="W367" s="742"/>
      <c r="Y367" s="1818">
        <v>96.6</v>
      </c>
      <c r="Z367" s="1811">
        <f>ROUND(Y367/Y355*100,3)</f>
        <v>101.684</v>
      </c>
    </row>
    <row r="368" spans="1:26">
      <c r="B368" s="525"/>
      <c r="C368" s="547" t="s">
        <v>120</v>
      </c>
      <c r="D368" s="577">
        <v>75.3</v>
      </c>
      <c r="E368" s="595">
        <v>1731</v>
      </c>
      <c r="F368" s="754">
        <v>140.1</v>
      </c>
      <c r="G368" s="1390">
        <v>83.5</v>
      </c>
      <c r="H368" s="576">
        <v>31771</v>
      </c>
      <c r="I368" s="746">
        <v>88.694999999999993</v>
      </c>
      <c r="J368" s="576">
        <v>34978533</v>
      </c>
      <c r="K368" s="746">
        <v>2.3380000000000001</v>
      </c>
      <c r="L368" s="1830">
        <v>101.795</v>
      </c>
      <c r="M368" s="743"/>
      <c r="N368" s="1807">
        <v>254677</v>
      </c>
      <c r="O368" s="1811">
        <f>ROUND(N368/N356*100,3)</f>
        <v>88.694999999999993</v>
      </c>
      <c r="P368" s="743"/>
      <c r="U368" s="1454"/>
      <c r="V368" s="639"/>
      <c r="W368" s="742"/>
      <c r="Y368" s="1818">
        <v>96.4</v>
      </c>
      <c r="Z368" s="1811">
        <f>ROUND(Y368/Y356*100,3)</f>
        <v>101.795</v>
      </c>
    </row>
    <row r="369" spans="1:26">
      <c r="B369" s="525"/>
      <c r="C369" s="550" t="s">
        <v>121</v>
      </c>
      <c r="D369" s="577">
        <v>76</v>
      </c>
      <c r="E369" s="595">
        <v>1665</v>
      </c>
      <c r="F369" s="754">
        <v>137</v>
      </c>
      <c r="G369" s="1390">
        <v>83.7</v>
      </c>
      <c r="H369" s="576">
        <v>30074</v>
      </c>
      <c r="I369" s="746">
        <v>86.295000000000002</v>
      </c>
      <c r="J369" s="576">
        <v>2651551</v>
      </c>
      <c r="K369" s="746">
        <v>2.3180000000000001</v>
      </c>
      <c r="L369" s="1830">
        <v>100.73699999999999</v>
      </c>
      <c r="M369" s="743"/>
      <c r="N369" s="1807">
        <v>291053</v>
      </c>
      <c r="O369" s="1811">
        <f t="shared" si="11"/>
        <v>86.295000000000002</v>
      </c>
      <c r="P369" s="743"/>
      <c r="U369" s="1454"/>
      <c r="V369" s="639"/>
      <c r="W369" s="742"/>
      <c r="Y369" s="1818">
        <v>95.7</v>
      </c>
      <c r="Z369" s="1811">
        <f>ROUND(Y369/Y357*100,3)</f>
        <v>100.73699999999999</v>
      </c>
    </row>
    <row r="370" spans="1:26">
      <c r="A370" s="518">
        <v>2005</v>
      </c>
      <c r="B370" s="752" t="s">
        <v>139</v>
      </c>
      <c r="C370" s="546" t="s">
        <v>369</v>
      </c>
      <c r="D370" s="584">
        <v>77.099999999999994</v>
      </c>
      <c r="E370" s="593">
        <v>1677</v>
      </c>
      <c r="F370" s="753">
        <v>127.1</v>
      </c>
      <c r="G370" s="1391">
        <v>82.9</v>
      </c>
      <c r="H370" s="573">
        <v>28408</v>
      </c>
      <c r="I370" s="748">
        <v>77.281999999999996</v>
      </c>
      <c r="J370" s="573">
        <v>2641751</v>
      </c>
      <c r="K370" s="748">
        <v>2.3199999999999998</v>
      </c>
      <c r="L370" s="1832">
        <v>100.63500000000001</v>
      </c>
      <c r="M370" s="743"/>
      <c r="N370" s="1807">
        <v>243520</v>
      </c>
      <c r="O370" s="1811">
        <f t="shared" si="11"/>
        <v>77.281999999999996</v>
      </c>
      <c r="P370" s="743"/>
      <c r="U370" s="1454"/>
      <c r="V370" s="639"/>
      <c r="W370" s="742"/>
      <c r="Y370" s="1818">
        <v>95.1</v>
      </c>
      <c r="Z370" s="1811">
        <f>ROUND(Y370/Y358*100,3)</f>
        <v>100.63500000000001</v>
      </c>
    </row>
    <row r="371" spans="1:26">
      <c r="B371" s="525"/>
      <c r="C371" s="547" t="s">
        <v>370</v>
      </c>
      <c r="D371" s="577">
        <v>77.099999999999994</v>
      </c>
      <c r="E371" s="595">
        <v>1725</v>
      </c>
      <c r="F371" s="754">
        <v>137.6</v>
      </c>
      <c r="G371" s="1390">
        <v>83.2</v>
      </c>
      <c r="H371" s="576">
        <v>27725</v>
      </c>
      <c r="I371" s="746">
        <v>77.622</v>
      </c>
      <c r="J371" s="576">
        <v>8864267</v>
      </c>
      <c r="K371" s="746">
        <v>2.3079999999999998</v>
      </c>
      <c r="L371" s="1830">
        <v>100.211</v>
      </c>
      <c r="M371" s="743"/>
      <c r="N371" s="1807">
        <v>237799</v>
      </c>
      <c r="O371" s="1811">
        <f>ROUND(N371/N359*100,3)</f>
        <v>77.622</v>
      </c>
      <c r="P371" s="743"/>
      <c r="U371" s="1454"/>
      <c r="V371" s="639"/>
      <c r="W371" s="742"/>
      <c r="Y371" s="1818">
        <v>94.8</v>
      </c>
      <c r="Z371" s="1811">
        <f>ROUND(Y371/Y359*100,3)</f>
        <v>100.211</v>
      </c>
    </row>
    <row r="372" spans="1:26">
      <c r="B372" s="525"/>
      <c r="C372" s="547" t="s">
        <v>371</v>
      </c>
      <c r="D372" s="577">
        <v>77.900000000000006</v>
      </c>
      <c r="E372" s="595">
        <v>1745</v>
      </c>
      <c r="F372" s="754">
        <v>134.30000000000001</v>
      </c>
      <c r="G372" s="1390">
        <v>83.3</v>
      </c>
      <c r="H372" s="576">
        <v>28090</v>
      </c>
      <c r="I372" s="746">
        <v>77.599000000000004</v>
      </c>
      <c r="J372" s="576">
        <v>2157507</v>
      </c>
      <c r="K372" s="746">
        <v>2.2730000000000001</v>
      </c>
      <c r="L372" s="1830">
        <v>100.739</v>
      </c>
      <c r="M372" s="743"/>
      <c r="N372" s="1807">
        <v>256770</v>
      </c>
      <c r="O372" s="1811">
        <f t="shared" ref="O372:O405" si="12">ROUND(N372/N360*100,3)</f>
        <v>77.599000000000004</v>
      </c>
      <c r="P372" s="743"/>
      <c r="U372" s="1454"/>
      <c r="V372" s="639"/>
      <c r="W372" s="742"/>
      <c r="Y372" s="1818">
        <v>95.4</v>
      </c>
      <c r="Z372" s="1811">
        <f t="shared" ref="Z372:Z381" si="13">ROUND(Y372/Y360*100,3)</f>
        <v>100.739</v>
      </c>
    </row>
    <row r="373" spans="1:26">
      <c r="B373" s="525"/>
      <c r="C373" s="547" t="s">
        <v>372</v>
      </c>
      <c r="D373" s="577">
        <v>79</v>
      </c>
      <c r="E373" s="595">
        <v>1793</v>
      </c>
      <c r="F373" s="754">
        <v>160.4</v>
      </c>
      <c r="G373" s="1390">
        <v>84.2</v>
      </c>
      <c r="H373" s="576">
        <v>26725</v>
      </c>
      <c r="I373" s="746">
        <v>85.3</v>
      </c>
      <c r="J373" s="576">
        <v>5640298</v>
      </c>
      <c r="K373" s="746">
        <v>2.2719999999999998</v>
      </c>
      <c r="L373" s="1830">
        <v>100.52800000000001</v>
      </c>
      <c r="M373" s="743"/>
      <c r="N373" s="1807">
        <v>250501</v>
      </c>
      <c r="O373" s="1811">
        <f t="shared" si="12"/>
        <v>85.3</v>
      </c>
      <c r="P373" s="743"/>
      <c r="U373" s="1454"/>
      <c r="V373" s="639"/>
      <c r="W373" s="742"/>
      <c r="Y373" s="1818">
        <v>95.2</v>
      </c>
      <c r="Z373" s="1811">
        <f t="shared" si="13"/>
        <v>100.52800000000001</v>
      </c>
    </row>
    <row r="374" spans="1:26">
      <c r="B374" s="525"/>
      <c r="C374" s="547" t="s">
        <v>373</v>
      </c>
      <c r="D374" s="577">
        <v>79.400000000000006</v>
      </c>
      <c r="E374" s="595">
        <v>1787</v>
      </c>
      <c r="F374" s="754">
        <v>141.80000000000001</v>
      </c>
      <c r="G374" s="1390">
        <v>86.7</v>
      </c>
      <c r="H374" s="576">
        <v>29787</v>
      </c>
      <c r="I374" s="746">
        <v>97.025000000000006</v>
      </c>
      <c r="J374" s="576">
        <v>59858833</v>
      </c>
      <c r="K374" s="746">
        <v>2.2730000000000001</v>
      </c>
      <c r="L374" s="1830">
        <v>100.63200000000001</v>
      </c>
      <c r="M374" s="743"/>
      <c r="N374" s="1807">
        <v>240073</v>
      </c>
      <c r="O374" s="1811">
        <f>ROUND(N374/N362*100,3)</f>
        <v>97.025000000000006</v>
      </c>
      <c r="P374" s="743"/>
      <c r="U374" s="1454"/>
      <c r="V374" s="639"/>
      <c r="W374" s="742"/>
      <c r="Y374" s="1818">
        <v>95.5</v>
      </c>
      <c r="Z374" s="1811">
        <f t="shared" si="13"/>
        <v>100.63200000000001</v>
      </c>
    </row>
    <row r="375" spans="1:26">
      <c r="B375" s="525"/>
      <c r="C375" s="547" t="s">
        <v>374</v>
      </c>
      <c r="D375" s="577">
        <v>78.599999999999994</v>
      </c>
      <c r="E375" s="595">
        <v>1830</v>
      </c>
      <c r="F375" s="754">
        <v>149.5</v>
      </c>
      <c r="G375" s="1390">
        <v>83.9</v>
      </c>
      <c r="H375" s="576">
        <v>31601</v>
      </c>
      <c r="I375" s="746">
        <v>111.911</v>
      </c>
      <c r="J375" s="576">
        <v>6942509</v>
      </c>
      <c r="K375" s="746">
        <v>2.2629999999999999</v>
      </c>
      <c r="L375" s="1830">
        <v>99.474999999999994</v>
      </c>
      <c r="M375" s="743"/>
      <c r="N375" s="1807">
        <v>255339</v>
      </c>
      <c r="O375" s="1811">
        <f t="shared" si="12"/>
        <v>111.911</v>
      </c>
      <c r="P375" s="743"/>
      <c r="U375" s="1454"/>
      <c r="V375" s="639"/>
      <c r="W375" s="742"/>
      <c r="Y375" s="1818">
        <v>94.7</v>
      </c>
      <c r="Z375" s="1811">
        <f t="shared" si="13"/>
        <v>99.474999999999994</v>
      </c>
    </row>
    <row r="376" spans="1:26">
      <c r="B376" s="525"/>
      <c r="C376" s="547" t="s">
        <v>375</v>
      </c>
      <c r="D376" s="577">
        <v>78.599999999999994</v>
      </c>
      <c r="E376" s="595">
        <v>1818</v>
      </c>
      <c r="F376" s="754">
        <v>137.80000000000001</v>
      </c>
      <c r="G376" s="1390">
        <v>83.8</v>
      </c>
      <c r="H376" s="576">
        <v>31595</v>
      </c>
      <c r="I376" s="746">
        <v>88.728999999999999</v>
      </c>
      <c r="J376" s="576">
        <v>3142423</v>
      </c>
      <c r="K376" s="746">
        <v>2.25</v>
      </c>
      <c r="L376" s="1830">
        <v>99.789000000000001</v>
      </c>
      <c r="M376" s="743"/>
      <c r="N376" s="1807">
        <v>239905</v>
      </c>
      <c r="O376" s="1811">
        <f t="shared" si="12"/>
        <v>88.728999999999999</v>
      </c>
      <c r="P376" s="743"/>
      <c r="U376" s="1454"/>
      <c r="V376" s="639"/>
      <c r="W376" s="742"/>
      <c r="Y376" s="1818">
        <v>94.7</v>
      </c>
      <c r="Z376" s="1811">
        <f t="shared" si="13"/>
        <v>99.789000000000001</v>
      </c>
    </row>
    <row r="377" spans="1:26">
      <c r="B377" s="525"/>
      <c r="C377" s="547" t="s">
        <v>376</v>
      </c>
      <c r="D377" s="577">
        <v>79.2</v>
      </c>
      <c r="E377" s="595">
        <v>1814</v>
      </c>
      <c r="F377" s="754">
        <v>178.9</v>
      </c>
      <c r="G377" s="1390">
        <v>84</v>
      </c>
      <c r="H377" s="576">
        <v>33584</v>
      </c>
      <c r="I377" s="746">
        <v>114.917</v>
      </c>
      <c r="J377" s="576">
        <v>9153338</v>
      </c>
      <c r="K377" s="746">
        <v>2.2490000000000001</v>
      </c>
      <c r="L377" s="1830">
        <v>99.685000000000002</v>
      </c>
      <c r="M377" s="743"/>
      <c r="N377" s="1807">
        <v>288138</v>
      </c>
      <c r="O377" s="1811">
        <f t="shared" si="12"/>
        <v>114.917</v>
      </c>
      <c r="P377" s="743"/>
      <c r="U377" s="1454"/>
      <c r="V377" s="639"/>
      <c r="W377" s="742"/>
      <c r="Y377" s="1818">
        <v>94.8</v>
      </c>
      <c r="Z377" s="1811">
        <f t="shared" si="13"/>
        <v>99.685000000000002</v>
      </c>
    </row>
    <row r="378" spans="1:26">
      <c r="B378" s="525"/>
      <c r="C378" s="547" t="s">
        <v>377</v>
      </c>
      <c r="D378" s="577">
        <v>79.2</v>
      </c>
      <c r="E378" s="595">
        <v>1765</v>
      </c>
      <c r="F378" s="754">
        <v>153</v>
      </c>
      <c r="G378" s="1390">
        <v>84.4</v>
      </c>
      <c r="H378" s="576">
        <v>31115</v>
      </c>
      <c r="I378" s="746">
        <v>92.759</v>
      </c>
      <c r="J378" s="576">
        <v>2163294</v>
      </c>
      <c r="K378" s="746">
        <v>2.2360000000000002</v>
      </c>
      <c r="L378" s="1830">
        <v>99.373999999999995</v>
      </c>
      <c r="M378" s="743"/>
      <c r="N378" s="1807">
        <v>238746</v>
      </c>
      <c r="O378" s="1811">
        <f t="shared" si="12"/>
        <v>92.759</v>
      </c>
      <c r="P378" s="743"/>
      <c r="U378" s="1454"/>
      <c r="V378" s="639"/>
      <c r="W378" s="742"/>
      <c r="Y378" s="1818">
        <v>95.2</v>
      </c>
      <c r="Z378" s="1811">
        <f t="shared" si="13"/>
        <v>99.373999999999995</v>
      </c>
    </row>
    <row r="379" spans="1:26">
      <c r="B379" s="525"/>
      <c r="C379" s="547" t="s">
        <v>119</v>
      </c>
      <c r="D379" s="577">
        <v>80.5</v>
      </c>
      <c r="E379" s="595">
        <v>1758</v>
      </c>
      <c r="F379" s="754">
        <v>148.80000000000001</v>
      </c>
      <c r="G379" s="1390">
        <v>83.9</v>
      </c>
      <c r="H379" s="576">
        <v>29731</v>
      </c>
      <c r="I379" s="746">
        <v>119.40900000000001</v>
      </c>
      <c r="J379" s="576">
        <v>5031134</v>
      </c>
      <c r="K379" s="746">
        <v>2.2360000000000002</v>
      </c>
      <c r="L379" s="1830">
        <v>98.447000000000003</v>
      </c>
      <c r="M379" s="743"/>
      <c r="N379" s="1807">
        <v>288270</v>
      </c>
      <c r="O379" s="1811">
        <f>ROUND(N379/N367*100,3)</f>
        <v>119.40900000000001</v>
      </c>
      <c r="P379" s="743"/>
      <c r="U379" s="1454"/>
      <c r="V379" s="639"/>
      <c r="W379" s="742"/>
      <c r="Y379" s="1818">
        <v>95.1</v>
      </c>
      <c r="Z379" s="1811">
        <f t="shared" si="13"/>
        <v>98.447000000000003</v>
      </c>
    </row>
    <row r="380" spans="1:26">
      <c r="B380" s="525"/>
      <c r="C380" s="547" t="s">
        <v>120</v>
      </c>
      <c r="D380" s="577">
        <v>80.400000000000006</v>
      </c>
      <c r="E380" s="595">
        <v>1701</v>
      </c>
      <c r="F380" s="754">
        <v>155.6</v>
      </c>
      <c r="G380" s="1390">
        <v>83.9</v>
      </c>
      <c r="H380" s="576">
        <v>28568</v>
      </c>
      <c r="I380" s="746">
        <v>104.17700000000001</v>
      </c>
      <c r="J380" s="576">
        <v>42665041</v>
      </c>
      <c r="K380" s="746">
        <v>2.2410000000000001</v>
      </c>
      <c r="L380" s="1830">
        <v>98.34</v>
      </c>
      <c r="M380" s="743"/>
      <c r="N380" s="1807">
        <v>265315</v>
      </c>
      <c r="O380" s="1811">
        <f t="shared" si="12"/>
        <v>104.17700000000001</v>
      </c>
      <c r="P380" s="743"/>
      <c r="U380" s="1454"/>
      <c r="V380" s="639"/>
      <c r="W380" s="742"/>
      <c r="Y380" s="1818">
        <v>94.8</v>
      </c>
      <c r="Z380" s="1811">
        <f t="shared" si="13"/>
        <v>98.34</v>
      </c>
    </row>
    <row r="381" spans="1:26">
      <c r="A381" s="734"/>
      <c r="B381" s="744"/>
      <c r="C381" s="550" t="s">
        <v>121</v>
      </c>
      <c r="D381" s="579">
        <v>79.400000000000006</v>
      </c>
      <c r="E381" s="599">
        <v>1663</v>
      </c>
      <c r="F381" s="755">
        <v>157</v>
      </c>
      <c r="G381" s="1392">
        <v>83.7</v>
      </c>
      <c r="H381" s="582">
        <v>27305</v>
      </c>
      <c r="I381" s="750">
        <v>108.012</v>
      </c>
      <c r="J381" s="582">
        <v>2597652</v>
      </c>
      <c r="K381" s="750">
        <v>2.2280000000000002</v>
      </c>
      <c r="L381" s="1831">
        <v>99.06</v>
      </c>
      <c r="M381" s="743"/>
      <c r="N381" s="1807">
        <v>314372</v>
      </c>
      <c r="O381" s="1811">
        <f t="shared" si="12"/>
        <v>108.012</v>
      </c>
      <c r="P381" s="743"/>
      <c r="U381" s="1454"/>
      <c r="V381" s="639"/>
      <c r="W381" s="742"/>
      <c r="Y381" s="1818">
        <v>94.8</v>
      </c>
      <c r="Z381" s="1811">
        <f t="shared" si="13"/>
        <v>99.06</v>
      </c>
    </row>
    <row r="382" spans="1:26">
      <c r="A382" s="532">
        <v>2006</v>
      </c>
      <c r="B382" s="730" t="s">
        <v>140</v>
      </c>
      <c r="C382" s="546" t="s">
        <v>369</v>
      </c>
      <c r="D382" s="577">
        <v>78.8</v>
      </c>
      <c r="E382" s="595">
        <v>1465</v>
      </c>
      <c r="F382" s="754">
        <v>156.30000000000001</v>
      </c>
      <c r="G382" s="1390">
        <v>83.6</v>
      </c>
      <c r="H382" s="576">
        <v>27057</v>
      </c>
      <c r="I382" s="746">
        <v>113.137</v>
      </c>
      <c r="J382" s="576">
        <v>2641912</v>
      </c>
      <c r="K382" s="746">
        <v>2.2210000000000001</v>
      </c>
      <c r="L382" s="1830">
        <v>99.685000000000002</v>
      </c>
      <c r="M382" s="743"/>
      <c r="N382" s="1807">
        <v>275511</v>
      </c>
      <c r="O382" s="1811">
        <f t="shared" si="12"/>
        <v>113.137</v>
      </c>
      <c r="P382" s="743"/>
      <c r="U382" s="1454"/>
      <c r="V382" s="639"/>
      <c r="W382" s="742"/>
      <c r="Y382" s="1818">
        <v>94.8</v>
      </c>
      <c r="Z382" s="1811">
        <f>ROUND(Y382/Y370*100,3)</f>
        <v>99.685000000000002</v>
      </c>
    </row>
    <row r="383" spans="1:26">
      <c r="B383" s="525"/>
      <c r="C383" s="547" t="s">
        <v>370</v>
      </c>
      <c r="D383" s="577">
        <v>78</v>
      </c>
      <c r="E383" s="595">
        <v>1557</v>
      </c>
      <c r="F383" s="754">
        <v>164</v>
      </c>
      <c r="G383" s="1390">
        <v>83.1</v>
      </c>
      <c r="H383" s="576">
        <v>26197</v>
      </c>
      <c r="I383" s="746">
        <v>87.703000000000003</v>
      </c>
      <c r="J383" s="576">
        <v>10998472</v>
      </c>
      <c r="K383" s="746">
        <v>2.2200000000000002</v>
      </c>
      <c r="L383" s="1830">
        <v>99.578000000000003</v>
      </c>
      <c r="M383" s="743"/>
      <c r="N383" s="1807">
        <v>208556</v>
      </c>
      <c r="O383" s="1811">
        <f t="shared" si="12"/>
        <v>87.703000000000003</v>
      </c>
      <c r="P383" s="743"/>
      <c r="U383" s="1454"/>
      <c r="V383" s="639"/>
      <c r="W383" s="742"/>
      <c r="Y383" s="1818">
        <v>94.4</v>
      </c>
      <c r="Z383" s="1811">
        <f>ROUND(Y383/Y371*100,3)</f>
        <v>99.578000000000003</v>
      </c>
    </row>
    <row r="384" spans="1:26">
      <c r="B384" s="525"/>
      <c r="C384" s="547" t="s">
        <v>371</v>
      </c>
      <c r="D384" s="577">
        <v>78.3</v>
      </c>
      <c r="E384" s="595">
        <v>1464</v>
      </c>
      <c r="F384" s="754">
        <v>157.9</v>
      </c>
      <c r="G384" s="1390">
        <v>83.2</v>
      </c>
      <c r="H384" s="576">
        <v>25436</v>
      </c>
      <c r="I384" s="746">
        <v>96.66</v>
      </c>
      <c r="J384" s="576">
        <v>3251336</v>
      </c>
      <c r="K384" s="746">
        <v>2.2029999999999998</v>
      </c>
      <c r="L384" s="1830">
        <v>99.161000000000001</v>
      </c>
      <c r="M384" s="743"/>
      <c r="N384" s="1807">
        <v>248195</v>
      </c>
      <c r="O384" s="1811">
        <f t="shared" si="12"/>
        <v>96.66</v>
      </c>
      <c r="P384" s="743"/>
      <c r="U384" s="1454"/>
      <c r="V384" s="639"/>
      <c r="W384" s="742"/>
      <c r="Y384" s="1818">
        <v>94.6</v>
      </c>
      <c r="Z384" s="1811">
        <f>ROUND(Y384/Y372*100,3)</f>
        <v>99.161000000000001</v>
      </c>
    </row>
    <row r="385" spans="1:26">
      <c r="B385" s="525"/>
      <c r="C385" s="547" t="s">
        <v>372</v>
      </c>
      <c r="D385" s="577">
        <v>78.8</v>
      </c>
      <c r="E385" s="595">
        <v>1583</v>
      </c>
      <c r="F385" s="754">
        <v>177.8</v>
      </c>
      <c r="G385" s="1390">
        <v>84.2</v>
      </c>
      <c r="H385" s="576">
        <v>23826</v>
      </c>
      <c r="I385" s="746">
        <v>113.416</v>
      </c>
      <c r="J385" s="576">
        <v>7323942</v>
      </c>
      <c r="K385" s="746">
        <v>2.2229999999999999</v>
      </c>
      <c r="L385" s="1830">
        <v>99.474999999999994</v>
      </c>
      <c r="M385" s="743"/>
      <c r="N385" s="1807">
        <v>284107</v>
      </c>
      <c r="O385" s="1811">
        <f>ROUND(N385/N373*100,3)</f>
        <v>113.416</v>
      </c>
      <c r="P385" s="743"/>
      <c r="U385" s="1454"/>
      <c r="V385" s="639"/>
      <c r="W385" s="742"/>
      <c r="Y385" s="1818">
        <v>94.7</v>
      </c>
      <c r="Z385" s="1811">
        <f t="shared" ref="Z385:Z405" si="14">ROUND(Y385/Y373*100,3)</f>
        <v>99.474999999999994</v>
      </c>
    </row>
    <row r="386" spans="1:26">
      <c r="B386" s="525"/>
      <c r="C386" s="547" t="s">
        <v>373</v>
      </c>
      <c r="D386" s="577">
        <v>78.8</v>
      </c>
      <c r="E386" s="595">
        <v>1641</v>
      </c>
      <c r="F386" s="754">
        <v>178.7</v>
      </c>
      <c r="G386" s="1390">
        <v>84.3</v>
      </c>
      <c r="H386" s="576">
        <v>28185</v>
      </c>
      <c r="I386" s="746">
        <v>99.85</v>
      </c>
      <c r="J386" s="576">
        <v>72090488</v>
      </c>
      <c r="K386" s="746">
        <v>2.25</v>
      </c>
      <c r="L386" s="1830">
        <v>99.686000000000007</v>
      </c>
      <c r="M386" s="743"/>
      <c r="N386" s="1807">
        <v>239712</v>
      </c>
      <c r="O386" s="1811">
        <f t="shared" si="12"/>
        <v>99.85</v>
      </c>
      <c r="P386" s="743"/>
      <c r="U386" s="1454"/>
      <c r="V386" s="639"/>
      <c r="W386" s="742"/>
      <c r="Y386" s="1818">
        <v>95.2</v>
      </c>
      <c r="Z386" s="1811">
        <f t="shared" si="14"/>
        <v>99.686000000000007</v>
      </c>
    </row>
    <row r="387" spans="1:26">
      <c r="B387" s="525"/>
      <c r="C387" s="547" t="s">
        <v>374</v>
      </c>
      <c r="D387" s="577">
        <v>79.8</v>
      </c>
      <c r="E387" s="595">
        <v>1575</v>
      </c>
      <c r="F387" s="754">
        <v>218.9</v>
      </c>
      <c r="G387" s="1390">
        <v>84.5</v>
      </c>
      <c r="H387" s="576">
        <v>28539</v>
      </c>
      <c r="I387" s="746">
        <v>97.174999999999997</v>
      </c>
      <c r="J387" s="576">
        <v>8040384</v>
      </c>
      <c r="K387" s="746">
        <v>2.2400000000000002</v>
      </c>
      <c r="L387" s="1830">
        <v>100.634</v>
      </c>
      <c r="M387" s="743"/>
      <c r="N387" s="1807">
        <v>248125</v>
      </c>
      <c r="O387" s="1811">
        <f t="shared" si="12"/>
        <v>97.174999999999997</v>
      </c>
      <c r="P387" s="743"/>
      <c r="U387" s="1454"/>
      <c r="V387" s="639"/>
      <c r="W387" s="742"/>
      <c r="Y387" s="1818">
        <v>95.3</v>
      </c>
      <c r="Z387" s="1811">
        <f t="shared" si="14"/>
        <v>100.634</v>
      </c>
    </row>
    <row r="388" spans="1:26">
      <c r="B388" s="525"/>
      <c r="C388" s="547" t="s">
        <v>375</v>
      </c>
      <c r="D388" s="577">
        <v>80.3</v>
      </c>
      <c r="E388" s="595">
        <v>1579</v>
      </c>
      <c r="F388" s="754">
        <v>182.7</v>
      </c>
      <c r="G388" s="1390">
        <v>84</v>
      </c>
      <c r="H388" s="576">
        <v>28806</v>
      </c>
      <c r="I388" s="746">
        <v>105.75700000000001</v>
      </c>
      <c r="J388" s="576">
        <v>3821075</v>
      </c>
      <c r="K388" s="746">
        <v>2.2480000000000002</v>
      </c>
      <c r="L388" s="1830">
        <v>100.10599999999999</v>
      </c>
      <c r="M388" s="743"/>
      <c r="N388" s="1807">
        <v>253717</v>
      </c>
      <c r="O388" s="1811">
        <f t="shared" si="12"/>
        <v>105.75700000000001</v>
      </c>
      <c r="P388" s="743"/>
      <c r="Q388" s="1821" t="s">
        <v>446</v>
      </c>
      <c r="U388" s="1454"/>
      <c r="V388" s="639"/>
      <c r="W388" s="742"/>
      <c r="Y388" s="1818">
        <v>94.8</v>
      </c>
      <c r="Z388" s="1811">
        <f t="shared" si="14"/>
        <v>100.10599999999999</v>
      </c>
    </row>
    <row r="389" spans="1:26">
      <c r="B389" s="525"/>
      <c r="C389" s="547" t="s">
        <v>376</v>
      </c>
      <c r="D389" s="577">
        <v>79.400000000000006</v>
      </c>
      <c r="E389" s="595">
        <v>1671</v>
      </c>
      <c r="F389" s="754">
        <v>191.6</v>
      </c>
      <c r="G389" s="1390">
        <v>84.6</v>
      </c>
      <c r="H389" s="576">
        <v>31298</v>
      </c>
      <c r="I389" s="746">
        <v>92.381</v>
      </c>
      <c r="J389" s="576">
        <v>11243814</v>
      </c>
      <c r="K389" s="746">
        <v>2.262</v>
      </c>
      <c r="L389" s="1830">
        <v>100.84399999999999</v>
      </c>
      <c r="M389" s="743"/>
      <c r="N389" s="1807">
        <v>266185</v>
      </c>
      <c r="O389" s="1811">
        <f t="shared" si="12"/>
        <v>92.381</v>
      </c>
      <c r="P389" s="743"/>
      <c r="Q389" s="1822" t="s">
        <v>453</v>
      </c>
      <c r="U389" s="1454"/>
      <c r="V389" s="639"/>
      <c r="W389" s="742"/>
      <c r="Y389" s="1818">
        <v>95.6</v>
      </c>
      <c r="Z389" s="1811">
        <f t="shared" si="14"/>
        <v>100.84399999999999</v>
      </c>
    </row>
    <row r="390" spans="1:26">
      <c r="B390" s="525"/>
      <c r="C390" s="547" t="s">
        <v>377</v>
      </c>
      <c r="D390" s="577">
        <v>82.4</v>
      </c>
      <c r="E390" s="595">
        <v>1679</v>
      </c>
      <c r="F390" s="754">
        <v>178.3</v>
      </c>
      <c r="G390" s="1390">
        <v>84.1</v>
      </c>
      <c r="H390" s="576">
        <v>28474</v>
      </c>
      <c r="I390" s="746">
        <v>120.602</v>
      </c>
      <c r="J390" s="576">
        <v>2983584</v>
      </c>
      <c r="K390" s="746">
        <v>2.2839999999999998</v>
      </c>
      <c r="L390" s="1830">
        <v>100.315</v>
      </c>
      <c r="M390" s="743"/>
      <c r="N390" s="1807">
        <v>287933</v>
      </c>
      <c r="O390" s="1811">
        <f t="shared" si="12"/>
        <v>120.602</v>
      </c>
      <c r="P390" s="743"/>
      <c r="Q390" s="1823">
        <v>282679</v>
      </c>
      <c r="U390" s="1454"/>
      <c r="V390" s="639"/>
      <c r="W390" s="742"/>
      <c r="Y390" s="1818">
        <v>95.5</v>
      </c>
      <c r="Z390" s="1811">
        <f t="shared" si="14"/>
        <v>100.315</v>
      </c>
    </row>
    <row r="391" spans="1:26">
      <c r="B391" s="525"/>
      <c r="C391" s="547" t="s">
        <v>119</v>
      </c>
      <c r="D391" s="577">
        <v>81.099999999999994</v>
      </c>
      <c r="E391" s="595">
        <v>1689</v>
      </c>
      <c r="F391" s="754">
        <v>176.5</v>
      </c>
      <c r="G391" s="1390">
        <v>84.2</v>
      </c>
      <c r="H391" s="576">
        <v>28125</v>
      </c>
      <c r="I391" s="746">
        <v>110.75</v>
      </c>
      <c r="J391" s="576">
        <v>6480625</v>
      </c>
      <c r="K391" s="746">
        <v>2.29</v>
      </c>
      <c r="L391" s="1830">
        <v>100.21</v>
      </c>
      <c r="M391" s="743"/>
      <c r="N391" s="1807">
        <v>319259</v>
      </c>
      <c r="O391" s="1811">
        <f t="shared" si="12"/>
        <v>110.75</v>
      </c>
      <c r="P391" s="743"/>
      <c r="Q391" s="1823">
        <v>320831</v>
      </c>
      <c r="U391" s="1454"/>
      <c r="V391" s="639"/>
      <c r="W391" s="742"/>
      <c r="Y391" s="1818">
        <v>95.3</v>
      </c>
      <c r="Z391" s="1811">
        <f t="shared" si="14"/>
        <v>100.21</v>
      </c>
    </row>
    <row r="392" spans="1:26">
      <c r="B392" s="525"/>
      <c r="C392" s="547" t="s">
        <v>120</v>
      </c>
      <c r="D392" s="577">
        <v>81.400000000000006</v>
      </c>
      <c r="E392" s="595">
        <v>1656</v>
      </c>
      <c r="F392" s="754">
        <v>169.3</v>
      </c>
      <c r="G392" s="1390">
        <v>84.2</v>
      </c>
      <c r="H392" s="576">
        <v>27243</v>
      </c>
      <c r="I392" s="746">
        <v>93.647999999999996</v>
      </c>
      <c r="J392" s="576">
        <v>51451293</v>
      </c>
      <c r="K392" s="746">
        <v>2.2869999999999999</v>
      </c>
      <c r="L392" s="1830">
        <v>100.211</v>
      </c>
      <c r="M392" s="743"/>
      <c r="N392" s="1807">
        <v>248462</v>
      </c>
      <c r="O392" s="1811">
        <f t="shared" si="12"/>
        <v>93.647999999999996</v>
      </c>
      <c r="P392" s="743"/>
      <c r="Q392" s="1823">
        <v>245916</v>
      </c>
      <c r="U392" s="1454"/>
      <c r="V392" s="639"/>
      <c r="W392" s="742"/>
      <c r="Y392" s="1818">
        <v>95</v>
      </c>
      <c r="Z392" s="1811">
        <f t="shared" si="14"/>
        <v>100.211</v>
      </c>
    </row>
    <row r="393" spans="1:26">
      <c r="B393" s="525"/>
      <c r="C393" s="550" t="s">
        <v>121</v>
      </c>
      <c r="D393" s="577">
        <v>83</v>
      </c>
      <c r="E393" s="595">
        <v>1633</v>
      </c>
      <c r="F393" s="754">
        <v>173.7</v>
      </c>
      <c r="G393" s="1390">
        <v>84.1</v>
      </c>
      <c r="H393" s="576">
        <v>25335</v>
      </c>
      <c r="I393" s="746">
        <v>95.266000000000005</v>
      </c>
      <c r="J393" s="576">
        <v>3036583</v>
      </c>
      <c r="K393" s="746">
        <v>2.298</v>
      </c>
      <c r="L393" s="1830">
        <v>100.105</v>
      </c>
      <c r="M393" s="743"/>
      <c r="N393" s="1807">
        <v>299491</v>
      </c>
      <c r="O393" s="1811">
        <f t="shared" si="12"/>
        <v>95.266000000000005</v>
      </c>
      <c r="P393" s="743"/>
      <c r="Q393" s="1823">
        <v>297552</v>
      </c>
      <c r="U393" s="1454"/>
      <c r="V393" s="639"/>
      <c r="W393" s="742"/>
      <c r="Y393" s="1818">
        <v>94.9</v>
      </c>
      <c r="Z393" s="1811">
        <f t="shared" si="14"/>
        <v>100.105</v>
      </c>
    </row>
    <row r="394" spans="1:26">
      <c r="A394" s="518">
        <v>2007</v>
      </c>
      <c r="B394" s="752" t="s">
        <v>141</v>
      </c>
      <c r="C394" s="546" t="s">
        <v>369</v>
      </c>
      <c r="D394" s="584">
        <v>82.1</v>
      </c>
      <c r="E394" s="593">
        <v>1575</v>
      </c>
      <c r="F394" s="753">
        <v>175.6</v>
      </c>
      <c r="G394" s="1391">
        <v>84.8</v>
      </c>
      <c r="H394" s="573">
        <v>25180</v>
      </c>
      <c r="I394" s="748">
        <v>88.427000000000007</v>
      </c>
      <c r="J394" s="573">
        <v>3257527</v>
      </c>
      <c r="K394" s="748">
        <v>2.3250000000000002</v>
      </c>
      <c r="L394" s="1832">
        <v>99.789000000000001</v>
      </c>
      <c r="M394" s="743"/>
      <c r="N394" s="1807">
        <v>243626</v>
      </c>
      <c r="O394" s="1811">
        <f>ROUND(N394/N382*100,3)</f>
        <v>88.427000000000007</v>
      </c>
      <c r="P394" s="743"/>
      <c r="Q394" s="1823">
        <v>241059</v>
      </c>
      <c r="S394" s="743"/>
      <c r="U394" s="1454"/>
      <c r="V394" s="639"/>
      <c r="W394" s="742"/>
      <c r="Y394" s="1818">
        <v>94.6</v>
      </c>
      <c r="Z394" s="1811">
        <f>ROUND(Y394/Y382*100,3)</f>
        <v>99.789000000000001</v>
      </c>
    </row>
    <row r="395" spans="1:26">
      <c r="B395" s="525"/>
      <c r="C395" s="547" t="s">
        <v>370</v>
      </c>
      <c r="D395" s="577">
        <v>82</v>
      </c>
      <c r="E395" s="595">
        <v>1637</v>
      </c>
      <c r="F395" s="754">
        <v>184.9</v>
      </c>
      <c r="G395" s="1390">
        <v>84.8</v>
      </c>
      <c r="H395" s="576">
        <v>24430</v>
      </c>
      <c r="I395" s="746">
        <v>107.985</v>
      </c>
      <c r="J395" s="576">
        <v>11000948</v>
      </c>
      <c r="K395" s="746">
        <v>2.3079999999999998</v>
      </c>
      <c r="L395" s="1830">
        <v>99.682000000000002</v>
      </c>
      <c r="M395" s="743"/>
      <c r="N395" s="1807">
        <v>225210</v>
      </c>
      <c r="O395" s="1811">
        <f t="shared" si="12"/>
        <v>107.985</v>
      </c>
      <c r="P395" s="743"/>
      <c r="Q395" s="1823">
        <v>224571</v>
      </c>
      <c r="S395" s="743"/>
      <c r="U395" s="1454"/>
      <c r="V395" s="639"/>
      <c r="W395" s="742"/>
      <c r="Y395" s="1818">
        <v>94.1</v>
      </c>
      <c r="Z395" s="1811">
        <f t="shared" si="14"/>
        <v>99.682000000000002</v>
      </c>
    </row>
    <row r="396" spans="1:26">
      <c r="B396" s="525"/>
      <c r="C396" s="547" t="s">
        <v>371</v>
      </c>
      <c r="D396" s="577">
        <v>82.9</v>
      </c>
      <c r="E396" s="595">
        <v>1597</v>
      </c>
      <c r="F396" s="754">
        <v>149.19999999999999</v>
      </c>
      <c r="G396" s="1390">
        <v>84.6</v>
      </c>
      <c r="H396" s="576">
        <v>23970</v>
      </c>
      <c r="I396" s="746">
        <v>102.319</v>
      </c>
      <c r="J396" s="576">
        <v>3046100</v>
      </c>
      <c r="K396" s="746">
        <v>2.3119999999999998</v>
      </c>
      <c r="L396" s="1830">
        <v>100</v>
      </c>
      <c r="M396" s="743"/>
      <c r="N396" s="1807">
        <v>253951</v>
      </c>
      <c r="O396" s="1811">
        <f t="shared" si="12"/>
        <v>102.319</v>
      </c>
      <c r="P396" s="743"/>
      <c r="Q396" s="1824">
        <v>254221</v>
      </c>
      <c r="S396" s="743"/>
      <c r="U396" s="1454"/>
      <c r="V396" s="639"/>
      <c r="W396" s="742"/>
      <c r="Y396" s="1818">
        <v>94.6</v>
      </c>
      <c r="Z396" s="1811">
        <f t="shared" si="14"/>
        <v>100</v>
      </c>
    </row>
    <row r="397" spans="1:26">
      <c r="B397" s="525"/>
      <c r="C397" s="547" t="s">
        <v>372</v>
      </c>
      <c r="D397" s="577">
        <v>83.3</v>
      </c>
      <c r="E397" s="595">
        <v>1711</v>
      </c>
      <c r="F397" s="754">
        <v>184</v>
      </c>
      <c r="G397" s="1390">
        <v>86.2</v>
      </c>
      <c r="H397" s="576">
        <v>22853</v>
      </c>
      <c r="I397" s="746">
        <v>85.94</v>
      </c>
      <c r="J397" s="576">
        <v>6713556</v>
      </c>
      <c r="K397" s="746">
        <v>2.339</v>
      </c>
      <c r="L397" s="1830">
        <v>100.10599999999999</v>
      </c>
      <c r="M397" s="743"/>
      <c r="N397" s="1807">
        <v>244161</v>
      </c>
      <c r="O397" s="1811">
        <f t="shared" si="12"/>
        <v>85.94</v>
      </c>
      <c r="P397" s="743"/>
      <c r="Q397" s="1824">
        <v>249327</v>
      </c>
      <c r="S397" s="743"/>
      <c r="U397" s="1454"/>
      <c r="V397" s="639"/>
      <c r="W397" s="742"/>
      <c r="Y397" s="1818">
        <v>94.8</v>
      </c>
      <c r="Z397" s="1811">
        <f t="shared" si="14"/>
        <v>100.10599999999999</v>
      </c>
    </row>
    <row r="398" spans="1:26">
      <c r="B398" s="525"/>
      <c r="C398" s="547" t="s">
        <v>373</v>
      </c>
      <c r="D398" s="577">
        <v>83.2</v>
      </c>
      <c r="E398" s="595">
        <v>1809</v>
      </c>
      <c r="F398" s="754">
        <v>181.4</v>
      </c>
      <c r="G398" s="1390">
        <v>86.8</v>
      </c>
      <c r="H398" s="576">
        <v>27735</v>
      </c>
      <c r="I398" s="746">
        <v>110.334</v>
      </c>
      <c r="J398" s="576">
        <v>73368461</v>
      </c>
      <c r="K398" s="746">
        <v>2.3679999999999999</v>
      </c>
      <c r="L398" s="1830">
        <v>99.894999999999996</v>
      </c>
      <c r="M398" s="743"/>
      <c r="N398" s="1807">
        <v>264484</v>
      </c>
      <c r="O398" s="1811">
        <f t="shared" si="12"/>
        <v>110.334</v>
      </c>
      <c r="P398" s="743"/>
      <c r="Q398" s="1824">
        <v>268234</v>
      </c>
      <c r="S398" s="743"/>
      <c r="U398" s="1454"/>
      <c r="V398" s="639"/>
      <c r="W398" s="742"/>
      <c r="Y398" s="1818">
        <v>95.1</v>
      </c>
      <c r="Z398" s="1811">
        <f t="shared" si="14"/>
        <v>99.894999999999996</v>
      </c>
    </row>
    <row r="399" spans="1:26">
      <c r="B399" s="525"/>
      <c r="C399" s="547" t="s">
        <v>374</v>
      </c>
      <c r="D399" s="577">
        <v>83.3</v>
      </c>
      <c r="E399" s="595">
        <v>1799</v>
      </c>
      <c r="F399" s="754">
        <v>162.19999999999999</v>
      </c>
      <c r="G399" s="1390">
        <v>87.2</v>
      </c>
      <c r="H399" s="576">
        <v>26765</v>
      </c>
      <c r="I399" s="746">
        <v>87.396000000000001</v>
      </c>
      <c r="J399" s="576">
        <v>3621069</v>
      </c>
      <c r="K399" s="746">
        <v>2.383</v>
      </c>
      <c r="L399" s="1830">
        <v>99.474999999999994</v>
      </c>
      <c r="M399" s="743"/>
      <c r="N399" s="1807">
        <v>216851</v>
      </c>
      <c r="O399" s="1811">
        <f t="shared" si="12"/>
        <v>87.396000000000001</v>
      </c>
      <c r="P399" s="743"/>
      <c r="Q399" s="1824">
        <v>218186</v>
      </c>
      <c r="S399" s="743"/>
      <c r="U399" s="1454"/>
      <c r="V399" s="639"/>
      <c r="W399" s="742"/>
      <c r="Y399" s="1818">
        <v>94.8</v>
      </c>
      <c r="Z399" s="1811">
        <f t="shared" si="14"/>
        <v>99.474999999999994</v>
      </c>
    </row>
    <row r="400" spans="1:26">
      <c r="B400" s="525"/>
      <c r="C400" s="547" t="s">
        <v>375</v>
      </c>
      <c r="D400" s="577">
        <v>83</v>
      </c>
      <c r="E400" s="595">
        <v>1731</v>
      </c>
      <c r="F400" s="754">
        <v>186.7</v>
      </c>
      <c r="G400" s="1390">
        <v>87.4</v>
      </c>
      <c r="H400" s="576">
        <v>28202</v>
      </c>
      <c r="I400" s="746">
        <v>96.698999999999998</v>
      </c>
      <c r="J400" s="576">
        <v>4367675</v>
      </c>
      <c r="K400" s="746">
        <v>2.41</v>
      </c>
      <c r="L400" s="1830">
        <v>99.789000000000001</v>
      </c>
      <c r="M400" s="743"/>
      <c r="N400" s="1807">
        <v>245343</v>
      </c>
      <c r="O400" s="1811">
        <f t="shared" si="12"/>
        <v>96.698999999999998</v>
      </c>
      <c r="P400" s="743"/>
      <c r="Q400" s="1824">
        <v>245548</v>
      </c>
      <c r="S400" s="743"/>
      <c r="U400" s="1454"/>
      <c r="V400" s="639"/>
      <c r="W400" s="742"/>
      <c r="Y400" s="1818">
        <v>94.6</v>
      </c>
      <c r="Z400" s="1811">
        <f t="shared" si="14"/>
        <v>99.789000000000001</v>
      </c>
    </row>
    <row r="401" spans="1:26">
      <c r="B401" s="525"/>
      <c r="C401" s="547" t="s">
        <v>376</v>
      </c>
      <c r="D401" s="577">
        <v>83.1</v>
      </c>
      <c r="E401" s="595">
        <v>1755</v>
      </c>
      <c r="F401" s="754">
        <v>171.9</v>
      </c>
      <c r="G401" s="1390">
        <v>87.5</v>
      </c>
      <c r="H401" s="576">
        <v>29459</v>
      </c>
      <c r="I401" s="746">
        <v>92.97</v>
      </c>
      <c r="J401" s="576">
        <v>10489263</v>
      </c>
      <c r="K401" s="746">
        <v>2.4220000000000002</v>
      </c>
      <c r="L401" s="1830">
        <v>99.686000000000007</v>
      </c>
      <c r="M401" s="743"/>
      <c r="N401" s="1807">
        <v>247472</v>
      </c>
      <c r="O401" s="1811">
        <f t="shared" si="12"/>
        <v>92.97</v>
      </c>
      <c r="P401" s="743"/>
      <c r="Q401" s="1824">
        <v>246819</v>
      </c>
      <c r="S401" s="743"/>
      <c r="U401" s="1454"/>
      <c r="V401" s="639"/>
      <c r="W401" s="742"/>
      <c r="Y401" s="1818">
        <v>95.3</v>
      </c>
      <c r="Z401" s="1811">
        <f t="shared" si="14"/>
        <v>99.686000000000007</v>
      </c>
    </row>
    <row r="402" spans="1:26">
      <c r="B402" s="525"/>
      <c r="C402" s="547" t="s">
        <v>377</v>
      </c>
      <c r="D402" s="577">
        <v>83.5</v>
      </c>
      <c r="E402" s="595">
        <v>1663</v>
      </c>
      <c r="F402" s="754">
        <v>164.1</v>
      </c>
      <c r="G402" s="1390">
        <v>87.5</v>
      </c>
      <c r="H402" s="576">
        <v>27253</v>
      </c>
      <c r="I402" s="746">
        <v>79.102000000000004</v>
      </c>
      <c r="J402" s="576">
        <v>3654477</v>
      </c>
      <c r="K402" s="746">
        <v>2.4169999999999998</v>
      </c>
      <c r="L402" s="1830">
        <v>99.686000000000007</v>
      </c>
      <c r="M402" s="743"/>
      <c r="N402" s="1807">
        <v>227761</v>
      </c>
      <c r="O402" s="1811">
        <f t="shared" si="12"/>
        <v>79.102000000000004</v>
      </c>
      <c r="P402" s="743"/>
      <c r="Q402" s="1824">
        <v>228109</v>
      </c>
      <c r="S402" s="743">
        <f>ROUND(Q402/Q390*100,3)</f>
        <v>80.694999999999993</v>
      </c>
      <c r="U402" s="1454"/>
      <c r="V402" s="639"/>
      <c r="W402" s="742"/>
      <c r="Y402" s="1818">
        <v>95.2</v>
      </c>
      <c r="Z402" s="1811">
        <f t="shared" si="14"/>
        <v>99.686000000000007</v>
      </c>
    </row>
    <row r="403" spans="1:26">
      <c r="B403" s="525"/>
      <c r="C403" s="547" t="s">
        <v>119</v>
      </c>
      <c r="D403" s="577">
        <v>84.3</v>
      </c>
      <c r="E403" s="595">
        <v>1654</v>
      </c>
      <c r="F403" s="754">
        <v>161.80000000000001</v>
      </c>
      <c r="G403" s="1390">
        <v>87.8</v>
      </c>
      <c r="H403" s="576">
        <v>27547</v>
      </c>
      <c r="I403" s="746">
        <v>91.033000000000001</v>
      </c>
      <c r="J403" s="576">
        <v>6602180</v>
      </c>
      <c r="K403" s="746">
        <v>2.411</v>
      </c>
      <c r="L403" s="1830">
        <v>100.315</v>
      </c>
      <c r="M403" s="743"/>
      <c r="N403" s="1807">
        <v>290631</v>
      </c>
      <c r="O403" s="1811">
        <f>ROUND(N403/N391*100,3)</f>
        <v>91.033000000000001</v>
      </c>
      <c r="P403" s="743"/>
      <c r="Q403" s="1824">
        <v>288329</v>
      </c>
      <c r="S403" s="743">
        <f t="shared" ref="S403:S408" si="15">ROUND(Q403/Q391*100,3)</f>
        <v>89.869</v>
      </c>
      <c r="U403" s="1454"/>
      <c r="V403" s="639"/>
      <c r="W403" s="742"/>
      <c r="Y403" s="1818">
        <v>95.6</v>
      </c>
      <c r="Z403" s="1811">
        <f t="shared" si="14"/>
        <v>100.315</v>
      </c>
    </row>
    <row r="404" spans="1:26">
      <c r="B404" s="525"/>
      <c r="C404" s="547" t="s">
        <v>120</v>
      </c>
      <c r="D404" s="577">
        <v>83.4</v>
      </c>
      <c r="E404" s="595">
        <v>1582</v>
      </c>
      <c r="F404" s="754">
        <v>162.80000000000001</v>
      </c>
      <c r="G404" s="1390">
        <v>87</v>
      </c>
      <c r="H404" s="576">
        <v>26345</v>
      </c>
      <c r="I404" s="746">
        <v>113.803</v>
      </c>
      <c r="J404" s="576">
        <v>55549431</v>
      </c>
      <c r="K404" s="746">
        <v>2.41</v>
      </c>
      <c r="L404" s="1830">
        <v>100.42100000000001</v>
      </c>
      <c r="M404" s="743"/>
      <c r="N404" s="1807">
        <v>282756</v>
      </c>
      <c r="O404" s="1811">
        <f t="shared" si="12"/>
        <v>113.803</v>
      </c>
      <c r="P404" s="743"/>
      <c r="Q404" s="1824">
        <v>282163</v>
      </c>
      <c r="S404" s="743">
        <f t="shared" si="15"/>
        <v>114.74</v>
      </c>
      <c r="U404" s="1454"/>
      <c r="V404" s="639"/>
      <c r="W404" s="742"/>
      <c r="Y404" s="1818">
        <v>95.4</v>
      </c>
      <c r="Z404" s="1811">
        <f t="shared" si="14"/>
        <v>100.42100000000001</v>
      </c>
    </row>
    <row r="405" spans="1:26">
      <c r="A405" s="734"/>
      <c r="B405" s="744"/>
      <c r="C405" s="550" t="s">
        <v>121</v>
      </c>
      <c r="D405" s="579">
        <v>83.4</v>
      </c>
      <c r="E405" s="599">
        <v>1592</v>
      </c>
      <c r="F405" s="755">
        <v>158.19999999999999</v>
      </c>
      <c r="G405" s="1392">
        <v>88</v>
      </c>
      <c r="H405" s="582">
        <v>25135</v>
      </c>
      <c r="I405" s="750">
        <v>104.039</v>
      </c>
      <c r="J405" s="582">
        <v>2679443</v>
      </c>
      <c r="K405" s="750">
        <v>2.399</v>
      </c>
      <c r="L405" s="1831">
        <v>100.527</v>
      </c>
      <c r="M405" s="743"/>
      <c r="N405" s="1807">
        <v>311588</v>
      </c>
      <c r="O405" s="1811">
        <f t="shared" si="12"/>
        <v>104.039</v>
      </c>
      <c r="P405" s="743"/>
      <c r="Q405" s="1824">
        <v>308776</v>
      </c>
      <c r="S405" s="743">
        <f t="shared" si="15"/>
        <v>103.77200000000001</v>
      </c>
      <c r="U405" s="1454"/>
      <c r="V405" s="639"/>
      <c r="W405" s="742"/>
      <c r="Y405" s="1818">
        <v>95.4</v>
      </c>
      <c r="Z405" s="1811">
        <f t="shared" si="14"/>
        <v>100.527</v>
      </c>
    </row>
    <row r="406" spans="1:26">
      <c r="A406" s="532">
        <v>2008</v>
      </c>
      <c r="B406" s="730" t="s">
        <v>142</v>
      </c>
      <c r="C406" s="546" t="s">
        <v>369</v>
      </c>
      <c r="D406" s="577">
        <v>84</v>
      </c>
      <c r="E406" s="595">
        <v>1554</v>
      </c>
      <c r="F406" s="754">
        <v>153.9</v>
      </c>
      <c r="G406" s="1390">
        <v>88</v>
      </c>
      <c r="H406" s="576">
        <v>25195</v>
      </c>
      <c r="I406" s="746">
        <v>116.182</v>
      </c>
      <c r="J406" s="576">
        <v>3594462</v>
      </c>
      <c r="K406" s="746">
        <v>2.399</v>
      </c>
      <c r="L406" s="1830">
        <v>100.423</v>
      </c>
      <c r="M406" s="757" t="str">
        <f>IF((N406-N403)&gt;0,"+","-")</f>
        <v>-</v>
      </c>
      <c r="N406" s="1807">
        <v>280066</v>
      </c>
      <c r="O406" s="1811">
        <f t="shared" ref="O406:O417" si="16">ROUND(N406/Q394*100,3)</f>
        <v>116.182</v>
      </c>
      <c r="P406" s="757" t="str">
        <f>IF((Q406-Q403)&gt;0,"+","-")</f>
        <v>-</v>
      </c>
      <c r="Q406" s="1824">
        <v>280066</v>
      </c>
      <c r="S406" s="743">
        <f t="shared" si="15"/>
        <v>116.182</v>
      </c>
      <c r="U406" s="1454"/>
      <c r="V406" s="639"/>
      <c r="W406" s="742"/>
      <c r="Y406" s="1818">
        <v>95</v>
      </c>
      <c r="Z406" s="1811">
        <f>ROUND(Y406/Y394*100,3)</f>
        <v>100.423</v>
      </c>
    </row>
    <row r="407" spans="1:26">
      <c r="B407" s="525"/>
      <c r="C407" s="547" t="s">
        <v>370</v>
      </c>
      <c r="D407" s="577">
        <v>81.2</v>
      </c>
      <c r="E407" s="595">
        <v>1593</v>
      </c>
      <c r="F407" s="754">
        <v>140</v>
      </c>
      <c r="G407" s="1390">
        <v>87.8</v>
      </c>
      <c r="H407" s="576">
        <v>23873</v>
      </c>
      <c r="I407" s="746">
        <v>116.82</v>
      </c>
      <c r="J407" s="576">
        <v>10819360</v>
      </c>
      <c r="K407" s="746">
        <v>2.383</v>
      </c>
      <c r="L407" s="1830">
        <v>100.53100000000001</v>
      </c>
      <c r="M407" s="757" t="str">
        <f>IF((N407-N404)&gt;0,"+","-")</f>
        <v>-</v>
      </c>
      <c r="N407" s="1807">
        <v>262344</v>
      </c>
      <c r="O407" s="1811">
        <f t="shared" si="16"/>
        <v>116.82</v>
      </c>
      <c r="P407" s="757" t="str">
        <f>IF((Q407-Q404)&gt;0,"+","-")</f>
        <v>-</v>
      </c>
      <c r="Q407" s="1795">
        <v>262344</v>
      </c>
      <c r="S407" s="743">
        <f t="shared" si="15"/>
        <v>116.82</v>
      </c>
      <c r="U407" s="1454"/>
      <c r="V407" s="639"/>
      <c r="W407" s="742"/>
      <c r="Y407" s="1818">
        <v>94.6</v>
      </c>
      <c r="Z407" s="1811">
        <f>ROUND(Y407/Y395*100,3)</f>
        <v>100.53100000000001</v>
      </c>
    </row>
    <row r="408" spans="1:26">
      <c r="B408" s="525"/>
      <c r="C408" s="547" t="s">
        <v>371</v>
      </c>
      <c r="D408" s="577">
        <v>85</v>
      </c>
      <c r="E408" s="595">
        <v>1626</v>
      </c>
      <c r="F408" s="754">
        <v>134.69999999999999</v>
      </c>
      <c r="G408" s="1390">
        <v>88</v>
      </c>
      <c r="H408" s="576">
        <v>22594</v>
      </c>
      <c r="I408" s="746">
        <v>143.65100000000001</v>
      </c>
      <c r="J408" s="576">
        <v>4258058</v>
      </c>
      <c r="K408" s="746">
        <v>2.3559999999999999</v>
      </c>
      <c r="L408" s="1830">
        <v>100.634</v>
      </c>
      <c r="M408" s="757" t="str">
        <f>IF((N408-N405)&gt;0,"+","-")</f>
        <v>+</v>
      </c>
      <c r="N408" s="1807">
        <v>365191</v>
      </c>
      <c r="O408" s="1811">
        <f t="shared" si="16"/>
        <v>143.65100000000001</v>
      </c>
      <c r="P408" s="757" t="str">
        <f>IF((Q408-Q405)&gt;0,"+","-")</f>
        <v>+</v>
      </c>
      <c r="Q408" s="1795">
        <v>365191</v>
      </c>
      <c r="S408" s="743">
        <f t="shared" si="15"/>
        <v>143.65100000000001</v>
      </c>
      <c r="U408" s="1454"/>
      <c r="V408" s="639"/>
      <c r="W408" s="742"/>
      <c r="Y408" s="1818">
        <v>95.2</v>
      </c>
      <c r="Z408" s="1811">
        <f>ROUND(Y408/Y396*100,3)</f>
        <v>100.634</v>
      </c>
    </row>
    <row r="409" spans="1:26">
      <c r="B409" s="525"/>
      <c r="C409" s="547" t="s">
        <v>372</v>
      </c>
      <c r="D409" s="577">
        <v>85.3</v>
      </c>
      <c r="E409" s="595">
        <v>1735</v>
      </c>
      <c r="F409" s="754">
        <v>135.30000000000001</v>
      </c>
      <c r="G409" s="1390">
        <v>89.8</v>
      </c>
      <c r="H409" s="576">
        <v>22397</v>
      </c>
      <c r="I409" s="746">
        <v>118.633</v>
      </c>
      <c r="J409" s="576">
        <v>7068209</v>
      </c>
      <c r="K409" s="746">
        <v>2.3519999999999999</v>
      </c>
      <c r="L409" s="1830">
        <v>100.633</v>
      </c>
      <c r="M409" s="757" t="str">
        <f>IF((N409-N406)&gt;0,"+","-")</f>
        <v>+</v>
      </c>
      <c r="N409" s="1807">
        <v>295785</v>
      </c>
      <c r="O409" s="1811">
        <f t="shared" si="16"/>
        <v>118.633</v>
      </c>
      <c r="P409" s="757" t="str">
        <f>IF((Q409-Q406)&gt;0,"+","-")</f>
        <v>+</v>
      </c>
      <c r="Q409" s="1795">
        <v>295785</v>
      </c>
      <c r="S409" s="743">
        <f>ROUND(Q409/Q397*100,3)</f>
        <v>118.633</v>
      </c>
      <c r="U409" s="1454"/>
      <c r="V409" s="639"/>
      <c r="W409" s="742"/>
      <c r="Y409" s="1818">
        <v>95.4</v>
      </c>
      <c r="Z409" s="1811">
        <f t="shared" ref="Z409:Z419" si="17">ROUND(Y409/Y397*100,3)</f>
        <v>100.633</v>
      </c>
    </row>
    <row r="410" spans="1:26">
      <c r="B410" s="525"/>
      <c r="C410" s="547" t="s">
        <v>373</v>
      </c>
      <c r="D410" s="577">
        <v>84.4</v>
      </c>
      <c r="E410" s="595">
        <v>1733</v>
      </c>
      <c r="F410" s="754">
        <v>132.30000000000001</v>
      </c>
      <c r="G410" s="1390">
        <v>90.1</v>
      </c>
      <c r="H410" s="576">
        <v>25685</v>
      </c>
      <c r="I410" s="746">
        <v>102.91200000000001</v>
      </c>
      <c r="J410" s="576">
        <v>72286946</v>
      </c>
      <c r="K410" s="746">
        <v>2.3580000000000001</v>
      </c>
      <c r="L410" s="1830">
        <v>100.946</v>
      </c>
      <c r="M410" s="757" t="str">
        <f>IF((N410-N407)&gt;0,"+","-")</f>
        <v>+</v>
      </c>
      <c r="N410" s="1807">
        <v>276046</v>
      </c>
      <c r="O410" s="1811">
        <f t="shared" si="16"/>
        <v>102.91200000000001</v>
      </c>
      <c r="P410" s="743"/>
      <c r="U410" s="1454"/>
      <c r="V410" s="639"/>
      <c r="W410" s="742"/>
      <c r="Y410" s="1818">
        <v>96</v>
      </c>
      <c r="Z410" s="1811">
        <f>ROUND(Y410/Y398*100,3)</f>
        <v>100.946</v>
      </c>
    </row>
    <row r="411" spans="1:26">
      <c r="B411" s="525"/>
      <c r="C411" s="547" t="s">
        <v>374</v>
      </c>
      <c r="D411" s="577">
        <v>82.8</v>
      </c>
      <c r="E411" s="595">
        <v>1819</v>
      </c>
      <c r="F411" s="754">
        <v>129.1</v>
      </c>
      <c r="G411" s="1390">
        <v>90</v>
      </c>
      <c r="H411" s="576">
        <v>26307</v>
      </c>
      <c r="I411" s="746">
        <v>129.89599999999999</v>
      </c>
      <c r="J411" s="576">
        <v>4043462</v>
      </c>
      <c r="K411" s="746">
        <v>2.3559999999999999</v>
      </c>
      <c r="L411" s="1830">
        <v>101.477</v>
      </c>
      <c r="N411" s="1807">
        <v>283414</v>
      </c>
      <c r="O411" s="1811">
        <f t="shared" si="16"/>
        <v>129.89599999999999</v>
      </c>
      <c r="P411" s="743"/>
      <c r="U411" s="1454"/>
      <c r="V411" s="639"/>
      <c r="W411" s="742"/>
      <c r="Y411" s="1818">
        <v>96.2</v>
      </c>
      <c r="Z411" s="1811">
        <f t="shared" si="17"/>
        <v>101.477</v>
      </c>
    </row>
    <row r="412" spans="1:26">
      <c r="B412" s="525"/>
      <c r="C412" s="547" t="s">
        <v>375</v>
      </c>
      <c r="D412" s="577">
        <v>83.2</v>
      </c>
      <c r="E412" s="595">
        <v>1769</v>
      </c>
      <c r="F412" s="754">
        <v>137.69999999999999</v>
      </c>
      <c r="G412" s="1390">
        <v>90.2</v>
      </c>
      <c r="H412" s="576">
        <v>28634</v>
      </c>
      <c r="I412" s="746">
        <v>108.792</v>
      </c>
      <c r="J412" s="576">
        <v>3791435</v>
      </c>
      <c r="K412" s="746">
        <v>2.3580000000000001</v>
      </c>
      <c r="L412" s="1830">
        <v>101.691</v>
      </c>
      <c r="N412" s="1807">
        <v>267136</v>
      </c>
      <c r="O412" s="1811">
        <f t="shared" si="16"/>
        <v>108.792</v>
      </c>
      <c r="P412" s="743"/>
      <c r="U412" s="1454"/>
      <c r="V412" s="639"/>
      <c r="W412" s="742"/>
      <c r="Y412" s="1818">
        <v>96.2</v>
      </c>
      <c r="Z412" s="1811">
        <f t="shared" si="17"/>
        <v>101.691</v>
      </c>
    </row>
    <row r="413" spans="1:26">
      <c r="B413" s="525"/>
      <c r="C413" s="547" t="s">
        <v>376</v>
      </c>
      <c r="D413" s="577">
        <v>83.6</v>
      </c>
      <c r="E413" s="595">
        <v>1825</v>
      </c>
      <c r="F413" s="754">
        <v>133.80000000000001</v>
      </c>
      <c r="G413" s="1390">
        <v>90.6</v>
      </c>
      <c r="H413" s="576">
        <v>28030</v>
      </c>
      <c r="I413" s="746">
        <v>110.521</v>
      </c>
      <c r="J413" s="576">
        <v>9948689</v>
      </c>
      <c r="K413" s="746">
        <v>2.35</v>
      </c>
      <c r="L413" s="1830">
        <v>101.259</v>
      </c>
      <c r="N413" s="1807">
        <v>272786</v>
      </c>
      <c r="O413" s="1811">
        <f t="shared" si="16"/>
        <v>110.521</v>
      </c>
      <c r="P413" s="743"/>
      <c r="U413" s="1454"/>
      <c r="V413" s="639"/>
      <c r="W413" s="742"/>
      <c r="Y413" s="1818">
        <v>96.5</v>
      </c>
      <c r="Z413" s="1811">
        <f t="shared" si="17"/>
        <v>101.259</v>
      </c>
    </row>
    <row r="414" spans="1:26">
      <c r="B414" s="525"/>
      <c r="C414" s="547" t="s">
        <v>377</v>
      </c>
      <c r="D414" s="577">
        <v>84.4</v>
      </c>
      <c r="E414" s="595">
        <v>1752</v>
      </c>
      <c r="F414" s="754">
        <v>127.6</v>
      </c>
      <c r="G414" s="1390">
        <v>90.6</v>
      </c>
      <c r="H414" s="576">
        <v>28204</v>
      </c>
      <c r="I414" s="746">
        <v>124.227</v>
      </c>
      <c r="J414" s="576">
        <v>3551178</v>
      </c>
      <c r="K414" s="746">
        <v>2.34</v>
      </c>
      <c r="L414" s="1830">
        <v>101.57599999999999</v>
      </c>
      <c r="N414" s="1807">
        <v>283374</v>
      </c>
      <c r="O414" s="1811">
        <f t="shared" si="16"/>
        <v>124.227</v>
      </c>
      <c r="P414" s="743"/>
      <c r="U414" s="1454"/>
      <c r="V414" s="639"/>
      <c r="W414" s="742"/>
      <c r="Y414" s="1818">
        <v>96.7</v>
      </c>
      <c r="Z414" s="1811">
        <f t="shared" si="17"/>
        <v>101.57599999999999</v>
      </c>
    </row>
    <row r="415" spans="1:26">
      <c r="B415" s="525"/>
      <c r="C415" s="547" t="s">
        <v>119</v>
      </c>
      <c r="D415" s="577">
        <v>84.5</v>
      </c>
      <c r="E415" s="595">
        <v>1743</v>
      </c>
      <c r="F415" s="754">
        <v>142.4</v>
      </c>
      <c r="G415" s="1390">
        <v>89.9</v>
      </c>
      <c r="H415" s="576">
        <v>27227</v>
      </c>
      <c r="I415" s="746">
        <v>99.575000000000003</v>
      </c>
      <c r="J415" s="576">
        <v>6367037</v>
      </c>
      <c r="K415" s="746">
        <v>2.3420000000000001</v>
      </c>
      <c r="L415" s="1830">
        <v>101.151</v>
      </c>
      <c r="N415" s="1807">
        <v>287105</v>
      </c>
      <c r="O415" s="1811">
        <f t="shared" si="16"/>
        <v>99.575000000000003</v>
      </c>
      <c r="P415" s="743"/>
      <c r="U415" s="1450">
        <v>6367037</v>
      </c>
      <c r="V415" s="1795">
        <v>0</v>
      </c>
      <c r="W415" s="1814">
        <f>U415+V415</f>
        <v>6367037</v>
      </c>
      <c r="Y415" s="1818">
        <v>96.7</v>
      </c>
      <c r="Z415" s="1811">
        <f t="shared" si="17"/>
        <v>101.151</v>
      </c>
    </row>
    <row r="416" spans="1:26">
      <c r="B416" s="525"/>
      <c r="C416" s="547" t="s">
        <v>120</v>
      </c>
      <c r="D416" s="577">
        <v>87.3</v>
      </c>
      <c r="E416" s="595">
        <v>1692</v>
      </c>
      <c r="F416" s="754">
        <v>116.6</v>
      </c>
      <c r="G416" s="1390">
        <v>89.9</v>
      </c>
      <c r="H416" s="576">
        <v>25390</v>
      </c>
      <c r="I416" s="746">
        <v>99.914000000000001</v>
      </c>
      <c r="J416" s="576">
        <v>56484967</v>
      </c>
      <c r="K416" s="746">
        <v>2.3370000000000002</v>
      </c>
      <c r="L416" s="1830">
        <v>100.943</v>
      </c>
      <c r="N416" s="1807">
        <v>281919</v>
      </c>
      <c r="O416" s="1811">
        <f t="shared" si="16"/>
        <v>99.914000000000001</v>
      </c>
      <c r="P416" s="743"/>
      <c r="U416" s="1450">
        <v>56484967</v>
      </c>
      <c r="V416" s="1795">
        <v>0</v>
      </c>
      <c r="W416" s="1814">
        <f t="shared" ref="W416:W440" si="18">U416+V416</f>
        <v>56484967</v>
      </c>
      <c r="Y416" s="1818">
        <v>96.3</v>
      </c>
      <c r="Z416" s="1811">
        <f t="shared" si="17"/>
        <v>100.943</v>
      </c>
    </row>
    <row r="417" spans="1:26">
      <c r="B417" s="525"/>
      <c r="C417" s="550" t="s">
        <v>121</v>
      </c>
      <c r="D417" s="577">
        <v>88</v>
      </c>
      <c r="E417" s="595">
        <v>1703</v>
      </c>
      <c r="F417" s="754">
        <v>113.3</v>
      </c>
      <c r="G417" s="1390">
        <v>90.4</v>
      </c>
      <c r="H417" s="576">
        <v>25988</v>
      </c>
      <c r="I417" s="746">
        <v>106.242</v>
      </c>
      <c r="J417" s="576">
        <v>2232431</v>
      </c>
      <c r="K417" s="746">
        <v>2.3050000000000002</v>
      </c>
      <c r="L417" s="1830">
        <v>100.629</v>
      </c>
      <c r="N417" s="1807">
        <v>328049</v>
      </c>
      <c r="O417" s="1811">
        <f t="shared" si="16"/>
        <v>106.242</v>
      </c>
      <c r="P417" s="743"/>
      <c r="U417" s="1450">
        <v>2232431</v>
      </c>
      <c r="V417" s="1795">
        <v>0</v>
      </c>
      <c r="W417" s="1814">
        <f t="shared" si="18"/>
        <v>2232431</v>
      </c>
      <c r="Y417" s="1818">
        <v>96</v>
      </c>
      <c r="Z417" s="1811">
        <f t="shared" si="17"/>
        <v>100.629</v>
      </c>
    </row>
    <row r="418" spans="1:26">
      <c r="A418" s="518">
        <v>2009</v>
      </c>
      <c r="B418" s="752" t="s">
        <v>148</v>
      </c>
      <c r="C418" s="546" t="s">
        <v>369</v>
      </c>
      <c r="D418" s="584">
        <v>85</v>
      </c>
      <c r="E418" s="593">
        <v>1603</v>
      </c>
      <c r="F418" s="753">
        <v>102.6</v>
      </c>
      <c r="G418" s="1391">
        <v>90.6</v>
      </c>
      <c r="H418" s="573">
        <v>26428</v>
      </c>
      <c r="I418" s="748">
        <v>109.797</v>
      </c>
      <c r="J418" s="573">
        <v>3091571</v>
      </c>
      <c r="K418" s="748">
        <v>2.2829999999999999</v>
      </c>
      <c r="L418" s="1832">
        <v>100.211</v>
      </c>
      <c r="M418" s="757"/>
      <c r="N418" s="1808">
        <v>307504</v>
      </c>
      <c r="O418" s="1812">
        <f t="shared" ref="O418:O437" si="19">ROUND(N418/N406*100,3)</f>
        <v>109.797</v>
      </c>
      <c r="P418" s="758"/>
      <c r="Q418" s="518"/>
      <c r="R418" s="518"/>
      <c r="S418" s="518"/>
      <c r="T418" s="518"/>
      <c r="U418" s="1449">
        <v>3091281</v>
      </c>
      <c r="V418" s="1804">
        <v>290</v>
      </c>
      <c r="W418" s="1815">
        <f t="shared" si="18"/>
        <v>3091571</v>
      </c>
      <c r="Y418" s="1819">
        <v>95.2</v>
      </c>
      <c r="Z418" s="1812">
        <f t="shared" si="17"/>
        <v>100.211</v>
      </c>
    </row>
    <row r="419" spans="1:26">
      <c r="B419" s="525"/>
      <c r="C419" s="547" t="s">
        <v>370</v>
      </c>
      <c r="D419" s="577">
        <v>85.2</v>
      </c>
      <c r="E419" s="595">
        <v>1610</v>
      </c>
      <c r="F419" s="754">
        <v>104.3</v>
      </c>
      <c r="G419" s="1390">
        <v>90.7</v>
      </c>
      <c r="H419" s="576">
        <v>28041</v>
      </c>
      <c r="I419" s="746">
        <v>123.048</v>
      </c>
      <c r="J419" s="576">
        <v>8778809</v>
      </c>
      <c r="K419" s="746">
        <v>2.2440000000000002</v>
      </c>
      <c r="L419" s="1830">
        <v>100.10599999999999</v>
      </c>
      <c r="M419" s="757"/>
      <c r="N419" s="1807">
        <v>322808</v>
      </c>
      <c r="O419" s="1811">
        <f t="shared" si="19"/>
        <v>123.048</v>
      </c>
      <c r="P419" s="743"/>
      <c r="U419" s="1450">
        <v>8777571</v>
      </c>
      <c r="V419" s="1795">
        <v>1238</v>
      </c>
      <c r="W419" s="1814">
        <f t="shared" si="18"/>
        <v>8778809</v>
      </c>
      <c r="Y419" s="1818">
        <v>94.7</v>
      </c>
      <c r="Z419" s="1811">
        <f t="shared" si="17"/>
        <v>100.10599999999999</v>
      </c>
    </row>
    <row r="420" spans="1:26">
      <c r="B420" s="525"/>
      <c r="C420" s="547" t="s">
        <v>371</v>
      </c>
      <c r="D420" s="577">
        <v>81</v>
      </c>
      <c r="E420" s="595">
        <v>1623</v>
      </c>
      <c r="F420" s="754">
        <v>108.3</v>
      </c>
      <c r="G420" s="1390">
        <v>90.2</v>
      </c>
      <c r="H420" s="576">
        <v>30878</v>
      </c>
      <c r="I420" s="746">
        <v>77.516000000000005</v>
      </c>
      <c r="J420" s="576">
        <v>2287224</v>
      </c>
      <c r="K420" s="746">
        <v>2.2069999999999999</v>
      </c>
      <c r="L420" s="1830">
        <v>99.894999999999996</v>
      </c>
      <c r="M420" s="757"/>
      <c r="N420" s="1807">
        <v>283081</v>
      </c>
      <c r="O420" s="1811">
        <f t="shared" si="19"/>
        <v>77.516000000000005</v>
      </c>
      <c r="P420" s="743"/>
      <c r="U420" s="1450">
        <v>2285978</v>
      </c>
      <c r="V420" s="1795">
        <v>1246</v>
      </c>
      <c r="W420" s="1814">
        <f t="shared" si="18"/>
        <v>2287224</v>
      </c>
      <c r="Y420" s="1818">
        <v>95.1</v>
      </c>
      <c r="Z420" s="1811">
        <f>ROUND(Y420/Y408*100,3)</f>
        <v>99.894999999999996</v>
      </c>
    </row>
    <row r="421" spans="1:26">
      <c r="B421" s="525"/>
      <c r="C421" s="547" t="s">
        <v>372</v>
      </c>
      <c r="D421" s="577">
        <v>79.599999999999994</v>
      </c>
      <c r="E421" s="595">
        <v>1724</v>
      </c>
      <c r="F421" s="754">
        <v>107.3</v>
      </c>
      <c r="G421" s="1390">
        <v>91.5</v>
      </c>
      <c r="H421" s="576">
        <v>33398</v>
      </c>
      <c r="I421" s="746">
        <v>91.936000000000007</v>
      </c>
      <c r="J421" s="576">
        <v>4885048</v>
      </c>
      <c r="K421" s="746">
        <v>2.19</v>
      </c>
      <c r="L421" s="1830">
        <v>100.21</v>
      </c>
      <c r="M421" s="757"/>
      <c r="N421" s="1807">
        <v>271933</v>
      </c>
      <c r="O421" s="1811">
        <f t="shared" si="19"/>
        <v>91.936000000000007</v>
      </c>
      <c r="P421" s="743"/>
      <c r="U421" s="1450">
        <v>4883145</v>
      </c>
      <c r="V421" s="1795">
        <v>1903</v>
      </c>
      <c r="W421" s="1814">
        <f t="shared" si="18"/>
        <v>4885048</v>
      </c>
      <c r="Y421" s="1818">
        <v>95.6</v>
      </c>
      <c r="Z421" s="1811">
        <f t="shared" ref="Z421:Z465" si="20">ROUND(Y421/Y409*100,3)</f>
        <v>100.21</v>
      </c>
    </row>
    <row r="422" spans="1:26">
      <c r="B422" s="525"/>
      <c r="C422" s="547" t="s">
        <v>373</v>
      </c>
      <c r="D422" s="577">
        <v>77.3</v>
      </c>
      <c r="E422" s="595">
        <v>1784</v>
      </c>
      <c r="F422" s="754">
        <v>104</v>
      </c>
      <c r="G422" s="1390">
        <v>92</v>
      </c>
      <c r="H422" s="576">
        <v>36856</v>
      </c>
      <c r="I422" s="746">
        <v>103.652</v>
      </c>
      <c r="J422" s="576">
        <v>43963193</v>
      </c>
      <c r="K422" s="746">
        <v>2.1739999999999999</v>
      </c>
      <c r="L422" s="1830">
        <v>99.375</v>
      </c>
      <c r="N422" s="1807">
        <v>286126</v>
      </c>
      <c r="O422" s="1811">
        <f t="shared" si="19"/>
        <v>103.652</v>
      </c>
      <c r="P422" s="743"/>
      <c r="U422" s="1450">
        <v>42845463</v>
      </c>
      <c r="V422" s="1795">
        <v>1117730</v>
      </c>
      <c r="W422" s="1814">
        <f t="shared" si="18"/>
        <v>43963193</v>
      </c>
      <c r="Y422" s="1818">
        <v>95.4</v>
      </c>
      <c r="Z422" s="1811">
        <f t="shared" si="20"/>
        <v>99.375</v>
      </c>
    </row>
    <row r="423" spans="1:26">
      <c r="B423" s="525"/>
      <c r="C423" s="547" t="s">
        <v>374</v>
      </c>
      <c r="D423" s="577">
        <v>77.3</v>
      </c>
      <c r="E423" s="595">
        <v>1805</v>
      </c>
      <c r="F423" s="754">
        <v>108.4</v>
      </c>
      <c r="G423" s="1390">
        <v>92</v>
      </c>
      <c r="H423" s="576">
        <v>39749</v>
      </c>
      <c r="I423" s="746">
        <v>99.266000000000005</v>
      </c>
      <c r="J423" s="576">
        <v>3383378</v>
      </c>
      <c r="K423" s="746">
        <v>2.1339999999999999</v>
      </c>
      <c r="L423" s="1830">
        <v>98.649000000000001</v>
      </c>
      <c r="N423" s="1807">
        <v>281333</v>
      </c>
      <c r="O423" s="1811">
        <f t="shared" si="19"/>
        <v>99.266000000000005</v>
      </c>
      <c r="P423" s="743"/>
      <c r="U423" s="1450">
        <v>3071690</v>
      </c>
      <c r="V423" s="1795">
        <v>311688</v>
      </c>
      <c r="W423" s="1814">
        <f>U423+V423</f>
        <v>3383378</v>
      </c>
      <c r="Y423" s="1818">
        <v>94.9</v>
      </c>
      <c r="Z423" s="1811">
        <f t="shared" si="20"/>
        <v>98.649000000000001</v>
      </c>
    </row>
    <row r="424" spans="1:26">
      <c r="B424" s="525"/>
      <c r="C424" s="547" t="s">
        <v>375</v>
      </c>
      <c r="D424" s="577">
        <v>76.2</v>
      </c>
      <c r="E424" s="595">
        <v>1576</v>
      </c>
      <c r="F424" s="754">
        <v>85.5</v>
      </c>
      <c r="G424" s="1390">
        <v>91.7</v>
      </c>
      <c r="H424" s="576">
        <v>40319</v>
      </c>
      <c r="I424" s="746">
        <v>97.509</v>
      </c>
      <c r="J424" s="576">
        <v>4329446</v>
      </c>
      <c r="K424" s="746">
        <v>2.0979999999999999</v>
      </c>
      <c r="L424" s="1830">
        <v>98.337000000000003</v>
      </c>
      <c r="N424" s="1807">
        <v>260482</v>
      </c>
      <c r="O424" s="1811">
        <f t="shared" si="19"/>
        <v>97.509</v>
      </c>
      <c r="P424" s="743"/>
      <c r="U424" s="1450">
        <v>3873697</v>
      </c>
      <c r="V424" s="1795">
        <v>455749</v>
      </c>
      <c r="W424" s="1814">
        <f>U424+V424</f>
        <v>4329446</v>
      </c>
      <c r="Y424" s="1818">
        <v>94.6</v>
      </c>
      <c r="Z424" s="1811">
        <f t="shared" si="20"/>
        <v>98.337000000000003</v>
      </c>
    </row>
    <row r="425" spans="1:26">
      <c r="B425" s="525"/>
      <c r="C425" s="547" t="s">
        <v>376</v>
      </c>
      <c r="D425" s="577">
        <v>75.3</v>
      </c>
      <c r="E425" s="595">
        <v>1539</v>
      </c>
      <c r="F425" s="754">
        <v>96.2</v>
      </c>
      <c r="G425" s="1390">
        <v>91.6</v>
      </c>
      <c r="H425" s="576">
        <v>39419</v>
      </c>
      <c r="I425" s="746">
        <v>97.382999999999996</v>
      </c>
      <c r="J425" s="576">
        <v>9181826</v>
      </c>
      <c r="K425" s="746">
        <v>2.101</v>
      </c>
      <c r="L425" s="1830">
        <v>98.135000000000005</v>
      </c>
      <c r="N425" s="1807">
        <v>265646</v>
      </c>
      <c r="O425" s="1811">
        <f t="shared" si="19"/>
        <v>97.382999999999996</v>
      </c>
      <c r="P425" s="743"/>
      <c r="U425" s="1450">
        <v>6586519</v>
      </c>
      <c r="V425" s="1795">
        <v>2595307</v>
      </c>
      <c r="W425" s="1814">
        <f>U425+V425</f>
        <v>9181826</v>
      </c>
      <c r="Y425" s="1818">
        <v>94.7</v>
      </c>
      <c r="Z425" s="1811">
        <f t="shared" si="20"/>
        <v>98.135000000000005</v>
      </c>
    </row>
    <row r="426" spans="1:26">
      <c r="B426" s="525"/>
      <c r="C426" s="547" t="s">
        <v>377</v>
      </c>
      <c r="D426" s="577">
        <v>74</v>
      </c>
      <c r="E426" s="595">
        <v>1494</v>
      </c>
      <c r="F426" s="754">
        <v>98.2</v>
      </c>
      <c r="G426" s="1390">
        <v>91.7</v>
      </c>
      <c r="H426" s="576">
        <v>37919</v>
      </c>
      <c r="I426" s="746">
        <v>90.778999999999996</v>
      </c>
      <c r="J426" s="576">
        <v>2173138</v>
      </c>
      <c r="K426" s="746">
        <v>2.0840000000000001</v>
      </c>
      <c r="L426" s="1830">
        <v>98.242000000000004</v>
      </c>
      <c r="N426" s="1807">
        <v>257244</v>
      </c>
      <c r="O426" s="1811">
        <f t="shared" si="19"/>
        <v>90.778999999999996</v>
      </c>
      <c r="P426" s="743"/>
      <c r="U426" s="1450">
        <v>1708987</v>
      </c>
      <c r="V426" s="1795">
        <v>464151</v>
      </c>
      <c r="W426" s="1814">
        <f>U426+V426</f>
        <v>2173138</v>
      </c>
      <c r="Y426" s="1818">
        <v>95</v>
      </c>
      <c r="Z426" s="1811">
        <f t="shared" si="20"/>
        <v>98.242000000000004</v>
      </c>
    </row>
    <row r="427" spans="1:26">
      <c r="B427" s="525"/>
      <c r="C427" s="547" t="s">
        <v>119</v>
      </c>
      <c r="D427" s="577">
        <v>73.900000000000006</v>
      </c>
      <c r="E427" s="595">
        <v>1696</v>
      </c>
      <c r="F427" s="754">
        <v>94.1</v>
      </c>
      <c r="G427" s="1390">
        <v>91.4</v>
      </c>
      <c r="H427" s="576">
        <v>35403</v>
      </c>
      <c r="I427" s="746">
        <v>97.73</v>
      </c>
      <c r="J427" s="576">
        <v>5000837</v>
      </c>
      <c r="K427" s="746">
        <v>2.077</v>
      </c>
      <c r="L427" s="1830">
        <v>97.828000000000003</v>
      </c>
      <c r="N427" s="1807">
        <v>280588</v>
      </c>
      <c r="O427" s="1811">
        <f t="shared" si="19"/>
        <v>97.73</v>
      </c>
      <c r="P427" s="743"/>
      <c r="U427" s="1450">
        <v>3629812</v>
      </c>
      <c r="V427" s="1795">
        <v>1371025</v>
      </c>
      <c r="W427" s="1814">
        <f t="shared" si="18"/>
        <v>5000837</v>
      </c>
      <c r="Y427" s="1818">
        <v>94.6</v>
      </c>
      <c r="Z427" s="1811">
        <f t="shared" si="20"/>
        <v>97.828000000000003</v>
      </c>
    </row>
    <row r="428" spans="1:26">
      <c r="B428" s="525"/>
      <c r="C428" s="547" t="s">
        <v>120</v>
      </c>
      <c r="D428" s="577">
        <v>72.8</v>
      </c>
      <c r="E428" s="595">
        <v>1599</v>
      </c>
      <c r="F428" s="754">
        <v>98.8</v>
      </c>
      <c r="G428" s="1390">
        <v>91.4</v>
      </c>
      <c r="H428" s="576">
        <v>33598</v>
      </c>
      <c r="I428" s="746">
        <v>99.234999999999999</v>
      </c>
      <c r="J428" s="576">
        <v>38652341</v>
      </c>
      <c r="K428" s="746">
        <v>2.0870000000000002</v>
      </c>
      <c r="L428" s="1830">
        <v>97.819000000000003</v>
      </c>
      <c r="N428" s="1807">
        <v>279762</v>
      </c>
      <c r="O428" s="1811">
        <f t="shared" si="19"/>
        <v>99.234999999999999</v>
      </c>
      <c r="P428" s="743"/>
      <c r="U428" s="1450">
        <v>21810731</v>
      </c>
      <c r="V428" s="1795">
        <v>16841610</v>
      </c>
      <c r="W428" s="1814">
        <f t="shared" si="18"/>
        <v>38652341</v>
      </c>
      <c r="Y428" s="1818">
        <v>94.2</v>
      </c>
      <c r="Z428" s="1811">
        <f t="shared" si="20"/>
        <v>97.819000000000003</v>
      </c>
    </row>
    <row r="429" spans="1:26">
      <c r="A429" s="734"/>
      <c r="B429" s="744"/>
      <c r="C429" s="550" t="s">
        <v>121</v>
      </c>
      <c r="D429" s="579">
        <v>73</v>
      </c>
      <c r="E429" s="599">
        <v>1579</v>
      </c>
      <c r="F429" s="755">
        <v>107.1</v>
      </c>
      <c r="G429" s="1392">
        <v>91.6</v>
      </c>
      <c r="H429" s="582">
        <v>32378</v>
      </c>
      <c r="I429" s="750">
        <v>94.197000000000003</v>
      </c>
      <c r="J429" s="582">
        <v>1844414</v>
      </c>
      <c r="K429" s="750">
        <v>2.0640000000000001</v>
      </c>
      <c r="L429" s="1831">
        <v>98.021000000000001</v>
      </c>
      <c r="N429" s="1809">
        <v>309013</v>
      </c>
      <c r="O429" s="1813">
        <f t="shared" si="19"/>
        <v>94.197000000000003</v>
      </c>
      <c r="P429" s="759"/>
      <c r="Q429" s="734"/>
      <c r="R429" s="734"/>
      <c r="S429" s="734"/>
      <c r="T429" s="734"/>
      <c r="U429" s="1451">
        <v>1240701</v>
      </c>
      <c r="V429" s="1796">
        <v>603713</v>
      </c>
      <c r="W429" s="1816">
        <f t="shared" si="18"/>
        <v>1844414</v>
      </c>
      <c r="Y429" s="1820">
        <v>94.1</v>
      </c>
      <c r="Z429" s="1811">
        <f t="shared" si="20"/>
        <v>98.021000000000001</v>
      </c>
    </row>
    <row r="430" spans="1:26">
      <c r="A430" s="532">
        <v>2010</v>
      </c>
      <c r="B430" s="730" t="s">
        <v>155</v>
      </c>
      <c r="C430" s="546" t="s">
        <v>369</v>
      </c>
      <c r="D430" s="577">
        <v>73.2</v>
      </c>
      <c r="E430" s="595">
        <v>1593</v>
      </c>
      <c r="F430" s="754">
        <v>108.3</v>
      </c>
      <c r="G430" s="1390">
        <v>91.2</v>
      </c>
      <c r="H430" s="576">
        <v>30817</v>
      </c>
      <c r="I430" s="746">
        <v>88.191999999999993</v>
      </c>
      <c r="J430" s="576">
        <v>2724877</v>
      </c>
      <c r="K430" s="746">
        <v>2.044</v>
      </c>
      <c r="L430" s="1832">
        <v>98.844999999999999</v>
      </c>
      <c r="M430" s="757"/>
      <c r="N430" s="1808">
        <v>271195</v>
      </c>
      <c r="O430" s="1812">
        <f t="shared" si="19"/>
        <v>88.191999999999993</v>
      </c>
      <c r="P430" s="758"/>
      <c r="Q430" s="518"/>
      <c r="R430" s="518"/>
      <c r="S430" s="518"/>
      <c r="T430" s="518"/>
      <c r="U430" s="1449">
        <v>1552901</v>
      </c>
      <c r="V430" s="1804">
        <v>1171976</v>
      </c>
      <c r="W430" s="1815">
        <f t="shared" si="18"/>
        <v>2724877</v>
      </c>
      <c r="Y430" s="1819">
        <v>94.1</v>
      </c>
      <c r="Z430" s="1812">
        <f t="shared" si="20"/>
        <v>98.844999999999999</v>
      </c>
    </row>
    <row r="431" spans="1:26">
      <c r="B431" s="525"/>
      <c r="C431" s="547" t="s">
        <v>370</v>
      </c>
      <c r="D431" s="577">
        <v>74.8</v>
      </c>
      <c r="E431" s="595">
        <v>1552</v>
      </c>
      <c r="F431" s="754">
        <v>104.6</v>
      </c>
      <c r="G431" s="1390">
        <v>91.1</v>
      </c>
      <c r="H431" s="576">
        <v>29864</v>
      </c>
      <c r="I431" s="746">
        <v>70.864000000000004</v>
      </c>
      <c r="J431" s="576">
        <v>9773218</v>
      </c>
      <c r="K431" s="746">
        <v>2.0299999999999998</v>
      </c>
      <c r="L431" s="1830">
        <v>99.366</v>
      </c>
      <c r="M431" s="757"/>
      <c r="N431" s="1807">
        <v>228755</v>
      </c>
      <c r="O431" s="1811">
        <f t="shared" si="19"/>
        <v>70.864000000000004</v>
      </c>
      <c r="P431" s="743"/>
      <c r="U431" s="1450">
        <v>5725116</v>
      </c>
      <c r="V431" s="1795">
        <v>4048102</v>
      </c>
      <c r="W431" s="1814">
        <f t="shared" si="18"/>
        <v>9773218</v>
      </c>
      <c r="Y431" s="1818">
        <v>94.1</v>
      </c>
      <c r="Z431" s="1811">
        <f t="shared" si="20"/>
        <v>99.366</v>
      </c>
    </row>
    <row r="432" spans="1:26">
      <c r="B432" s="525"/>
      <c r="C432" s="547" t="s">
        <v>371</v>
      </c>
      <c r="D432" s="577">
        <v>74.5</v>
      </c>
      <c r="E432" s="595">
        <v>1551</v>
      </c>
      <c r="F432" s="754">
        <v>97.9</v>
      </c>
      <c r="G432" s="1390">
        <v>90.5</v>
      </c>
      <c r="H432" s="576">
        <v>29593</v>
      </c>
      <c r="I432" s="746">
        <v>102.53100000000001</v>
      </c>
      <c r="J432" s="576">
        <v>2015453</v>
      </c>
      <c r="K432" s="746">
        <v>2.024</v>
      </c>
      <c r="L432" s="1830">
        <v>99.263999999999996</v>
      </c>
      <c r="M432" s="757"/>
      <c r="N432" s="1807">
        <v>290247</v>
      </c>
      <c r="O432" s="1811">
        <f t="shared" si="19"/>
        <v>102.53100000000001</v>
      </c>
      <c r="P432" s="743"/>
      <c r="U432" s="1450">
        <v>1206937</v>
      </c>
      <c r="V432" s="1795">
        <v>808516</v>
      </c>
      <c r="W432" s="1814">
        <f t="shared" si="18"/>
        <v>2015453</v>
      </c>
      <c r="Y432" s="1818">
        <v>94.4</v>
      </c>
      <c r="Z432" s="1811">
        <f t="shared" si="20"/>
        <v>99.263999999999996</v>
      </c>
    </row>
    <row r="433" spans="1:26">
      <c r="B433" s="525"/>
      <c r="C433" s="547" t="s">
        <v>372</v>
      </c>
      <c r="D433" s="577">
        <v>73</v>
      </c>
      <c r="E433" s="595">
        <v>1530</v>
      </c>
      <c r="F433" s="754">
        <v>97.3</v>
      </c>
      <c r="G433" s="1390">
        <v>91.4</v>
      </c>
      <c r="H433" s="576">
        <v>28667</v>
      </c>
      <c r="I433" s="746">
        <v>99.9</v>
      </c>
      <c r="J433" s="576">
        <v>4827464</v>
      </c>
      <c r="K433" s="746">
        <v>2.0099999999999998</v>
      </c>
      <c r="L433" s="1830">
        <v>99.162999999999997</v>
      </c>
      <c r="M433" s="757"/>
      <c r="N433" s="1807">
        <v>271660</v>
      </c>
      <c r="O433" s="1811">
        <f t="shared" si="19"/>
        <v>99.9</v>
      </c>
      <c r="P433" s="743"/>
      <c r="U433" s="1450">
        <v>2950714</v>
      </c>
      <c r="V433" s="1795">
        <v>1876750</v>
      </c>
      <c r="W433" s="1814">
        <f t="shared" si="18"/>
        <v>4827464</v>
      </c>
      <c r="Y433" s="1818">
        <v>94.8</v>
      </c>
      <c r="Z433" s="1811">
        <f t="shared" si="20"/>
        <v>99.162999999999997</v>
      </c>
    </row>
    <row r="434" spans="1:26">
      <c r="B434" s="525"/>
      <c r="C434" s="547" t="s">
        <v>373</v>
      </c>
      <c r="D434" s="577">
        <v>73.3</v>
      </c>
      <c r="E434" s="595">
        <v>1620</v>
      </c>
      <c r="F434" s="754">
        <v>97.6</v>
      </c>
      <c r="G434" s="1390">
        <v>91.7</v>
      </c>
      <c r="H434" s="576">
        <v>29936</v>
      </c>
      <c r="I434" s="746">
        <v>100.729</v>
      </c>
      <c r="J434" s="576">
        <v>47594155</v>
      </c>
      <c r="K434" s="746">
        <v>1.998</v>
      </c>
      <c r="L434" s="1830">
        <v>99.161000000000001</v>
      </c>
      <c r="N434" s="1807">
        <v>288212</v>
      </c>
      <c r="O434" s="1811">
        <f t="shared" si="19"/>
        <v>100.729</v>
      </c>
      <c r="P434" s="743"/>
      <c r="U434" s="1450">
        <v>29515404</v>
      </c>
      <c r="V434" s="1795">
        <v>18078751</v>
      </c>
      <c r="W434" s="1814">
        <f>U434+V434</f>
        <v>47594155</v>
      </c>
      <c r="Y434" s="1818">
        <v>94.6</v>
      </c>
      <c r="Z434" s="1811">
        <f t="shared" si="20"/>
        <v>99.161000000000001</v>
      </c>
    </row>
    <row r="435" spans="1:26">
      <c r="B435" s="525"/>
      <c r="C435" s="547" t="s">
        <v>374</v>
      </c>
      <c r="D435" s="577">
        <v>73.2</v>
      </c>
      <c r="E435" s="595">
        <v>1636</v>
      </c>
      <c r="F435" s="754">
        <v>105.6</v>
      </c>
      <c r="G435" s="1390">
        <v>91.6</v>
      </c>
      <c r="H435" s="576">
        <v>31379</v>
      </c>
      <c r="I435" s="746">
        <v>93.183999999999997</v>
      </c>
      <c r="J435" s="576">
        <v>2973709</v>
      </c>
      <c r="K435" s="746">
        <v>2.0219999999999998</v>
      </c>
      <c r="L435" s="1830">
        <v>99.578999999999994</v>
      </c>
      <c r="N435" s="1807">
        <v>262156</v>
      </c>
      <c r="O435" s="1811">
        <f t="shared" si="19"/>
        <v>93.183999999999997</v>
      </c>
      <c r="P435" s="743"/>
      <c r="U435" s="1450">
        <v>1942700</v>
      </c>
      <c r="V435" s="1795">
        <v>1031009</v>
      </c>
      <c r="W435" s="1814">
        <f t="shared" si="18"/>
        <v>2973709</v>
      </c>
      <c r="Y435" s="1818">
        <v>94.5</v>
      </c>
      <c r="Z435" s="1811">
        <f t="shared" si="20"/>
        <v>99.578999999999994</v>
      </c>
    </row>
    <row r="436" spans="1:26">
      <c r="B436" s="525"/>
      <c r="C436" s="547" t="s">
        <v>375</v>
      </c>
      <c r="D436" s="577">
        <v>73.900000000000006</v>
      </c>
      <c r="E436" s="595">
        <v>1592</v>
      </c>
      <c r="F436" s="754">
        <v>93.4</v>
      </c>
      <c r="G436" s="1390">
        <v>91.8</v>
      </c>
      <c r="H436" s="576">
        <v>31463</v>
      </c>
      <c r="I436" s="746">
        <v>100.119</v>
      </c>
      <c r="J436" s="576">
        <v>3197776</v>
      </c>
      <c r="K436" s="746">
        <v>2.0150000000000001</v>
      </c>
      <c r="L436" s="1830">
        <v>99.366</v>
      </c>
      <c r="N436" s="1807">
        <v>260793</v>
      </c>
      <c r="O436" s="1811">
        <f t="shared" si="19"/>
        <v>100.119</v>
      </c>
      <c r="P436" s="743"/>
      <c r="U436" s="1450">
        <v>1919803</v>
      </c>
      <c r="V436" s="1795">
        <v>1277973</v>
      </c>
      <c r="W436" s="1814">
        <f t="shared" si="18"/>
        <v>3197776</v>
      </c>
      <c r="Y436" s="1818">
        <v>94</v>
      </c>
      <c r="Z436" s="1811">
        <f t="shared" si="20"/>
        <v>99.366</v>
      </c>
    </row>
    <row r="437" spans="1:26">
      <c r="B437" s="525"/>
      <c r="C437" s="547" t="s">
        <v>376</v>
      </c>
      <c r="D437" s="577">
        <v>73</v>
      </c>
      <c r="E437" s="595">
        <v>1657</v>
      </c>
      <c r="F437" s="754">
        <v>126.4</v>
      </c>
      <c r="G437" s="1390">
        <v>91.7</v>
      </c>
      <c r="H437" s="576">
        <v>32269</v>
      </c>
      <c r="I437" s="746">
        <v>97.347999999999999</v>
      </c>
      <c r="J437" s="576">
        <v>9428640</v>
      </c>
      <c r="K437" s="746">
        <v>2.0169999999999999</v>
      </c>
      <c r="L437" s="1830">
        <v>99.683000000000007</v>
      </c>
      <c r="N437" s="1807">
        <v>258602</v>
      </c>
      <c r="O437" s="1811">
        <f t="shared" si="19"/>
        <v>97.347999999999999</v>
      </c>
      <c r="P437" s="743"/>
      <c r="U437" s="1450">
        <v>5341210</v>
      </c>
      <c r="V437" s="1795">
        <v>4087430</v>
      </c>
      <c r="W437" s="1814">
        <f>U437+V437</f>
        <v>9428640</v>
      </c>
      <c r="Y437" s="1818">
        <v>94.4</v>
      </c>
      <c r="Z437" s="1811">
        <f t="shared" si="20"/>
        <v>99.683000000000007</v>
      </c>
    </row>
    <row r="438" spans="1:26">
      <c r="B438" s="525"/>
      <c r="C438" s="547" t="s">
        <v>377</v>
      </c>
      <c r="D438" s="577">
        <v>74</v>
      </c>
      <c r="E438" s="595">
        <v>1538</v>
      </c>
      <c r="F438" s="754">
        <v>112.9</v>
      </c>
      <c r="G438" s="1390">
        <v>91.7</v>
      </c>
      <c r="H438" s="576">
        <v>30668</v>
      </c>
      <c r="I438" s="746">
        <v>114.38800000000001</v>
      </c>
      <c r="J438" s="576">
        <v>2465036</v>
      </c>
      <c r="K438" s="746">
        <v>1.996</v>
      </c>
      <c r="L438" s="1830">
        <v>99.578999999999994</v>
      </c>
      <c r="N438" s="1807">
        <v>294256</v>
      </c>
      <c r="O438" s="1811">
        <f>ROUND(N438/N426*100,3)</f>
        <v>114.38800000000001</v>
      </c>
      <c r="P438" s="743"/>
      <c r="U438" s="1450">
        <v>1532797</v>
      </c>
      <c r="V438" s="1795">
        <v>932239</v>
      </c>
      <c r="W438" s="1814">
        <f>U438+V438</f>
        <v>2465036</v>
      </c>
      <c r="Y438" s="1818">
        <v>94.6</v>
      </c>
      <c r="Z438" s="1811">
        <f t="shared" si="20"/>
        <v>99.578999999999994</v>
      </c>
    </row>
    <row r="439" spans="1:26">
      <c r="B439" s="525"/>
      <c r="C439" s="547" t="s">
        <v>119</v>
      </c>
      <c r="D439" s="577">
        <v>74.7</v>
      </c>
      <c r="E439" s="595">
        <v>1570</v>
      </c>
      <c r="F439" s="754">
        <v>130.6</v>
      </c>
      <c r="G439" s="1390">
        <v>91.9</v>
      </c>
      <c r="H439" s="576">
        <v>28739</v>
      </c>
      <c r="I439" s="746">
        <v>108.85</v>
      </c>
      <c r="J439" s="576">
        <v>9375099</v>
      </c>
      <c r="K439" s="746">
        <v>1.9830000000000001</v>
      </c>
      <c r="L439" s="1830">
        <v>100.423</v>
      </c>
      <c r="N439" s="1807">
        <v>305421</v>
      </c>
      <c r="O439" s="1811">
        <f>ROUND(N439/N427*100,3)</f>
        <v>108.85</v>
      </c>
      <c r="P439" s="743"/>
      <c r="U439" s="1450">
        <v>5066806</v>
      </c>
      <c r="V439" s="1795">
        <v>4308293</v>
      </c>
      <c r="W439" s="1814">
        <f>U439+V439</f>
        <v>9375099</v>
      </c>
      <c r="Y439" s="1818">
        <v>95</v>
      </c>
      <c r="Z439" s="1811">
        <f t="shared" si="20"/>
        <v>100.423</v>
      </c>
    </row>
    <row r="440" spans="1:26">
      <c r="B440" s="525"/>
      <c r="C440" s="547" t="s">
        <v>120</v>
      </c>
      <c r="D440" s="577">
        <v>75.5</v>
      </c>
      <c r="E440" s="595">
        <v>1447</v>
      </c>
      <c r="F440" s="754">
        <v>119.5</v>
      </c>
      <c r="G440" s="1390">
        <v>92</v>
      </c>
      <c r="H440" s="576">
        <v>28271</v>
      </c>
      <c r="I440" s="746">
        <v>98.85</v>
      </c>
      <c r="J440" s="576">
        <v>37038962</v>
      </c>
      <c r="K440" s="746">
        <v>1.9870000000000001</v>
      </c>
      <c r="L440" s="1830">
        <v>100.425</v>
      </c>
      <c r="N440" s="1807">
        <v>276546</v>
      </c>
      <c r="O440" s="1811">
        <f>ROUND(N440/N428*100,3)</f>
        <v>98.85</v>
      </c>
      <c r="P440" s="743"/>
      <c r="U440" s="1450">
        <v>23072089</v>
      </c>
      <c r="V440" s="1795">
        <v>13966873</v>
      </c>
      <c r="W440" s="1814">
        <f t="shared" si="18"/>
        <v>37038962</v>
      </c>
      <c r="Y440" s="1818">
        <v>94.6</v>
      </c>
      <c r="Z440" s="1811">
        <f t="shared" si="20"/>
        <v>100.425</v>
      </c>
    </row>
    <row r="441" spans="1:26">
      <c r="B441" s="525"/>
      <c r="C441" s="550" t="s">
        <v>121</v>
      </c>
      <c r="D441" s="577">
        <v>75.3</v>
      </c>
      <c r="E441" s="595">
        <v>1393</v>
      </c>
      <c r="F441" s="754">
        <v>109.6</v>
      </c>
      <c r="G441" s="1390">
        <v>91.9</v>
      </c>
      <c r="H441" s="576">
        <v>26575</v>
      </c>
      <c r="I441" s="746">
        <v>96.614999999999995</v>
      </c>
      <c r="J441" s="576">
        <v>2452836</v>
      </c>
      <c r="K441" s="746">
        <v>1.968</v>
      </c>
      <c r="L441" s="1830">
        <v>100.21299999999999</v>
      </c>
      <c r="N441" s="1809">
        <v>298554</v>
      </c>
      <c r="O441" s="1813">
        <f>ROUND(N441/N429*100,3)</f>
        <v>96.614999999999995</v>
      </c>
      <c r="P441" s="759"/>
      <c r="Q441" s="734"/>
      <c r="R441" s="734"/>
      <c r="S441" s="734"/>
      <c r="T441" s="734"/>
      <c r="U441" s="1451">
        <v>1457619</v>
      </c>
      <c r="V441" s="1796">
        <v>995217</v>
      </c>
      <c r="W441" s="1816">
        <f>U441+V441</f>
        <v>2452836</v>
      </c>
      <c r="Y441" s="1820">
        <v>94.3</v>
      </c>
      <c r="Z441" s="1813">
        <f t="shared" si="20"/>
        <v>100.21299999999999</v>
      </c>
    </row>
    <row r="442" spans="1:26">
      <c r="A442" s="518">
        <v>2011</v>
      </c>
      <c r="B442" s="752" t="s">
        <v>158</v>
      </c>
      <c r="C442" s="546" t="s">
        <v>369</v>
      </c>
      <c r="D442" s="584">
        <v>75</v>
      </c>
      <c r="E442" s="593">
        <v>1476</v>
      </c>
      <c r="F442" s="753">
        <v>110.6</v>
      </c>
      <c r="G442" s="1391">
        <v>91.8</v>
      </c>
      <c r="H442" s="573">
        <v>25954</v>
      </c>
      <c r="I442" s="748">
        <v>101.429</v>
      </c>
      <c r="J442" s="573">
        <v>2817109</v>
      </c>
      <c r="K442" s="748">
        <v>1.958</v>
      </c>
      <c r="L442" s="1832">
        <v>99.787000000000006</v>
      </c>
      <c r="M442" s="757"/>
      <c r="N442" s="1808">
        <v>275070</v>
      </c>
      <c r="O442" s="1812">
        <f>ROUND(N442/N430*100,3)</f>
        <v>101.429</v>
      </c>
      <c r="P442" s="758"/>
      <c r="Q442" s="518"/>
      <c r="R442" s="518"/>
      <c r="S442" s="518"/>
      <c r="T442" s="518"/>
      <c r="U442" s="1449">
        <v>1633135</v>
      </c>
      <c r="V442" s="1804">
        <v>1183974</v>
      </c>
      <c r="W442" s="1815">
        <f>U442+V442</f>
        <v>2817109</v>
      </c>
      <c r="Y442" s="1819">
        <v>93.9</v>
      </c>
      <c r="Z442" s="1812">
        <f t="shared" si="20"/>
        <v>99.787000000000006</v>
      </c>
    </row>
    <row r="443" spans="1:26">
      <c r="B443" s="525"/>
      <c r="C443" s="547" t="s">
        <v>370</v>
      </c>
      <c r="D443" s="577">
        <v>76</v>
      </c>
      <c r="E443" s="595">
        <v>1411</v>
      </c>
      <c r="F443" s="754">
        <v>153.30000000000001</v>
      </c>
      <c r="G443" s="1390">
        <v>91.4</v>
      </c>
      <c r="H443" s="576">
        <v>24841</v>
      </c>
      <c r="I443" s="746">
        <v>114.771</v>
      </c>
      <c r="J443" s="576">
        <v>11935110</v>
      </c>
      <c r="K443" s="746">
        <v>1.9550000000000001</v>
      </c>
      <c r="L443" s="1830">
        <v>99.787000000000006</v>
      </c>
      <c r="M443" s="757"/>
      <c r="N443" s="1807">
        <v>262545</v>
      </c>
      <c r="O443" s="1811">
        <f t="shared" ref="O443:O461" si="21">ROUND(N443/N431*100,3)</f>
        <v>114.771</v>
      </c>
      <c r="P443" s="743"/>
      <c r="U443" s="1450">
        <v>6624717</v>
      </c>
      <c r="V443" s="1795">
        <v>5310393</v>
      </c>
      <c r="W443" s="1814">
        <f t="shared" ref="W443:W453" si="22">U443+V443</f>
        <v>11935110</v>
      </c>
      <c r="Y443" s="1818">
        <v>93.9</v>
      </c>
      <c r="Z443" s="1811">
        <f t="shared" si="20"/>
        <v>99.787000000000006</v>
      </c>
    </row>
    <row r="444" spans="1:26">
      <c r="B444" s="525"/>
      <c r="C444" s="547" t="s">
        <v>371</v>
      </c>
      <c r="D444" s="577">
        <v>75.7</v>
      </c>
      <c r="E444" s="595">
        <v>1398</v>
      </c>
      <c r="F444" s="754">
        <v>121.4</v>
      </c>
      <c r="G444" s="1390">
        <v>91.2</v>
      </c>
      <c r="H444" s="576">
        <v>24857</v>
      </c>
      <c r="I444" s="746">
        <v>96.757000000000005</v>
      </c>
      <c r="J444" s="576">
        <v>2278437</v>
      </c>
      <c r="K444" s="746">
        <v>1.9419999999999999</v>
      </c>
      <c r="L444" s="1830">
        <v>99.787999999999997</v>
      </c>
      <c r="M444" s="757"/>
      <c r="N444" s="1807">
        <v>280834</v>
      </c>
      <c r="O444" s="1811">
        <f t="shared" si="21"/>
        <v>96.757000000000005</v>
      </c>
      <c r="P444" s="743"/>
      <c r="U444" s="1450">
        <v>1243464</v>
      </c>
      <c r="V444" s="1795">
        <v>1034973</v>
      </c>
      <c r="W444" s="1814">
        <f t="shared" si="22"/>
        <v>2278437</v>
      </c>
      <c r="Y444" s="1818">
        <v>94.2</v>
      </c>
      <c r="Z444" s="1811">
        <f t="shared" si="20"/>
        <v>99.787999999999997</v>
      </c>
    </row>
    <row r="445" spans="1:26">
      <c r="B445" s="525"/>
      <c r="C445" s="547" t="s">
        <v>372</v>
      </c>
      <c r="D445" s="577">
        <v>77.599999999999994</v>
      </c>
      <c r="E445" s="595">
        <v>1515</v>
      </c>
      <c r="F445" s="754">
        <v>118.3</v>
      </c>
      <c r="G445" s="1390">
        <v>92.4</v>
      </c>
      <c r="H445" s="576">
        <v>23656</v>
      </c>
      <c r="I445" s="746">
        <v>108.621</v>
      </c>
      <c r="J445" s="576">
        <v>4723413</v>
      </c>
      <c r="K445" s="746">
        <v>1.952</v>
      </c>
      <c r="L445" s="1830">
        <v>99.367000000000004</v>
      </c>
      <c r="M445" s="757"/>
      <c r="N445" s="1807">
        <v>295081</v>
      </c>
      <c r="O445" s="1811">
        <f t="shared" si="21"/>
        <v>108.621</v>
      </c>
      <c r="P445" s="743"/>
      <c r="U445" s="1450">
        <v>2815413</v>
      </c>
      <c r="V445" s="1795">
        <v>1908000</v>
      </c>
      <c r="W445" s="1814">
        <f t="shared" si="22"/>
        <v>4723413</v>
      </c>
      <c r="Y445" s="1818">
        <v>94.2</v>
      </c>
      <c r="Z445" s="1811">
        <f t="shared" si="20"/>
        <v>99.367000000000004</v>
      </c>
    </row>
    <row r="446" spans="1:26">
      <c r="B446" s="525"/>
      <c r="C446" s="547" t="s">
        <v>373</v>
      </c>
      <c r="D446" s="577">
        <v>81.900000000000006</v>
      </c>
      <c r="E446" s="595">
        <v>1627</v>
      </c>
      <c r="F446" s="754">
        <v>132.69999999999999</v>
      </c>
      <c r="G446" s="1390">
        <v>92.7</v>
      </c>
      <c r="H446" s="576">
        <v>26471</v>
      </c>
      <c r="I446" s="746">
        <v>92.605000000000004</v>
      </c>
      <c r="J446" s="576">
        <v>51704756</v>
      </c>
      <c r="K446" s="746">
        <v>1.9430000000000001</v>
      </c>
      <c r="L446" s="1830">
        <v>99.683000000000007</v>
      </c>
      <c r="N446" s="1807">
        <v>266898</v>
      </c>
      <c r="O446" s="1811">
        <f t="shared" si="21"/>
        <v>92.605000000000004</v>
      </c>
      <c r="P446" s="743"/>
      <c r="U446" s="1450">
        <v>31042124</v>
      </c>
      <c r="V446" s="1795">
        <v>20662632</v>
      </c>
      <c r="W446" s="1814">
        <f t="shared" si="22"/>
        <v>51704756</v>
      </c>
      <c r="Y446" s="1818">
        <v>94.3</v>
      </c>
      <c r="Z446" s="1811">
        <f t="shared" si="20"/>
        <v>99.683000000000007</v>
      </c>
    </row>
    <row r="447" spans="1:26">
      <c r="B447" s="525"/>
      <c r="C447" s="547" t="s">
        <v>374</v>
      </c>
      <c r="D447" s="577">
        <v>82.5</v>
      </c>
      <c r="E447" s="595">
        <v>1654</v>
      </c>
      <c r="F447" s="754">
        <v>123.2</v>
      </c>
      <c r="G447" s="1390">
        <v>92.9</v>
      </c>
      <c r="H447" s="576">
        <v>28041</v>
      </c>
      <c r="I447" s="746">
        <v>105.583</v>
      </c>
      <c r="J447" s="576">
        <v>3210090</v>
      </c>
      <c r="K447" s="746">
        <v>1.9370000000000001</v>
      </c>
      <c r="L447" s="1830">
        <v>99.683000000000007</v>
      </c>
      <c r="N447" s="1807">
        <v>276792</v>
      </c>
      <c r="O447" s="1811">
        <f t="shared" si="21"/>
        <v>105.583</v>
      </c>
      <c r="P447" s="743"/>
      <c r="U447" s="1450">
        <v>1761200</v>
      </c>
      <c r="V447" s="1795">
        <v>1448890</v>
      </c>
      <c r="W447" s="1814">
        <f t="shared" si="22"/>
        <v>3210090</v>
      </c>
      <c r="Y447" s="1818">
        <v>94.2</v>
      </c>
      <c r="Z447" s="1811">
        <f t="shared" si="20"/>
        <v>99.683000000000007</v>
      </c>
    </row>
    <row r="448" spans="1:26">
      <c r="B448" s="525"/>
      <c r="C448" s="547" t="s">
        <v>375</v>
      </c>
      <c r="D448" s="577">
        <v>83</v>
      </c>
      <c r="E448" s="595">
        <v>1745</v>
      </c>
      <c r="F448" s="754">
        <v>120.8</v>
      </c>
      <c r="G448" s="1390">
        <v>93.2</v>
      </c>
      <c r="H448" s="576">
        <v>27327</v>
      </c>
      <c r="I448" s="746">
        <v>99.712999999999994</v>
      </c>
      <c r="J448" s="576">
        <v>3036264</v>
      </c>
      <c r="K448" s="746">
        <v>1.931</v>
      </c>
      <c r="L448" s="1830">
        <v>100.10599999999999</v>
      </c>
      <c r="N448" s="1807">
        <v>260044</v>
      </c>
      <c r="O448" s="1811">
        <f t="shared" si="21"/>
        <v>99.712999999999994</v>
      </c>
      <c r="P448" s="743"/>
      <c r="U448" s="1450">
        <v>1816460</v>
      </c>
      <c r="V448" s="1795">
        <v>1219804</v>
      </c>
      <c r="W448" s="1814">
        <f t="shared" si="22"/>
        <v>3036264</v>
      </c>
      <c r="Y448" s="1818">
        <v>94.1</v>
      </c>
      <c r="Z448" s="1811">
        <f t="shared" si="20"/>
        <v>100.10599999999999</v>
      </c>
    </row>
    <row r="449" spans="1:26">
      <c r="B449" s="525"/>
      <c r="C449" s="547" t="s">
        <v>376</v>
      </c>
      <c r="D449" s="577">
        <v>85.8</v>
      </c>
      <c r="E449" s="595">
        <v>1826</v>
      </c>
      <c r="F449" s="754">
        <v>118.3</v>
      </c>
      <c r="G449" s="1390">
        <v>92.8</v>
      </c>
      <c r="H449" s="576">
        <v>29864</v>
      </c>
      <c r="I449" s="746">
        <v>103.30800000000001</v>
      </c>
      <c r="J449" s="576">
        <v>10721062</v>
      </c>
      <c r="K449" s="746">
        <v>1.9239999999999999</v>
      </c>
      <c r="L449" s="1830">
        <v>100</v>
      </c>
      <c r="N449" s="1807">
        <v>267157</v>
      </c>
      <c r="O449" s="1811">
        <f t="shared" si="21"/>
        <v>103.30800000000001</v>
      </c>
      <c r="P449" s="743"/>
      <c r="U449" s="1450">
        <v>5928130</v>
      </c>
      <c r="V449" s="1795">
        <v>4792932</v>
      </c>
      <c r="W449" s="1814">
        <f t="shared" si="22"/>
        <v>10721062</v>
      </c>
      <c r="Y449" s="1818">
        <v>94.4</v>
      </c>
      <c r="Z449" s="1811">
        <f t="shared" si="20"/>
        <v>100</v>
      </c>
    </row>
    <row r="450" spans="1:26">
      <c r="B450" s="525"/>
      <c r="C450" s="547" t="s">
        <v>377</v>
      </c>
      <c r="D450" s="577">
        <v>84.4</v>
      </c>
      <c r="E450" s="595">
        <v>1785</v>
      </c>
      <c r="F450" s="754">
        <v>116.8</v>
      </c>
      <c r="G450" s="1390">
        <v>92.5</v>
      </c>
      <c r="H450" s="576">
        <v>28126</v>
      </c>
      <c r="I450" s="746">
        <v>80.292000000000002</v>
      </c>
      <c r="J450" s="576">
        <v>2314643</v>
      </c>
      <c r="K450" s="746">
        <v>1.913</v>
      </c>
      <c r="L450" s="1830">
        <v>100</v>
      </c>
      <c r="N450" s="1807">
        <v>236265</v>
      </c>
      <c r="O450" s="1811">
        <f t="shared" si="21"/>
        <v>80.292000000000002</v>
      </c>
      <c r="P450" s="743"/>
      <c r="U450" s="1450">
        <v>1357207</v>
      </c>
      <c r="V450" s="1795">
        <v>957436</v>
      </c>
      <c r="W450" s="1814">
        <f t="shared" si="22"/>
        <v>2314643</v>
      </c>
      <c r="Y450" s="1818">
        <v>94.6</v>
      </c>
      <c r="Z450" s="1811">
        <f t="shared" si="20"/>
        <v>100</v>
      </c>
    </row>
    <row r="451" spans="1:26">
      <c r="B451" s="525"/>
      <c r="C451" s="547" t="s">
        <v>119</v>
      </c>
      <c r="D451" s="577">
        <v>85.1</v>
      </c>
      <c r="E451" s="595">
        <v>1795</v>
      </c>
      <c r="F451" s="754">
        <v>129.1</v>
      </c>
      <c r="G451" s="1390">
        <v>92.2</v>
      </c>
      <c r="H451" s="576">
        <v>26774</v>
      </c>
      <c r="I451" s="746">
        <v>91.358000000000004</v>
      </c>
      <c r="J451" s="576">
        <v>4868304</v>
      </c>
      <c r="K451" s="746">
        <v>1.911</v>
      </c>
      <c r="L451" s="1830">
        <v>99.894999999999996</v>
      </c>
      <c r="N451" s="1807">
        <v>279028</v>
      </c>
      <c r="O451" s="1811">
        <f t="shared" si="21"/>
        <v>91.358000000000004</v>
      </c>
      <c r="P451" s="743"/>
      <c r="U451" s="1450">
        <v>2879084</v>
      </c>
      <c r="V451" s="1795">
        <v>1989220</v>
      </c>
      <c r="W451" s="1814">
        <f t="shared" si="22"/>
        <v>4868304</v>
      </c>
      <c r="Y451" s="1818">
        <v>94.9</v>
      </c>
      <c r="Z451" s="1811">
        <f t="shared" si="20"/>
        <v>99.894999999999996</v>
      </c>
    </row>
    <row r="452" spans="1:26">
      <c r="B452" s="525"/>
      <c r="C452" s="547" t="s">
        <v>120</v>
      </c>
      <c r="D452" s="577">
        <v>85.5</v>
      </c>
      <c r="E452" s="595">
        <v>1769</v>
      </c>
      <c r="F452" s="754">
        <v>128.5</v>
      </c>
      <c r="G452" s="1390">
        <v>92.5</v>
      </c>
      <c r="H452" s="576">
        <v>26566</v>
      </c>
      <c r="I452" s="746">
        <v>91.594999999999999</v>
      </c>
      <c r="J452" s="576">
        <v>40448136</v>
      </c>
      <c r="K452" s="746">
        <v>1.903</v>
      </c>
      <c r="L452" s="1830">
        <v>99.366</v>
      </c>
      <c r="N452" s="1807">
        <v>253301</v>
      </c>
      <c r="O452" s="1811">
        <f t="shared" si="21"/>
        <v>91.594999999999999</v>
      </c>
      <c r="P452" s="743"/>
      <c r="U452" s="1450">
        <v>25041261</v>
      </c>
      <c r="V452" s="1795">
        <v>15406875</v>
      </c>
      <c r="W452" s="1814">
        <f t="shared" si="22"/>
        <v>40448136</v>
      </c>
      <c r="Y452" s="1818">
        <v>94</v>
      </c>
      <c r="Z452" s="1811">
        <f t="shared" si="20"/>
        <v>99.366</v>
      </c>
    </row>
    <row r="453" spans="1:26">
      <c r="A453" s="734"/>
      <c r="B453" s="744"/>
      <c r="C453" s="550" t="s">
        <v>121</v>
      </c>
      <c r="D453" s="579">
        <v>86.1</v>
      </c>
      <c r="E453" s="599">
        <v>1634</v>
      </c>
      <c r="F453" s="755">
        <v>125.5</v>
      </c>
      <c r="G453" s="1392">
        <v>92.5</v>
      </c>
      <c r="H453" s="582">
        <v>24913</v>
      </c>
      <c r="I453" s="750">
        <v>105.61</v>
      </c>
      <c r="J453" s="582">
        <v>2508138</v>
      </c>
      <c r="K453" s="750">
        <v>1.89</v>
      </c>
      <c r="L453" s="1831">
        <v>99.682000000000002</v>
      </c>
      <c r="N453" s="1809">
        <v>315303</v>
      </c>
      <c r="O453" s="1813">
        <f t="shared" si="21"/>
        <v>105.61</v>
      </c>
      <c r="P453" s="759"/>
      <c r="Q453" s="734"/>
      <c r="R453" s="734"/>
      <c r="S453" s="734"/>
      <c r="T453" s="734"/>
      <c r="U453" s="1451">
        <v>1367512</v>
      </c>
      <c r="V453" s="1796">
        <v>1140626</v>
      </c>
      <c r="W453" s="1816">
        <f t="shared" si="22"/>
        <v>2508138</v>
      </c>
      <c r="Y453" s="1820">
        <v>94</v>
      </c>
      <c r="Z453" s="1813">
        <f t="shared" si="20"/>
        <v>99.682000000000002</v>
      </c>
    </row>
    <row r="454" spans="1:26">
      <c r="A454" s="532">
        <v>2012</v>
      </c>
      <c r="B454" s="730" t="s">
        <v>161</v>
      </c>
      <c r="C454" s="546" t="s">
        <v>369</v>
      </c>
      <c r="D454" s="577">
        <v>87.5</v>
      </c>
      <c r="E454" s="595">
        <v>1789</v>
      </c>
      <c r="F454" s="754">
        <v>132.80000000000001</v>
      </c>
      <c r="G454" s="1390">
        <v>92</v>
      </c>
      <c r="H454" s="576">
        <v>24700</v>
      </c>
      <c r="I454" s="746">
        <v>122.773</v>
      </c>
      <c r="J454" s="576">
        <v>2750199</v>
      </c>
      <c r="K454" s="746">
        <v>1.8859999999999999</v>
      </c>
      <c r="L454" s="1830">
        <v>100.319</v>
      </c>
      <c r="M454" s="757"/>
      <c r="N454" s="1808">
        <v>337713</v>
      </c>
      <c r="O454" s="1812">
        <f t="shared" si="21"/>
        <v>122.773</v>
      </c>
      <c r="P454" s="758"/>
      <c r="Q454" s="518"/>
      <c r="R454" s="518"/>
      <c r="S454" s="518"/>
      <c r="T454" s="518"/>
      <c r="U454" s="1449">
        <v>1599381</v>
      </c>
      <c r="V454" s="1804">
        <v>1150818</v>
      </c>
      <c r="W454" s="1815">
        <f>U454+V454</f>
        <v>2750199</v>
      </c>
      <c r="Y454" s="1819">
        <v>94.2</v>
      </c>
      <c r="Z454" s="1812">
        <f t="shared" si="20"/>
        <v>100.319</v>
      </c>
    </row>
    <row r="455" spans="1:26">
      <c r="B455" s="525"/>
      <c r="C455" s="547" t="s">
        <v>370</v>
      </c>
      <c r="D455" s="577">
        <v>84.7</v>
      </c>
      <c r="E455" s="595">
        <v>1801</v>
      </c>
      <c r="F455" s="754">
        <v>129.19999999999999</v>
      </c>
      <c r="G455" s="1390">
        <v>91.8</v>
      </c>
      <c r="H455" s="576">
        <v>24730</v>
      </c>
      <c r="I455" s="746">
        <v>109.82</v>
      </c>
      <c r="J455" s="576">
        <v>10305133</v>
      </c>
      <c r="K455" s="760">
        <v>1.881</v>
      </c>
      <c r="L455" s="1830">
        <v>100.639</v>
      </c>
      <c r="M455" s="757"/>
      <c r="N455" s="1807">
        <v>288326</v>
      </c>
      <c r="O455" s="1811">
        <f t="shared" si="21"/>
        <v>109.82</v>
      </c>
      <c r="P455" s="743"/>
      <c r="U455" s="1450">
        <v>5803048</v>
      </c>
      <c r="V455" s="1795">
        <v>4502085</v>
      </c>
      <c r="W455" s="1814">
        <f t="shared" ref="W455:W465" si="23">U455+V455</f>
        <v>10305133</v>
      </c>
      <c r="Y455" s="1818">
        <v>94.5</v>
      </c>
      <c r="Z455" s="1811">
        <f t="shared" si="20"/>
        <v>100.639</v>
      </c>
    </row>
    <row r="456" spans="1:26">
      <c r="B456" s="525"/>
      <c r="C456" s="547" t="s">
        <v>371</v>
      </c>
      <c r="D456" s="577">
        <v>89.8</v>
      </c>
      <c r="E456" s="595">
        <v>1692</v>
      </c>
      <c r="F456" s="754">
        <v>130.1</v>
      </c>
      <c r="G456" s="1390">
        <v>91.3</v>
      </c>
      <c r="H456" s="576">
        <v>24052</v>
      </c>
      <c r="I456" s="746">
        <v>96.841999999999999</v>
      </c>
      <c r="J456" s="576">
        <v>1425849</v>
      </c>
      <c r="K456" s="746">
        <v>1.8680000000000001</v>
      </c>
      <c r="L456" s="1830">
        <v>100.74299999999999</v>
      </c>
      <c r="M456" s="757"/>
      <c r="N456" s="1807">
        <v>271964</v>
      </c>
      <c r="O456" s="1811">
        <f t="shared" si="21"/>
        <v>96.841999999999999</v>
      </c>
      <c r="P456" s="743"/>
      <c r="U456" s="1450">
        <v>951965</v>
      </c>
      <c r="V456" s="1795">
        <v>473884</v>
      </c>
      <c r="W456" s="1814">
        <f t="shared" si="23"/>
        <v>1425849</v>
      </c>
      <c r="Y456" s="1818">
        <v>94.9</v>
      </c>
      <c r="Z456" s="1811">
        <f t="shared" si="20"/>
        <v>100.74299999999999</v>
      </c>
    </row>
    <row r="457" spans="1:26">
      <c r="B457" s="525"/>
      <c r="C457" s="547" t="s">
        <v>372</v>
      </c>
      <c r="D457" s="577">
        <v>91.4</v>
      </c>
      <c r="E457" s="595">
        <v>1723</v>
      </c>
      <c r="F457" s="754">
        <v>133.1</v>
      </c>
      <c r="G457" s="1390">
        <v>92</v>
      </c>
      <c r="H457" s="576">
        <v>23807</v>
      </c>
      <c r="I457" s="746">
        <v>82.236999999999995</v>
      </c>
      <c r="J457" s="576">
        <v>4996210</v>
      </c>
      <c r="K457" s="746">
        <v>1.859</v>
      </c>
      <c r="L457" s="1830">
        <v>100.637</v>
      </c>
      <c r="M457" s="757"/>
      <c r="N457" s="1807">
        <v>242667</v>
      </c>
      <c r="O457" s="1811">
        <f t="shared" si="21"/>
        <v>82.236999999999995</v>
      </c>
      <c r="P457" s="743"/>
      <c r="U457" s="1450">
        <v>2967314</v>
      </c>
      <c r="V457" s="1795">
        <v>2028896</v>
      </c>
      <c r="W457" s="1814">
        <f t="shared" si="23"/>
        <v>4996210</v>
      </c>
      <c r="Y457" s="1818">
        <v>94.8</v>
      </c>
      <c r="Z457" s="1811">
        <f t="shared" si="20"/>
        <v>100.637</v>
      </c>
    </row>
    <row r="458" spans="1:26">
      <c r="B458" s="525"/>
      <c r="C458" s="547" t="s">
        <v>373</v>
      </c>
      <c r="D458" s="577">
        <v>89.3</v>
      </c>
      <c r="E458" s="595">
        <v>1813</v>
      </c>
      <c r="F458" s="754">
        <v>132.1</v>
      </c>
      <c r="G458" s="1390">
        <v>92.1</v>
      </c>
      <c r="H458" s="576">
        <v>28885</v>
      </c>
      <c r="I458" s="746">
        <v>90.861999999999995</v>
      </c>
      <c r="J458" s="576">
        <v>52970877</v>
      </c>
      <c r="K458" s="746">
        <v>1.857</v>
      </c>
      <c r="L458" s="1830">
        <v>100.318</v>
      </c>
      <c r="N458" s="1807">
        <v>242509</v>
      </c>
      <c r="O458" s="1811">
        <f t="shared" si="21"/>
        <v>90.861999999999995</v>
      </c>
      <c r="P458" s="743"/>
      <c r="U458" s="1450">
        <v>31150010</v>
      </c>
      <c r="V458" s="1795">
        <v>21820867</v>
      </c>
      <c r="W458" s="1814">
        <f t="shared" si="23"/>
        <v>52970877</v>
      </c>
      <c r="Y458" s="1818">
        <v>94.6</v>
      </c>
      <c r="Z458" s="1811">
        <f>ROUND(Y458/Y446*100,3)</f>
        <v>100.318</v>
      </c>
    </row>
    <row r="459" spans="1:26">
      <c r="B459" s="525"/>
      <c r="C459" s="547" t="s">
        <v>374</v>
      </c>
      <c r="D459" s="577">
        <v>88.3</v>
      </c>
      <c r="E459" s="595">
        <v>1765</v>
      </c>
      <c r="F459" s="754">
        <v>125.1</v>
      </c>
      <c r="G459" s="1390">
        <v>92</v>
      </c>
      <c r="H459" s="576">
        <v>27950</v>
      </c>
      <c r="I459" s="746">
        <v>109.173</v>
      </c>
      <c r="J459" s="576">
        <v>3261982</v>
      </c>
      <c r="K459" s="746">
        <v>1.8420000000000001</v>
      </c>
      <c r="L459" s="1830">
        <v>100.10599999999999</v>
      </c>
      <c r="N459" s="1807">
        <v>302182</v>
      </c>
      <c r="O459" s="1811">
        <f t="shared" si="21"/>
        <v>109.173</v>
      </c>
      <c r="P459" s="743"/>
      <c r="U459" s="1450">
        <v>1784905</v>
      </c>
      <c r="V459" s="1795">
        <v>1477077</v>
      </c>
      <c r="W459" s="1814">
        <f t="shared" si="23"/>
        <v>3261982</v>
      </c>
      <c r="Y459" s="1818">
        <v>94.3</v>
      </c>
      <c r="Z459" s="1811">
        <f t="shared" si="20"/>
        <v>100.10599999999999</v>
      </c>
    </row>
    <row r="460" spans="1:26">
      <c r="B460" s="525"/>
      <c r="C460" s="547" t="s">
        <v>375</v>
      </c>
      <c r="D460" s="577">
        <v>87.6</v>
      </c>
      <c r="E460" s="595">
        <v>1799</v>
      </c>
      <c r="F460" s="754">
        <v>129.19999999999999</v>
      </c>
      <c r="G460" s="1390">
        <v>92.4</v>
      </c>
      <c r="H460" s="576">
        <v>29389</v>
      </c>
      <c r="I460" s="746">
        <v>98.626000000000005</v>
      </c>
      <c r="J460" s="576">
        <v>3562553</v>
      </c>
      <c r="K460" s="746">
        <v>1.837</v>
      </c>
      <c r="L460" s="1830">
        <v>100</v>
      </c>
      <c r="N460" s="1807">
        <v>256472</v>
      </c>
      <c r="O460" s="1811">
        <f t="shared" si="21"/>
        <v>98.626000000000005</v>
      </c>
      <c r="P460" s="743"/>
      <c r="U460" s="1450">
        <v>2112515</v>
      </c>
      <c r="V460" s="1795">
        <v>1450038</v>
      </c>
      <c r="W460" s="1814">
        <f t="shared" si="23"/>
        <v>3562553</v>
      </c>
      <c r="Y460" s="1818">
        <v>94.1</v>
      </c>
      <c r="Z460" s="1811">
        <f t="shared" si="20"/>
        <v>100</v>
      </c>
    </row>
    <row r="461" spans="1:26">
      <c r="B461" s="525"/>
      <c r="C461" s="547" t="s">
        <v>376</v>
      </c>
      <c r="D461" s="577">
        <v>88.5</v>
      </c>
      <c r="E461" s="595">
        <v>1819</v>
      </c>
      <c r="F461" s="754">
        <v>128.80000000000001</v>
      </c>
      <c r="G461" s="1390">
        <v>92.1</v>
      </c>
      <c r="H461" s="576">
        <v>30076</v>
      </c>
      <c r="I461" s="746">
        <v>95.876000000000005</v>
      </c>
      <c r="J461" s="576">
        <v>9295170</v>
      </c>
      <c r="K461" s="746">
        <v>1.829</v>
      </c>
      <c r="L461" s="1830">
        <v>99.894000000000005</v>
      </c>
      <c r="N461" s="1807">
        <v>256140</v>
      </c>
      <c r="O461" s="1811">
        <f t="shared" si="21"/>
        <v>95.876000000000005</v>
      </c>
      <c r="P461" s="743"/>
      <c r="U461" s="1450">
        <v>5245635</v>
      </c>
      <c r="V461" s="1795">
        <v>4049535</v>
      </c>
      <c r="W461" s="1814">
        <f t="shared" si="23"/>
        <v>9295170</v>
      </c>
      <c r="Y461" s="1818">
        <v>94.3</v>
      </c>
      <c r="Z461" s="1811">
        <f t="shared" si="20"/>
        <v>99.894000000000005</v>
      </c>
    </row>
    <row r="462" spans="1:26">
      <c r="B462" s="525"/>
      <c r="C462" s="547" t="s">
        <v>377</v>
      </c>
      <c r="D462" s="577">
        <v>89</v>
      </c>
      <c r="E462" s="595">
        <v>1775</v>
      </c>
      <c r="F462" s="754">
        <v>129</v>
      </c>
      <c r="G462" s="1390">
        <v>92.1</v>
      </c>
      <c r="H462" s="576">
        <v>27616</v>
      </c>
      <c r="I462" s="746">
        <v>102.752</v>
      </c>
      <c r="J462" s="576">
        <v>2509796</v>
      </c>
      <c r="K462" s="746">
        <v>1.82</v>
      </c>
      <c r="L462" s="1830">
        <v>99.576999999999998</v>
      </c>
      <c r="N462" s="1807">
        <v>242768</v>
      </c>
      <c r="O462" s="1811">
        <f>ROUND(N462/N450*100,3)</f>
        <v>102.752</v>
      </c>
      <c r="P462" s="743"/>
      <c r="U462" s="1450">
        <v>1496110</v>
      </c>
      <c r="V462" s="1795">
        <v>1013686</v>
      </c>
      <c r="W462" s="1814">
        <f t="shared" si="23"/>
        <v>2509796</v>
      </c>
      <c r="Y462" s="1818">
        <v>94.2</v>
      </c>
      <c r="Z462" s="1811">
        <f t="shared" si="20"/>
        <v>99.576999999999998</v>
      </c>
    </row>
    <row r="463" spans="1:26">
      <c r="B463" s="525"/>
      <c r="C463" s="547" t="s">
        <v>119</v>
      </c>
      <c r="D463" s="577">
        <v>87.4</v>
      </c>
      <c r="E463" s="595">
        <v>1868</v>
      </c>
      <c r="F463" s="754">
        <v>108.5</v>
      </c>
      <c r="G463" s="1390">
        <v>91.9</v>
      </c>
      <c r="H463" s="576">
        <v>27993</v>
      </c>
      <c r="I463" s="746">
        <v>93.361000000000004</v>
      </c>
      <c r="J463" s="576">
        <v>5076211</v>
      </c>
      <c r="K463" s="746">
        <v>1.82</v>
      </c>
      <c r="L463" s="1830">
        <v>99.052000000000007</v>
      </c>
      <c r="N463" s="1807">
        <v>260504</v>
      </c>
      <c r="O463" s="1811">
        <f>ROUND(N463/N451*100,3)</f>
        <v>93.361000000000004</v>
      </c>
      <c r="P463" s="743"/>
      <c r="U463" s="1450">
        <v>2980640</v>
      </c>
      <c r="V463" s="1795">
        <v>2095571</v>
      </c>
      <c r="W463" s="1814">
        <f t="shared" si="23"/>
        <v>5076211</v>
      </c>
      <c r="Y463" s="1818">
        <v>94</v>
      </c>
      <c r="Z463" s="1811">
        <f t="shared" si="20"/>
        <v>99.052000000000007</v>
      </c>
    </row>
    <row r="464" spans="1:26">
      <c r="B464" s="525"/>
      <c r="C464" s="547" t="s">
        <v>120</v>
      </c>
      <c r="D464" s="577">
        <v>87.7</v>
      </c>
      <c r="E464" s="595">
        <v>1773</v>
      </c>
      <c r="F464" s="754">
        <v>108.5</v>
      </c>
      <c r="G464" s="1390">
        <v>92</v>
      </c>
      <c r="H464" s="576">
        <v>26317</v>
      </c>
      <c r="I464" s="746">
        <v>96.798000000000002</v>
      </c>
      <c r="J464" s="576">
        <v>41703152</v>
      </c>
      <c r="K464" s="746">
        <v>1.8180000000000001</v>
      </c>
      <c r="L464" s="1830">
        <v>99.361999999999995</v>
      </c>
      <c r="N464" s="1807">
        <v>245190</v>
      </c>
      <c r="O464" s="1811">
        <f>ROUND(N464/N452*100,3)</f>
        <v>96.798000000000002</v>
      </c>
      <c r="P464" s="743"/>
      <c r="U464" s="1450">
        <v>25451541</v>
      </c>
      <c r="V464" s="1795">
        <v>16251611</v>
      </c>
      <c r="W464" s="1814">
        <f t="shared" si="23"/>
        <v>41703152</v>
      </c>
      <c r="Y464" s="1818">
        <v>93.4</v>
      </c>
      <c r="Z464" s="1811">
        <f t="shared" si="20"/>
        <v>99.361999999999995</v>
      </c>
    </row>
    <row r="465" spans="1:26">
      <c r="B465" s="525"/>
      <c r="C465" s="550" t="s">
        <v>121</v>
      </c>
      <c r="D465" s="577">
        <v>83.8</v>
      </c>
      <c r="E465" s="595">
        <v>1742</v>
      </c>
      <c r="F465" s="754">
        <v>120.9</v>
      </c>
      <c r="G465" s="1390">
        <v>92</v>
      </c>
      <c r="H465" s="576">
        <v>24719</v>
      </c>
      <c r="I465" s="746">
        <v>92.637</v>
      </c>
      <c r="J465" s="576">
        <v>2631115</v>
      </c>
      <c r="K465" s="746">
        <v>1.806</v>
      </c>
      <c r="L465" s="1830">
        <v>99.361999999999995</v>
      </c>
      <c r="N465" s="1809">
        <v>292087</v>
      </c>
      <c r="O465" s="1813">
        <f>ROUND(N465/N453*100,3)</f>
        <v>92.637</v>
      </c>
      <c r="P465" s="759"/>
      <c r="Q465" s="734"/>
      <c r="R465" s="734"/>
      <c r="S465" s="734"/>
      <c r="T465" s="734"/>
      <c r="U465" s="1451">
        <v>1509912</v>
      </c>
      <c r="V465" s="1796">
        <v>1121203</v>
      </c>
      <c r="W465" s="1816">
        <f t="shared" si="23"/>
        <v>2631115</v>
      </c>
      <c r="Y465" s="1820">
        <v>93.4</v>
      </c>
      <c r="Z465" s="1813">
        <f t="shared" si="20"/>
        <v>99.361999999999995</v>
      </c>
    </row>
    <row r="466" spans="1:26">
      <c r="A466" s="518">
        <v>2013</v>
      </c>
      <c r="B466" s="752" t="s">
        <v>165</v>
      </c>
      <c r="C466" s="546" t="s">
        <v>369</v>
      </c>
      <c r="D466" s="584">
        <v>87.9</v>
      </c>
      <c r="E466" s="593">
        <v>1764</v>
      </c>
      <c r="F466" s="753">
        <v>124.9</v>
      </c>
      <c r="G466" s="1391">
        <v>91.4</v>
      </c>
      <c r="H466" s="573">
        <v>25801</v>
      </c>
      <c r="I466" s="748">
        <v>78.183999999999997</v>
      </c>
      <c r="J466" s="573">
        <v>2797899</v>
      </c>
      <c r="K466" s="748">
        <v>1.804</v>
      </c>
      <c r="L466" s="1832">
        <v>99.045000000000002</v>
      </c>
      <c r="M466" s="757"/>
      <c r="N466" s="1808">
        <v>264037</v>
      </c>
      <c r="O466" s="1812">
        <f t="shared" ref="O466:O473" si="24">ROUND(N466/N454*100,3)</f>
        <v>78.183999999999997</v>
      </c>
      <c r="P466" s="758"/>
      <c r="Q466" s="518"/>
      <c r="R466" s="518"/>
      <c r="S466" s="518"/>
      <c r="T466" s="518"/>
      <c r="U466" s="1449">
        <v>1595731</v>
      </c>
      <c r="V466" s="1804">
        <v>1202168</v>
      </c>
      <c r="W466" s="1815">
        <f>U466+V466</f>
        <v>2797899</v>
      </c>
      <c r="Y466" s="1819">
        <v>93.3</v>
      </c>
      <c r="Z466" s="1812">
        <f>ROUND(Y466/Y454*100,3)</f>
        <v>99.045000000000002</v>
      </c>
    </row>
    <row r="467" spans="1:26">
      <c r="B467" s="525"/>
      <c r="C467" s="547" t="s">
        <v>370</v>
      </c>
      <c r="D467" s="577">
        <v>88.6</v>
      </c>
      <c r="E467" s="595">
        <v>1767</v>
      </c>
      <c r="F467" s="754">
        <v>102.9</v>
      </c>
      <c r="G467" s="1390">
        <v>91</v>
      </c>
      <c r="H467" s="576">
        <v>24292</v>
      </c>
      <c r="I467" s="746">
        <v>113.252</v>
      </c>
      <c r="J467" s="576">
        <v>10332659</v>
      </c>
      <c r="K467" s="746">
        <v>1.8029999999999999</v>
      </c>
      <c r="L467" s="1830">
        <v>98.623999999999995</v>
      </c>
      <c r="M467" s="757"/>
      <c r="N467" s="1807">
        <v>326536</v>
      </c>
      <c r="O467" s="1811">
        <f t="shared" si="24"/>
        <v>113.252</v>
      </c>
      <c r="P467" s="743"/>
      <c r="U467" s="1450">
        <v>5796364</v>
      </c>
      <c r="V467" s="1795">
        <v>4536295</v>
      </c>
      <c r="W467" s="1814">
        <f t="shared" ref="W467:W530" si="25">U467+V467</f>
        <v>10332659</v>
      </c>
      <c r="Y467" s="1818">
        <v>93.2</v>
      </c>
      <c r="Z467" s="1811">
        <f>ROUND(Y467/Y455*100,3)</f>
        <v>98.623999999999995</v>
      </c>
    </row>
    <row r="468" spans="1:26">
      <c r="B468" s="525"/>
      <c r="C468" s="547" t="s">
        <v>371</v>
      </c>
      <c r="D468" s="577">
        <v>86.9</v>
      </c>
      <c r="E468" s="595">
        <v>1717</v>
      </c>
      <c r="F468" s="754">
        <v>109.3</v>
      </c>
      <c r="G468" s="1390">
        <v>90.8</v>
      </c>
      <c r="H468" s="576">
        <v>23618</v>
      </c>
      <c r="I468" s="746">
        <v>109.706</v>
      </c>
      <c r="J468" s="576">
        <v>3038199</v>
      </c>
      <c r="K468" s="746">
        <v>1.7749999999999999</v>
      </c>
      <c r="L468" s="1830">
        <v>98.63</v>
      </c>
      <c r="M468" s="757"/>
      <c r="N468" s="1807">
        <v>298361</v>
      </c>
      <c r="O468" s="1811">
        <f t="shared" si="24"/>
        <v>109.706</v>
      </c>
      <c r="P468" s="743"/>
      <c r="U468" s="1450">
        <v>1692157</v>
      </c>
      <c r="V468" s="1795">
        <v>1346042</v>
      </c>
      <c r="W468" s="1814">
        <f t="shared" si="25"/>
        <v>3038199</v>
      </c>
      <c r="Y468" s="1818">
        <v>93.6</v>
      </c>
      <c r="Z468" s="1811">
        <f>ROUND(Y468/Y456*100,3)</f>
        <v>98.63</v>
      </c>
    </row>
    <row r="469" spans="1:26">
      <c r="B469" s="525"/>
      <c r="C469" s="547" t="s">
        <v>372</v>
      </c>
      <c r="D469" s="577">
        <v>88.1</v>
      </c>
      <c r="E469" s="595">
        <v>1826</v>
      </c>
      <c r="F469" s="754">
        <v>101.8</v>
      </c>
      <c r="G469" s="1390">
        <v>91.8</v>
      </c>
      <c r="H469" s="576">
        <v>23541</v>
      </c>
      <c r="I469" s="746">
        <v>98.099000000000004</v>
      </c>
      <c r="J469" s="576">
        <v>5031932</v>
      </c>
      <c r="K469" s="746">
        <v>1.77</v>
      </c>
      <c r="L469" s="1830">
        <v>98.944999999999993</v>
      </c>
      <c r="M469" s="757"/>
      <c r="N469" s="1807">
        <v>238053</v>
      </c>
      <c r="O469" s="1811">
        <f t="shared" si="24"/>
        <v>98.099000000000004</v>
      </c>
      <c r="P469" s="743"/>
      <c r="U469" s="1450">
        <v>2899716</v>
      </c>
      <c r="V469" s="1795">
        <v>2132216</v>
      </c>
      <c r="W469" s="1814">
        <f t="shared" si="25"/>
        <v>5031932</v>
      </c>
      <c r="Y469" s="1818">
        <v>93.8</v>
      </c>
      <c r="Z469" s="1811">
        <f>ROUND(Y469/Y457*100,3)</f>
        <v>98.944999999999993</v>
      </c>
    </row>
    <row r="470" spans="1:26">
      <c r="B470" s="525"/>
      <c r="C470" s="547" t="s">
        <v>373</v>
      </c>
      <c r="D470" s="577">
        <v>88.5</v>
      </c>
      <c r="E470" s="595">
        <v>1832</v>
      </c>
      <c r="F470" s="754">
        <v>102.9</v>
      </c>
      <c r="G470" s="1390">
        <v>92</v>
      </c>
      <c r="H470" s="576">
        <v>26518</v>
      </c>
      <c r="I470" s="746">
        <v>93.347999999999999</v>
      </c>
      <c r="J470" s="576">
        <v>57622184</v>
      </c>
      <c r="K470" s="746">
        <v>1.7649999999999999</v>
      </c>
      <c r="L470" s="1830">
        <v>99.683000000000007</v>
      </c>
      <c r="N470" s="1807">
        <v>226378</v>
      </c>
      <c r="O470" s="1811">
        <f t="shared" si="24"/>
        <v>93.347999999999999</v>
      </c>
      <c r="P470" s="743"/>
      <c r="U470" s="1450">
        <v>33214179</v>
      </c>
      <c r="V470" s="1795">
        <v>24408005</v>
      </c>
      <c r="W470" s="1814">
        <f t="shared" si="25"/>
        <v>57622184</v>
      </c>
      <c r="Y470" s="1818">
        <v>94.3</v>
      </c>
      <c r="Z470" s="1811">
        <f>ROUND(Y470/Y458*100,3)</f>
        <v>99.683000000000007</v>
      </c>
    </row>
    <row r="471" spans="1:26">
      <c r="B471" s="525"/>
      <c r="C471" s="547" t="s">
        <v>374</v>
      </c>
      <c r="D471" s="577">
        <v>88.2</v>
      </c>
      <c r="E471" s="595">
        <v>1776</v>
      </c>
      <c r="F471" s="754">
        <v>106.2</v>
      </c>
      <c r="G471" s="1390">
        <v>92.5</v>
      </c>
      <c r="H471" s="576">
        <v>25686</v>
      </c>
      <c r="I471" s="746">
        <v>80.942999999999998</v>
      </c>
      <c r="J471" s="576">
        <v>3274897</v>
      </c>
      <c r="K471" s="746">
        <v>1.756</v>
      </c>
      <c r="L471" s="1830">
        <v>100.212</v>
      </c>
      <c r="N471" s="1807">
        <v>244596</v>
      </c>
      <c r="O471" s="1811">
        <f t="shared" si="24"/>
        <v>80.942999999999998</v>
      </c>
      <c r="P471" s="743"/>
      <c r="U471" s="1450">
        <v>1757835</v>
      </c>
      <c r="V471" s="1795">
        <v>1517062</v>
      </c>
      <c r="W471" s="1814">
        <f t="shared" si="25"/>
        <v>3274897</v>
      </c>
      <c r="Y471" s="1818">
        <v>94.5</v>
      </c>
      <c r="Z471" s="1811">
        <f t="shared" ref="Z471:Z534" si="26">ROUND(Y471/Y459*100,3)</f>
        <v>100.212</v>
      </c>
    </row>
    <row r="472" spans="1:26">
      <c r="B472" s="525"/>
      <c r="C472" s="547" t="s">
        <v>375</v>
      </c>
      <c r="D472" s="577">
        <v>87.7</v>
      </c>
      <c r="E472" s="595">
        <v>1784</v>
      </c>
      <c r="F472" s="754">
        <v>111.2</v>
      </c>
      <c r="G472" s="1390">
        <v>92.7</v>
      </c>
      <c r="H472" s="576">
        <v>27311</v>
      </c>
      <c r="I472" s="746">
        <v>88.132000000000005</v>
      </c>
      <c r="J472" s="576">
        <v>3487592</v>
      </c>
      <c r="K472" s="746">
        <v>1.752</v>
      </c>
      <c r="L472" s="1830">
        <v>100.53100000000001</v>
      </c>
      <c r="N472" s="1807">
        <v>226034</v>
      </c>
      <c r="O472" s="1811">
        <f t="shared" si="24"/>
        <v>88.132000000000005</v>
      </c>
      <c r="P472" s="743"/>
      <c r="U472" s="1450">
        <v>2037634</v>
      </c>
      <c r="V472" s="1795">
        <v>1449958</v>
      </c>
      <c r="W472" s="1814">
        <f t="shared" si="25"/>
        <v>3487592</v>
      </c>
      <c r="Y472" s="1818">
        <v>94.6</v>
      </c>
      <c r="Z472" s="1811">
        <f t="shared" si="26"/>
        <v>100.53100000000001</v>
      </c>
    </row>
    <row r="473" spans="1:26">
      <c r="B473" s="525"/>
      <c r="C473" s="547" t="s">
        <v>376</v>
      </c>
      <c r="D473" s="577">
        <v>87.9</v>
      </c>
      <c r="E473" s="595">
        <v>1827</v>
      </c>
      <c r="F473" s="754">
        <v>114.2</v>
      </c>
      <c r="G473" s="1390">
        <v>92.4</v>
      </c>
      <c r="H473" s="576">
        <v>26415</v>
      </c>
      <c r="I473" s="746">
        <v>102.80200000000001</v>
      </c>
      <c r="J473" s="576">
        <v>10643026</v>
      </c>
      <c r="K473" s="746">
        <v>1.746</v>
      </c>
      <c r="L473" s="1830">
        <v>100.42400000000001</v>
      </c>
      <c r="N473" s="1807">
        <v>263316</v>
      </c>
      <c r="O473" s="1811">
        <f t="shared" si="24"/>
        <v>102.80200000000001</v>
      </c>
      <c r="P473" s="743"/>
      <c r="U473" s="1450">
        <v>6045383</v>
      </c>
      <c r="V473" s="1795">
        <v>4597643</v>
      </c>
      <c r="W473" s="1814">
        <f t="shared" si="25"/>
        <v>10643026</v>
      </c>
      <c r="Y473" s="1818">
        <v>94.7</v>
      </c>
      <c r="Z473" s="1811">
        <f t="shared" si="26"/>
        <v>100.42400000000001</v>
      </c>
    </row>
    <row r="474" spans="1:26">
      <c r="B474" s="525"/>
      <c r="C474" s="547" t="s">
        <v>377</v>
      </c>
      <c r="D474" s="577">
        <v>89.9</v>
      </c>
      <c r="E474" s="595">
        <v>1845</v>
      </c>
      <c r="F474" s="754">
        <v>118</v>
      </c>
      <c r="G474" s="1390">
        <v>92.1</v>
      </c>
      <c r="H474" s="576">
        <v>25285</v>
      </c>
      <c r="I474" s="746">
        <v>106.804</v>
      </c>
      <c r="J474" s="576">
        <v>2666335</v>
      </c>
      <c r="K474" s="746">
        <v>1.7310000000000001</v>
      </c>
      <c r="L474" s="1830">
        <v>100.74299999999999</v>
      </c>
      <c r="N474" s="1807">
        <v>259285</v>
      </c>
      <c r="O474" s="1811">
        <f>ROUND(N474/N462*100,3)</f>
        <v>106.804</v>
      </c>
      <c r="P474" s="743"/>
      <c r="U474" s="1450">
        <v>1533438</v>
      </c>
      <c r="V474" s="1795">
        <v>1132897</v>
      </c>
      <c r="W474" s="1814">
        <f t="shared" si="25"/>
        <v>2666335</v>
      </c>
      <c r="Y474" s="1818">
        <v>94.9</v>
      </c>
      <c r="Z474" s="1811">
        <f t="shared" si="26"/>
        <v>100.74299999999999</v>
      </c>
    </row>
    <row r="475" spans="1:26">
      <c r="B475" s="525"/>
      <c r="C475" s="547" t="s">
        <v>119</v>
      </c>
      <c r="D475" s="577">
        <v>90.6</v>
      </c>
      <c r="E475" s="595">
        <v>1877</v>
      </c>
      <c r="F475" s="754">
        <v>121.4</v>
      </c>
      <c r="G475" s="1390">
        <v>92.3</v>
      </c>
      <c r="H475" s="576">
        <v>25279</v>
      </c>
      <c r="I475" s="746">
        <v>106.64700000000001</v>
      </c>
      <c r="J475" s="576">
        <v>5241733</v>
      </c>
      <c r="K475" s="746">
        <v>1.726</v>
      </c>
      <c r="L475" s="1830">
        <v>101.17</v>
      </c>
      <c r="N475" s="1807">
        <v>277819</v>
      </c>
      <c r="O475" s="1811">
        <f>ROUND(N475/N463*100,3)</f>
        <v>106.64700000000001</v>
      </c>
      <c r="P475" s="743"/>
      <c r="U475" s="1450">
        <v>3060582</v>
      </c>
      <c r="V475" s="1795">
        <v>2181151</v>
      </c>
      <c r="W475" s="1814">
        <f t="shared" si="25"/>
        <v>5241733</v>
      </c>
      <c r="Y475" s="1818">
        <v>95.1</v>
      </c>
      <c r="Z475" s="1811">
        <f t="shared" si="26"/>
        <v>101.17</v>
      </c>
    </row>
    <row r="476" spans="1:26">
      <c r="B476" s="525"/>
      <c r="C476" s="547" t="s">
        <v>120</v>
      </c>
      <c r="D476" s="577">
        <v>89.2</v>
      </c>
      <c r="E476" s="595">
        <v>1821</v>
      </c>
      <c r="F476" s="754">
        <v>124.7</v>
      </c>
      <c r="G476" s="1390">
        <v>92.6</v>
      </c>
      <c r="H476" s="576">
        <v>23122</v>
      </c>
      <c r="I476" s="746">
        <v>105.569</v>
      </c>
      <c r="J476" s="576">
        <v>44869083</v>
      </c>
      <c r="K476" s="746">
        <v>1.718</v>
      </c>
      <c r="L476" s="1830">
        <v>101.82</v>
      </c>
      <c r="N476" s="1807">
        <v>258844</v>
      </c>
      <c r="O476" s="1811">
        <f>ROUND(N476/N464*100,3)</f>
        <v>105.569</v>
      </c>
      <c r="P476" s="743"/>
      <c r="U476" s="1450">
        <v>26904956</v>
      </c>
      <c r="V476" s="1795">
        <v>17964127</v>
      </c>
      <c r="W476" s="1814">
        <f t="shared" si="25"/>
        <v>44869083</v>
      </c>
      <c r="Y476" s="1818">
        <v>95.1</v>
      </c>
      <c r="Z476" s="1811">
        <f t="shared" si="26"/>
        <v>101.82</v>
      </c>
    </row>
    <row r="477" spans="1:26">
      <c r="A477" s="734"/>
      <c r="B477" s="744"/>
      <c r="C477" s="550" t="s">
        <v>121</v>
      </c>
      <c r="D477" s="579">
        <v>90</v>
      </c>
      <c r="E477" s="599">
        <v>1711</v>
      </c>
      <c r="F477" s="755">
        <v>116.6</v>
      </c>
      <c r="G477" s="1392">
        <v>92.6</v>
      </c>
      <c r="H477" s="582">
        <v>22382</v>
      </c>
      <c r="I477" s="750">
        <v>110.008</v>
      </c>
      <c r="J477" s="582">
        <v>2674516</v>
      </c>
      <c r="K477" s="750">
        <v>1.7070000000000001</v>
      </c>
      <c r="L477" s="1831">
        <v>101.92700000000001</v>
      </c>
      <c r="N477" s="1809">
        <v>321319</v>
      </c>
      <c r="O477" s="1813">
        <f>ROUND(N477/N465*100,3)</f>
        <v>110.008</v>
      </c>
      <c r="P477" s="759"/>
      <c r="Q477" s="734"/>
      <c r="R477" s="734"/>
      <c r="S477" s="734"/>
      <c r="T477" s="734"/>
      <c r="U477" s="1451">
        <v>1514861</v>
      </c>
      <c r="V477" s="1796">
        <v>1159655</v>
      </c>
      <c r="W477" s="1816">
        <f t="shared" si="25"/>
        <v>2674516</v>
      </c>
      <c r="Y477" s="1820">
        <v>95.2</v>
      </c>
      <c r="Z477" s="1813">
        <f t="shared" si="26"/>
        <v>101.92700000000001</v>
      </c>
    </row>
    <row r="478" spans="1:26">
      <c r="A478" s="532">
        <v>2014</v>
      </c>
      <c r="B478" s="730" t="s">
        <v>168</v>
      </c>
      <c r="C478" s="546" t="s">
        <v>369</v>
      </c>
      <c r="D478" s="761">
        <v>91.9</v>
      </c>
      <c r="E478" s="595">
        <v>1729</v>
      </c>
      <c r="F478" s="754">
        <v>116.4</v>
      </c>
      <c r="G478" s="1390">
        <v>92</v>
      </c>
      <c r="H478" s="576">
        <v>22590</v>
      </c>
      <c r="I478" s="746">
        <v>104.714</v>
      </c>
      <c r="J478" s="576">
        <v>2829883</v>
      </c>
      <c r="K478" s="746">
        <v>1.7070000000000001</v>
      </c>
      <c r="L478" s="1830">
        <v>101.608</v>
      </c>
      <c r="N478" s="1807">
        <v>276485</v>
      </c>
      <c r="O478" s="1811">
        <f t="shared" ref="O478:O541" si="27">ROUND(N478/N466*100,3)</f>
        <v>104.714</v>
      </c>
      <c r="P478" s="743"/>
      <c r="U478" s="1450">
        <v>1619170</v>
      </c>
      <c r="V478" s="1795">
        <v>1210713</v>
      </c>
      <c r="W478" s="1814">
        <f t="shared" si="25"/>
        <v>2829883</v>
      </c>
      <c r="Y478" s="1818">
        <v>94.8</v>
      </c>
      <c r="Z478" s="1811">
        <f t="shared" si="26"/>
        <v>101.608</v>
      </c>
    </row>
    <row r="479" spans="1:26">
      <c r="B479" s="525"/>
      <c r="C479" s="547" t="s">
        <v>370</v>
      </c>
      <c r="D479" s="761">
        <v>89.2</v>
      </c>
      <c r="E479" s="595">
        <v>1742</v>
      </c>
      <c r="F479" s="754">
        <v>114.2</v>
      </c>
      <c r="G479" s="1390">
        <v>91.8</v>
      </c>
      <c r="H479" s="576">
        <v>21173</v>
      </c>
      <c r="I479" s="746">
        <v>77.045000000000002</v>
      </c>
      <c r="J479" s="576">
        <v>11777408</v>
      </c>
      <c r="K479" s="746">
        <v>1.7</v>
      </c>
      <c r="L479" s="1830">
        <v>101.717</v>
      </c>
      <c r="N479" s="1807">
        <v>251581</v>
      </c>
      <c r="O479" s="1811">
        <f t="shared" si="27"/>
        <v>77.045000000000002</v>
      </c>
      <c r="P479" s="743"/>
      <c r="U479" s="1450">
        <v>6595904</v>
      </c>
      <c r="V479" s="1795">
        <v>5181504</v>
      </c>
      <c r="W479" s="1814">
        <f t="shared" si="25"/>
        <v>11777408</v>
      </c>
      <c r="Y479" s="1818">
        <v>94.8</v>
      </c>
      <c r="Z479" s="1811">
        <f t="shared" si="26"/>
        <v>101.717</v>
      </c>
    </row>
    <row r="480" spans="1:26">
      <c r="B480" s="525"/>
      <c r="C480" s="547" t="s">
        <v>371</v>
      </c>
      <c r="D480" s="761">
        <v>89.2</v>
      </c>
      <c r="E480" s="595">
        <v>1701</v>
      </c>
      <c r="F480" s="754">
        <v>122.5</v>
      </c>
      <c r="G480" s="1390">
        <v>91.8</v>
      </c>
      <c r="H480" s="576">
        <v>20673</v>
      </c>
      <c r="I480" s="746">
        <v>103.837</v>
      </c>
      <c r="J480" s="576">
        <v>2952260</v>
      </c>
      <c r="K480" s="746">
        <v>1.6819999999999999</v>
      </c>
      <c r="L480" s="1830">
        <v>101.816</v>
      </c>
      <c r="N480" s="1807">
        <v>309809</v>
      </c>
      <c r="O480" s="1811">
        <f t="shared" si="27"/>
        <v>103.837</v>
      </c>
      <c r="P480" s="743"/>
      <c r="U480" s="1450">
        <v>1568557</v>
      </c>
      <c r="V480" s="1795">
        <v>1383703</v>
      </c>
      <c r="W480" s="1814">
        <f t="shared" si="25"/>
        <v>2952260</v>
      </c>
      <c r="Y480" s="1818">
        <v>95.3</v>
      </c>
      <c r="Z480" s="1811">
        <f t="shared" si="26"/>
        <v>101.816</v>
      </c>
    </row>
    <row r="481" spans="1:26">
      <c r="B481" s="525"/>
      <c r="C481" s="547" t="s">
        <v>372</v>
      </c>
      <c r="D481" s="761">
        <v>91.6</v>
      </c>
      <c r="E481" s="595">
        <v>1794</v>
      </c>
      <c r="F481" s="754">
        <v>116.3</v>
      </c>
      <c r="G481" s="1390">
        <v>92.6</v>
      </c>
      <c r="H481" s="576">
        <v>20314</v>
      </c>
      <c r="I481" s="746">
        <v>118.242</v>
      </c>
      <c r="J481" s="576">
        <v>4751304</v>
      </c>
      <c r="K481" s="746">
        <v>1.681</v>
      </c>
      <c r="L481" s="1830">
        <v>103.19799999999999</v>
      </c>
      <c r="N481" s="1807">
        <v>281478</v>
      </c>
      <c r="O481" s="1811">
        <f t="shared" si="27"/>
        <v>118.242</v>
      </c>
      <c r="P481" s="743"/>
      <c r="U481" s="1450">
        <v>2757946</v>
      </c>
      <c r="V481" s="1795">
        <v>1993358</v>
      </c>
      <c r="W481" s="1814">
        <f t="shared" si="25"/>
        <v>4751304</v>
      </c>
      <c r="Y481" s="1818">
        <v>96.8</v>
      </c>
      <c r="Z481" s="1811">
        <f t="shared" si="26"/>
        <v>103.19799999999999</v>
      </c>
    </row>
    <row r="482" spans="1:26">
      <c r="B482" s="525"/>
      <c r="C482" s="547" t="s">
        <v>373</v>
      </c>
      <c r="D482" s="761">
        <v>90.7</v>
      </c>
      <c r="E482" s="595">
        <v>1932</v>
      </c>
      <c r="F482" s="754">
        <v>113</v>
      </c>
      <c r="G482" s="1390">
        <v>92.8</v>
      </c>
      <c r="H482" s="576">
        <v>22872</v>
      </c>
      <c r="I482" s="746">
        <v>116.553</v>
      </c>
      <c r="J482" s="576">
        <v>73152557</v>
      </c>
      <c r="K482" s="746">
        <v>1.6679999999999999</v>
      </c>
      <c r="L482" s="1830">
        <v>103.075</v>
      </c>
      <c r="N482" s="1807">
        <v>263851</v>
      </c>
      <c r="O482" s="1811">
        <f t="shared" si="27"/>
        <v>116.553</v>
      </c>
      <c r="P482" s="743"/>
      <c r="U482" s="1450">
        <v>41796146</v>
      </c>
      <c r="V482" s="1795">
        <v>31356411</v>
      </c>
      <c r="W482" s="1814">
        <f t="shared" si="25"/>
        <v>73152557</v>
      </c>
      <c r="Y482" s="1818">
        <v>97.2</v>
      </c>
      <c r="Z482" s="1811">
        <f t="shared" si="26"/>
        <v>103.075</v>
      </c>
    </row>
    <row r="483" spans="1:26">
      <c r="B483" s="525"/>
      <c r="C483" s="547" t="s">
        <v>374</v>
      </c>
      <c r="D483" s="761">
        <v>90.9</v>
      </c>
      <c r="E483" s="595">
        <v>1951</v>
      </c>
      <c r="F483" s="754">
        <v>113.8</v>
      </c>
      <c r="G483" s="1390">
        <v>92.7</v>
      </c>
      <c r="H483" s="576">
        <v>23034</v>
      </c>
      <c r="I483" s="746">
        <v>90.167000000000002</v>
      </c>
      <c r="J483" s="576">
        <v>4870619</v>
      </c>
      <c r="K483" s="746">
        <v>1.6659999999999999</v>
      </c>
      <c r="L483" s="1830">
        <v>102.751</v>
      </c>
      <c r="N483" s="1807">
        <v>220544</v>
      </c>
      <c r="O483" s="1811">
        <f t="shared" si="27"/>
        <v>90.167000000000002</v>
      </c>
      <c r="P483" s="743"/>
      <c r="U483" s="1450">
        <v>2591541</v>
      </c>
      <c r="V483" s="1795">
        <v>2279078</v>
      </c>
      <c r="W483" s="1814">
        <f t="shared" si="25"/>
        <v>4870619</v>
      </c>
      <c r="Y483" s="1818">
        <v>97.1</v>
      </c>
      <c r="Z483" s="1811">
        <f t="shared" si="26"/>
        <v>102.751</v>
      </c>
    </row>
    <row r="484" spans="1:26">
      <c r="B484" s="525"/>
      <c r="C484" s="547" t="s">
        <v>375</v>
      </c>
      <c r="D484" s="761">
        <v>92</v>
      </c>
      <c r="E484" s="595">
        <v>1785</v>
      </c>
      <c r="F484" s="754">
        <v>101</v>
      </c>
      <c r="G484" s="1390">
        <v>92.8</v>
      </c>
      <c r="H484" s="576">
        <v>24961</v>
      </c>
      <c r="I484" s="746">
        <v>106.578</v>
      </c>
      <c r="J484" s="576">
        <v>3395564</v>
      </c>
      <c r="K484" s="746">
        <v>1.6639999999999999</v>
      </c>
      <c r="L484" s="1830">
        <v>102.854</v>
      </c>
      <c r="N484" s="1807">
        <v>240903</v>
      </c>
      <c r="O484" s="1811">
        <f t="shared" si="27"/>
        <v>106.578</v>
      </c>
      <c r="P484" s="743"/>
      <c r="U484" s="1450">
        <v>1879007</v>
      </c>
      <c r="V484" s="1795">
        <v>1516557</v>
      </c>
      <c r="W484" s="1814">
        <f t="shared" si="25"/>
        <v>3395564</v>
      </c>
      <c r="Y484" s="1818">
        <v>97.3</v>
      </c>
      <c r="Z484" s="1811">
        <f t="shared" si="26"/>
        <v>102.854</v>
      </c>
    </row>
    <row r="485" spans="1:26">
      <c r="B485" s="525"/>
      <c r="C485" s="547" t="s">
        <v>376</v>
      </c>
      <c r="D485" s="761">
        <v>91</v>
      </c>
      <c r="E485" s="595">
        <v>1873</v>
      </c>
      <c r="F485" s="754">
        <v>110.1</v>
      </c>
      <c r="G485" s="1390">
        <v>92.8</v>
      </c>
      <c r="H485" s="576">
        <v>24183</v>
      </c>
      <c r="I485" s="746">
        <v>91.006</v>
      </c>
      <c r="J485" s="576">
        <v>10079372</v>
      </c>
      <c r="K485" s="746">
        <v>1.653</v>
      </c>
      <c r="L485" s="1830">
        <v>102.95699999999999</v>
      </c>
      <c r="N485" s="1807">
        <v>239634</v>
      </c>
      <c r="O485" s="1811">
        <f t="shared" si="27"/>
        <v>91.006</v>
      </c>
      <c r="P485" s="743"/>
      <c r="U485" s="1450">
        <v>5645810</v>
      </c>
      <c r="V485" s="1795">
        <v>4433562</v>
      </c>
      <c r="W485" s="1814">
        <f t="shared" si="25"/>
        <v>10079372</v>
      </c>
      <c r="Y485" s="1818">
        <v>97.5</v>
      </c>
      <c r="Z485" s="1811">
        <f t="shared" si="26"/>
        <v>102.95699999999999</v>
      </c>
    </row>
    <row r="486" spans="1:26">
      <c r="B486" s="525"/>
      <c r="C486" s="547" t="s">
        <v>377</v>
      </c>
      <c r="D486" s="761">
        <v>91.7</v>
      </c>
      <c r="E486" s="595">
        <v>1843</v>
      </c>
      <c r="F486" s="754">
        <v>107.4</v>
      </c>
      <c r="G486" s="1390">
        <v>92.6</v>
      </c>
      <c r="H486" s="576">
        <v>24124</v>
      </c>
      <c r="I486" s="746">
        <v>93.888000000000005</v>
      </c>
      <c r="J486" s="576">
        <v>3168415</v>
      </c>
      <c r="K486" s="746">
        <v>1.6439999999999999</v>
      </c>
      <c r="L486" s="1830">
        <v>102.95</v>
      </c>
      <c r="N486" s="1807">
        <v>243437</v>
      </c>
      <c r="O486" s="1811">
        <f t="shared" si="27"/>
        <v>93.888000000000005</v>
      </c>
      <c r="P486" s="743"/>
      <c r="U486" s="1450">
        <v>1799784</v>
      </c>
      <c r="V486" s="1795">
        <v>1368631</v>
      </c>
      <c r="W486" s="1814">
        <f t="shared" si="25"/>
        <v>3168415</v>
      </c>
      <c r="Y486" s="1818">
        <v>97.7</v>
      </c>
      <c r="Z486" s="1811">
        <f t="shared" si="26"/>
        <v>102.95</v>
      </c>
    </row>
    <row r="487" spans="1:26">
      <c r="B487" s="525"/>
      <c r="C487" s="547" t="s">
        <v>119</v>
      </c>
      <c r="D487" s="761">
        <v>90.8</v>
      </c>
      <c r="E487" s="595">
        <v>1926</v>
      </c>
      <c r="F487" s="754">
        <v>129.6</v>
      </c>
      <c r="G487" s="1390">
        <v>92.6</v>
      </c>
      <c r="H487" s="576">
        <v>23299</v>
      </c>
      <c r="I487" s="746">
        <v>92.721999999999994</v>
      </c>
      <c r="J487" s="576">
        <v>5680625</v>
      </c>
      <c r="K487" s="746">
        <v>1.637</v>
      </c>
      <c r="L487" s="1830">
        <v>102.419</v>
      </c>
      <c r="N487" s="1807">
        <v>257598</v>
      </c>
      <c r="O487" s="1811">
        <f t="shared" si="27"/>
        <v>92.721999999999994</v>
      </c>
      <c r="P487" s="743"/>
      <c r="U487" s="1450">
        <v>3279553</v>
      </c>
      <c r="V487" s="1795">
        <v>2401072</v>
      </c>
      <c r="W487" s="1814">
        <f t="shared" si="25"/>
        <v>5680625</v>
      </c>
      <c r="Y487" s="1818">
        <v>97.4</v>
      </c>
      <c r="Z487" s="1811">
        <f t="shared" si="26"/>
        <v>102.419</v>
      </c>
    </row>
    <row r="488" spans="1:26">
      <c r="B488" s="525"/>
      <c r="C488" s="547" t="s">
        <v>120</v>
      </c>
      <c r="D488" s="761">
        <v>92</v>
      </c>
      <c r="E488" s="595">
        <v>1897</v>
      </c>
      <c r="F488" s="754">
        <v>111.6</v>
      </c>
      <c r="G488" s="1390">
        <v>93.1</v>
      </c>
      <c r="H488" s="576">
        <v>21476</v>
      </c>
      <c r="I488" s="746">
        <v>98.887</v>
      </c>
      <c r="J488" s="576">
        <v>55689458</v>
      </c>
      <c r="K488" s="746">
        <v>1.6379999999999999</v>
      </c>
      <c r="L488" s="1830">
        <v>102.10299999999999</v>
      </c>
      <c r="N488" s="1807">
        <v>255964</v>
      </c>
      <c r="O488" s="1811">
        <f t="shared" si="27"/>
        <v>98.887</v>
      </c>
      <c r="P488" s="743"/>
      <c r="U488" s="1450">
        <v>32491058</v>
      </c>
      <c r="V488" s="1795">
        <v>23198400</v>
      </c>
      <c r="W488" s="1814">
        <f t="shared" si="25"/>
        <v>55689458</v>
      </c>
      <c r="Y488" s="1818">
        <v>97.1</v>
      </c>
      <c r="Z488" s="1811">
        <f t="shared" si="26"/>
        <v>102.10299999999999</v>
      </c>
    </row>
    <row r="489" spans="1:26">
      <c r="B489" s="525"/>
      <c r="C489" s="550" t="s">
        <v>121</v>
      </c>
      <c r="D489" s="761">
        <v>92.3</v>
      </c>
      <c r="E489" s="595">
        <v>1846</v>
      </c>
      <c r="F489" s="754">
        <v>123.1</v>
      </c>
      <c r="G489" s="1390">
        <v>93</v>
      </c>
      <c r="H489" s="576">
        <v>20948</v>
      </c>
      <c r="I489" s="746">
        <v>88.102000000000004</v>
      </c>
      <c r="J489" s="576">
        <v>3188183</v>
      </c>
      <c r="K489" s="746">
        <v>1.62</v>
      </c>
      <c r="L489" s="1830">
        <v>102.101</v>
      </c>
      <c r="N489" s="1809">
        <v>283088</v>
      </c>
      <c r="O489" s="1813">
        <f t="shared" si="27"/>
        <v>88.102000000000004</v>
      </c>
      <c r="P489" s="759"/>
      <c r="Q489" s="734"/>
      <c r="R489" s="734"/>
      <c r="S489" s="734"/>
      <c r="T489" s="734"/>
      <c r="U489" s="1451">
        <v>1777528</v>
      </c>
      <c r="V489" s="1796">
        <v>1410655</v>
      </c>
      <c r="W489" s="1816">
        <f t="shared" si="25"/>
        <v>3188183</v>
      </c>
      <c r="Y489" s="1820">
        <v>97.2</v>
      </c>
      <c r="Z489" s="1813">
        <f t="shared" si="26"/>
        <v>102.101</v>
      </c>
    </row>
    <row r="490" spans="1:26">
      <c r="A490" s="518">
        <v>2015</v>
      </c>
      <c r="B490" s="752" t="s">
        <v>170</v>
      </c>
      <c r="C490" s="546" t="s">
        <v>369</v>
      </c>
      <c r="D490" s="762">
        <v>93.8</v>
      </c>
      <c r="E490" s="593">
        <v>1906</v>
      </c>
      <c r="F490" s="753">
        <v>124</v>
      </c>
      <c r="G490" s="1391">
        <v>92.6</v>
      </c>
      <c r="H490" s="573">
        <v>20188</v>
      </c>
      <c r="I490" s="748">
        <v>84.632000000000005</v>
      </c>
      <c r="J490" s="573">
        <v>2974763</v>
      </c>
      <c r="K490" s="748">
        <v>1.607</v>
      </c>
      <c r="L490" s="1832">
        <v>102.321</v>
      </c>
      <c r="N490" s="1807">
        <v>233995</v>
      </c>
      <c r="O490" s="1811">
        <f t="shared" si="27"/>
        <v>84.632000000000005</v>
      </c>
      <c r="P490" s="743"/>
      <c r="U490" s="1450">
        <v>1691055</v>
      </c>
      <c r="V490" s="1795">
        <v>1283708</v>
      </c>
      <c r="W490" s="1814">
        <f t="shared" si="25"/>
        <v>2974763</v>
      </c>
      <c r="Y490" s="1818">
        <v>97</v>
      </c>
      <c r="Z490" s="1811">
        <f t="shared" si="26"/>
        <v>102.321</v>
      </c>
    </row>
    <row r="491" spans="1:26">
      <c r="B491" s="525"/>
      <c r="C491" s="547" t="s">
        <v>370</v>
      </c>
      <c r="D491" s="761">
        <v>93.3</v>
      </c>
      <c r="E491" s="595">
        <v>1963</v>
      </c>
      <c r="F491" s="754">
        <v>120.2</v>
      </c>
      <c r="G491" s="1390">
        <v>92.6</v>
      </c>
      <c r="H491" s="576">
        <v>19343</v>
      </c>
      <c r="I491" s="746">
        <v>99.802000000000007</v>
      </c>
      <c r="J491" s="576">
        <v>10864783</v>
      </c>
      <c r="K491" s="746">
        <v>1.605</v>
      </c>
      <c r="L491" s="1830">
        <v>102.215</v>
      </c>
      <c r="N491" s="1807">
        <v>251082</v>
      </c>
      <c r="O491" s="1811">
        <f t="shared" si="27"/>
        <v>99.802000000000007</v>
      </c>
      <c r="P491" s="743"/>
      <c r="U491" s="1450">
        <v>6084589</v>
      </c>
      <c r="V491" s="1795">
        <v>4780194</v>
      </c>
      <c r="W491" s="1814">
        <f t="shared" si="25"/>
        <v>10864783</v>
      </c>
      <c r="Y491" s="1818">
        <v>96.9</v>
      </c>
      <c r="Z491" s="1811">
        <f t="shared" si="26"/>
        <v>102.215</v>
      </c>
    </row>
    <row r="492" spans="1:26">
      <c r="B492" s="525"/>
      <c r="C492" s="547" t="s">
        <v>371</v>
      </c>
      <c r="D492" s="761">
        <v>93</v>
      </c>
      <c r="E492" s="595">
        <v>1885</v>
      </c>
      <c r="F492" s="754">
        <v>118.2</v>
      </c>
      <c r="G492" s="1390">
        <v>91.9</v>
      </c>
      <c r="H492" s="576">
        <v>19482</v>
      </c>
      <c r="I492" s="746">
        <v>102.821</v>
      </c>
      <c r="J492" s="576">
        <v>2066040</v>
      </c>
      <c r="K492" s="746">
        <v>1.5860000000000001</v>
      </c>
      <c r="L492" s="1830">
        <v>101.889</v>
      </c>
      <c r="N492" s="1807">
        <v>318550</v>
      </c>
      <c r="O492" s="1811">
        <f t="shared" si="27"/>
        <v>102.821</v>
      </c>
      <c r="P492" s="743"/>
      <c r="U492" s="1450">
        <v>1236744</v>
      </c>
      <c r="V492" s="1795">
        <v>829296</v>
      </c>
      <c r="W492" s="1814">
        <f t="shared" si="25"/>
        <v>2066040</v>
      </c>
      <c r="Y492" s="1818">
        <v>97.1</v>
      </c>
      <c r="Z492" s="1811">
        <f t="shared" si="26"/>
        <v>101.889</v>
      </c>
    </row>
    <row r="493" spans="1:26">
      <c r="B493" s="525"/>
      <c r="C493" s="547" t="s">
        <v>372</v>
      </c>
      <c r="D493" s="761">
        <v>91.6</v>
      </c>
      <c r="E493" s="595">
        <v>1889</v>
      </c>
      <c r="F493" s="754">
        <v>113.4</v>
      </c>
      <c r="G493" s="1390">
        <v>94.1</v>
      </c>
      <c r="H493" s="576">
        <v>18835</v>
      </c>
      <c r="I493" s="746">
        <v>101.98</v>
      </c>
      <c r="J493" s="576">
        <v>6497772</v>
      </c>
      <c r="K493" s="746">
        <v>1.569</v>
      </c>
      <c r="L493" s="1830">
        <v>100.82599999999999</v>
      </c>
      <c r="N493" s="1807">
        <v>287052</v>
      </c>
      <c r="O493" s="1811">
        <f t="shared" si="27"/>
        <v>101.98</v>
      </c>
      <c r="P493" s="743"/>
      <c r="U493" s="1450">
        <v>3711856</v>
      </c>
      <c r="V493" s="1795">
        <v>2785916</v>
      </c>
      <c r="W493" s="1814">
        <f t="shared" si="25"/>
        <v>6497772</v>
      </c>
      <c r="Y493" s="1818">
        <v>97.6</v>
      </c>
      <c r="Z493" s="1811">
        <f t="shared" si="26"/>
        <v>100.82599999999999</v>
      </c>
    </row>
    <row r="494" spans="1:26">
      <c r="B494" s="525"/>
      <c r="C494" s="547" t="s">
        <v>373</v>
      </c>
      <c r="D494" s="761">
        <v>91.4</v>
      </c>
      <c r="E494" s="595">
        <v>1936</v>
      </c>
      <c r="F494" s="754">
        <v>120.2</v>
      </c>
      <c r="G494" s="1390">
        <v>94.3</v>
      </c>
      <c r="H494" s="576">
        <v>20331</v>
      </c>
      <c r="I494" s="746">
        <v>121.102</v>
      </c>
      <c r="J494" s="576">
        <v>73126203</v>
      </c>
      <c r="K494" s="746">
        <v>1.587</v>
      </c>
      <c r="L494" s="1830">
        <v>100.82299999999999</v>
      </c>
      <c r="N494" s="1807">
        <v>319529</v>
      </c>
      <c r="O494" s="1811">
        <f t="shared" si="27"/>
        <v>121.102</v>
      </c>
      <c r="P494" s="743"/>
      <c r="U494" s="1450">
        <v>41737999</v>
      </c>
      <c r="V494" s="1795">
        <v>31388204</v>
      </c>
      <c r="W494" s="1814">
        <f t="shared" si="25"/>
        <v>73126203</v>
      </c>
      <c r="Y494" s="1818">
        <v>98</v>
      </c>
      <c r="Z494" s="1811">
        <f t="shared" si="26"/>
        <v>100.82299999999999</v>
      </c>
    </row>
    <row r="495" spans="1:26">
      <c r="B495" s="525"/>
      <c r="C495" s="547" t="s">
        <v>374</v>
      </c>
      <c r="D495" s="761">
        <v>91</v>
      </c>
      <c r="E495" s="595">
        <v>1953</v>
      </c>
      <c r="F495" s="754">
        <v>107.4</v>
      </c>
      <c r="G495" s="1390">
        <v>94.4</v>
      </c>
      <c r="H495" s="576">
        <v>21958</v>
      </c>
      <c r="I495" s="746">
        <v>109.41500000000001</v>
      </c>
      <c r="J495" s="576">
        <v>5039927</v>
      </c>
      <c r="K495" s="746">
        <v>1.569</v>
      </c>
      <c r="L495" s="1830">
        <v>100.61799999999999</v>
      </c>
      <c r="N495" s="1807">
        <v>241309</v>
      </c>
      <c r="O495" s="1811">
        <f t="shared" si="27"/>
        <v>109.41500000000001</v>
      </c>
      <c r="P495" s="743"/>
      <c r="U495" s="1450">
        <v>3014019</v>
      </c>
      <c r="V495" s="1795">
        <v>2025908</v>
      </c>
      <c r="W495" s="1814">
        <f t="shared" si="25"/>
        <v>5039927</v>
      </c>
      <c r="Y495" s="1818">
        <v>97.7</v>
      </c>
      <c r="Z495" s="1811">
        <f t="shared" si="26"/>
        <v>100.61799999999999</v>
      </c>
    </row>
    <row r="496" spans="1:26">
      <c r="B496" s="525"/>
      <c r="C496" s="547" t="s">
        <v>375</v>
      </c>
      <c r="D496" s="761">
        <v>90.8</v>
      </c>
      <c r="E496" s="595">
        <v>1856</v>
      </c>
      <c r="F496" s="754">
        <v>124.5</v>
      </c>
      <c r="G496" s="1390">
        <v>94.6</v>
      </c>
      <c r="H496" s="576">
        <v>22481</v>
      </c>
      <c r="I496" s="746">
        <v>110.453</v>
      </c>
      <c r="J496" s="576">
        <v>3708617</v>
      </c>
      <c r="K496" s="746">
        <v>1.5609999999999999</v>
      </c>
      <c r="L496" s="1830">
        <v>100.10299999999999</v>
      </c>
      <c r="N496" s="1807">
        <v>266084</v>
      </c>
      <c r="O496" s="1811">
        <f t="shared" si="27"/>
        <v>110.453</v>
      </c>
      <c r="P496" s="743"/>
      <c r="U496" s="1450">
        <v>2242859</v>
      </c>
      <c r="V496" s="1795">
        <v>1465758</v>
      </c>
      <c r="W496" s="1814">
        <f t="shared" si="25"/>
        <v>3708617</v>
      </c>
      <c r="Y496" s="1818">
        <v>97.4</v>
      </c>
      <c r="Z496" s="1811">
        <f t="shared" si="26"/>
        <v>100.10299999999999</v>
      </c>
    </row>
    <row r="497" spans="1:26">
      <c r="B497" s="525"/>
      <c r="C497" s="547" t="s">
        <v>376</v>
      </c>
      <c r="D497" s="761">
        <v>91.4</v>
      </c>
      <c r="E497" s="595">
        <v>1887</v>
      </c>
      <c r="F497" s="754">
        <v>110.8</v>
      </c>
      <c r="G497" s="1390">
        <v>94.4</v>
      </c>
      <c r="H497" s="576">
        <v>22507</v>
      </c>
      <c r="I497" s="746">
        <v>102.53</v>
      </c>
      <c r="J497" s="576">
        <v>10567379</v>
      </c>
      <c r="K497" s="746">
        <v>1.5529999999999999</v>
      </c>
      <c r="L497" s="1830">
        <v>100.30800000000001</v>
      </c>
      <c r="N497" s="1807">
        <v>245697</v>
      </c>
      <c r="O497" s="1811">
        <f t="shared" si="27"/>
        <v>102.53</v>
      </c>
      <c r="P497" s="743"/>
      <c r="U497" s="1450">
        <v>7067172</v>
      </c>
      <c r="V497" s="1795">
        <v>3500207</v>
      </c>
      <c r="W497" s="1814">
        <f t="shared" si="25"/>
        <v>10567379</v>
      </c>
      <c r="Y497" s="1818">
        <v>97.8</v>
      </c>
      <c r="Z497" s="1811">
        <f t="shared" si="26"/>
        <v>100.30800000000001</v>
      </c>
    </row>
    <row r="498" spans="1:26">
      <c r="B498" s="525"/>
      <c r="C498" s="547" t="s">
        <v>377</v>
      </c>
      <c r="D498" s="761">
        <v>90.4</v>
      </c>
      <c r="E498" s="595">
        <v>1810</v>
      </c>
      <c r="F498" s="754">
        <v>118.1</v>
      </c>
      <c r="G498" s="1390">
        <v>94.5</v>
      </c>
      <c r="H498" s="576">
        <v>22192</v>
      </c>
      <c r="I498" s="746">
        <v>96.161000000000001</v>
      </c>
      <c r="J498" s="576">
        <v>3473051</v>
      </c>
      <c r="K498" s="746">
        <v>1.538</v>
      </c>
      <c r="L498" s="1830">
        <v>100.205</v>
      </c>
      <c r="N498" s="1807">
        <v>234091</v>
      </c>
      <c r="O498" s="1811">
        <f t="shared" si="27"/>
        <v>96.161000000000001</v>
      </c>
      <c r="P498" s="743"/>
      <c r="U498" s="1450">
        <v>2153468</v>
      </c>
      <c r="V498" s="1795">
        <v>1319583</v>
      </c>
      <c r="W498" s="1814">
        <f t="shared" si="25"/>
        <v>3473051</v>
      </c>
      <c r="Y498" s="1818">
        <v>97.9</v>
      </c>
      <c r="Z498" s="1811">
        <f t="shared" si="26"/>
        <v>100.205</v>
      </c>
    </row>
    <row r="499" spans="1:26">
      <c r="B499" s="525"/>
      <c r="C499" s="547" t="s">
        <v>119</v>
      </c>
      <c r="D499" s="761">
        <v>91.8</v>
      </c>
      <c r="E499" s="595">
        <v>1838</v>
      </c>
      <c r="F499" s="754">
        <v>110.6</v>
      </c>
      <c r="G499" s="1390">
        <v>94.7</v>
      </c>
      <c r="H499" s="576">
        <v>21405</v>
      </c>
      <c r="I499" s="746">
        <v>90.561000000000007</v>
      </c>
      <c r="J499" s="576">
        <v>5832834</v>
      </c>
      <c r="K499" s="746">
        <v>1.538</v>
      </c>
      <c r="L499" s="1830">
        <v>100.616</v>
      </c>
      <c r="N499" s="1807">
        <v>233283</v>
      </c>
      <c r="O499" s="1811">
        <f t="shared" si="27"/>
        <v>90.561000000000007</v>
      </c>
      <c r="P499" s="743"/>
      <c r="U499" s="1450">
        <v>3876602</v>
      </c>
      <c r="V499" s="1795">
        <v>1956232</v>
      </c>
      <c r="W499" s="1814">
        <f t="shared" si="25"/>
        <v>5832834</v>
      </c>
      <c r="Y499" s="1818">
        <v>98</v>
      </c>
      <c r="Z499" s="1811">
        <f t="shared" si="26"/>
        <v>100.616</v>
      </c>
    </row>
    <row r="500" spans="1:26">
      <c r="B500" s="525"/>
      <c r="C500" s="547" t="s">
        <v>120</v>
      </c>
      <c r="D500" s="761">
        <v>94.9</v>
      </c>
      <c r="E500" s="595">
        <v>1750</v>
      </c>
      <c r="F500" s="754">
        <v>109.5</v>
      </c>
      <c r="G500" s="1390">
        <v>95</v>
      </c>
      <c r="H500" s="576">
        <v>20457</v>
      </c>
      <c r="I500" s="746">
        <v>95.897999999999996</v>
      </c>
      <c r="J500" s="576">
        <v>58834821</v>
      </c>
      <c r="K500" s="746">
        <v>1.532</v>
      </c>
      <c r="L500" s="1830">
        <v>100.61799999999999</v>
      </c>
      <c r="N500" s="1807">
        <v>245464</v>
      </c>
      <c r="O500" s="1811">
        <f t="shared" si="27"/>
        <v>95.897999999999996</v>
      </c>
      <c r="P500" s="743"/>
      <c r="U500" s="1450">
        <v>42231298</v>
      </c>
      <c r="V500" s="1795">
        <v>16603523</v>
      </c>
      <c r="W500" s="1814">
        <f t="shared" si="25"/>
        <v>58834821</v>
      </c>
      <c r="Y500" s="1818">
        <v>97.7</v>
      </c>
      <c r="Z500" s="1811">
        <f t="shared" si="26"/>
        <v>100.61799999999999</v>
      </c>
    </row>
    <row r="501" spans="1:26">
      <c r="A501" s="734"/>
      <c r="B501" s="744"/>
      <c r="C501" s="550" t="s">
        <v>121</v>
      </c>
      <c r="D501" s="763">
        <v>93.8</v>
      </c>
      <c r="E501" s="599">
        <v>1719</v>
      </c>
      <c r="F501" s="755">
        <v>117.8</v>
      </c>
      <c r="G501" s="1392">
        <v>95.2</v>
      </c>
      <c r="H501" s="582">
        <v>19423</v>
      </c>
      <c r="I501" s="750">
        <v>103.039</v>
      </c>
      <c r="J501" s="582">
        <v>2731794</v>
      </c>
      <c r="K501" s="750">
        <v>1.5189999999999999</v>
      </c>
      <c r="L501" s="1831">
        <v>100.617</v>
      </c>
      <c r="N501" s="1809">
        <v>291692</v>
      </c>
      <c r="O501" s="1813">
        <f t="shared" si="27"/>
        <v>103.039</v>
      </c>
      <c r="P501" s="759"/>
      <c r="Q501" s="734"/>
      <c r="R501" s="734"/>
      <c r="S501" s="734"/>
      <c r="T501" s="734"/>
      <c r="U501" s="1451">
        <v>2255387</v>
      </c>
      <c r="V501" s="1796">
        <v>476407</v>
      </c>
      <c r="W501" s="1816">
        <f t="shared" si="25"/>
        <v>2731794</v>
      </c>
      <c r="Y501" s="1820">
        <v>97.8</v>
      </c>
      <c r="Z501" s="1813">
        <f t="shared" si="26"/>
        <v>100.617</v>
      </c>
    </row>
    <row r="502" spans="1:26">
      <c r="A502" s="532">
        <v>2016</v>
      </c>
      <c r="B502" s="525" t="s">
        <v>172</v>
      </c>
      <c r="C502" s="546" t="s">
        <v>369</v>
      </c>
      <c r="D502" s="761">
        <v>93.9</v>
      </c>
      <c r="E502" s="595">
        <v>1650</v>
      </c>
      <c r="F502" s="754">
        <v>118.2</v>
      </c>
      <c r="G502" s="1390">
        <v>94.8</v>
      </c>
      <c r="H502" s="576">
        <v>19084</v>
      </c>
      <c r="I502" s="746">
        <v>109.777</v>
      </c>
      <c r="J502" s="576">
        <v>3242511</v>
      </c>
      <c r="K502" s="746">
        <v>1.516</v>
      </c>
      <c r="L502" s="1830">
        <v>100.515</v>
      </c>
      <c r="N502" s="1807">
        <v>256873</v>
      </c>
      <c r="O502" s="1811">
        <f t="shared" si="27"/>
        <v>109.777</v>
      </c>
      <c r="P502" s="743"/>
      <c r="U502" s="1450">
        <v>2271663</v>
      </c>
      <c r="V502" s="1795">
        <v>970848</v>
      </c>
      <c r="W502" s="1815">
        <f t="shared" si="25"/>
        <v>3242511</v>
      </c>
      <c r="Y502" s="1819">
        <v>97.5</v>
      </c>
      <c r="Z502" s="1812">
        <f t="shared" si="26"/>
        <v>100.515</v>
      </c>
    </row>
    <row r="503" spans="1:26">
      <c r="B503" s="525"/>
      <c r="C503" s="547" t="s">
        <v>370</v>
      </c>
      <c r="D503" s="761">
        <v>95.8</v>
      </c>
      <c r="E503" s="595">
        <v>1653</v>
      </c>
      <c r="F503" s="754">
        <v>112.6</v>
      </c>
      <c r="G503" s="1390">
        <v>94.6</v>
      </c>
      <c r="H503" s="576">
        <v>18515</v>
      </c>
      <c r="I503" s="746">
        <v>90.218999999999994</v>
      </c>
      <c r="J503" s="576">
        <v>12287365</v>
      </c>
      <c r="K503" s="746">
        <v>1.51</v>
      </c>
      <c r="L503" s="1830">
        <v>100.82599999999999</v>
      </c>
      <c r="N503" s="1807">
        <v>226524</v>
      </c>
      <c r="O503" s="1811">
        <f t="shared" si="27"/>
        <v>90.218999999999994</v>
      </c>
      <c r="P503" s="743"/>
      <c r="U503" s="1450">
        <v>8567757</v>
      </c>
      <c r="V503" s="1795">
        <v>3719608</v>
      </c>
      <c r="W503" s="1814">
        <f t="shared" si="25"/>
        <v>12287365</v>
      </c>
      <c r="Y503" s="1818">
        <v>97.7</v>
      </c>
      <c r="Z503" s="1811">
        <f t="shared" si="26"/>
        <v>100.82599999999999</v>
      </c>
    </row>
    <row r="504" spans="1:26">
      <c r="B504" s="525"/>
      <c r="C504" s="547" t="s">
        <v>371</v>
      </c>
      <c r="D504" s="761">
        <v>97.5</v>
      </c>
      <c r="E504" s="595">
        <v>1818</v>
      </c>
      <c r="F504" s="754">
        <v>105.3</v>
      </c>
      <c r="G504" s="1390">
        <v>94.2</v>
      </c>
      <c r="H504" s="576">
        <v>18247</v>
      </c>
      <c r="I504" s="746">
        <v>88.528999999999996</v>
      </c>
      <c r="J504" s="576">
        <v>2881998</v>
      </c>
      <c r="K504" s="746">
        <v>1.4810000000000001</v>
      </c>
      <c r="L504" s="1830">
        <v>100.515</v>
      </c>
      <c r="N504" s="1807">
        <v>282009</v>
      </c>
      <c r="O504" s="1811">
        <f t="shared" si="27"/>
        <v>88.528999999999996</v>
      </c>
      <c r="P504" s="743"/>
      <c r="U504" s="1450">
        <v>1992506</v>
      </c>
      <c r="V504" s="1795">
        <v>889492</v>
      </c>
      <c r="W504" s="1814">
        <f t="shared" si="25"/>
        <v>2881998</v>
      </c>
      <c r="Y504" s="1818">
        <v>97.6</v>
      </c>
      <c r="Z504" s="1811">
        <f t="shared" si="26"/>
        <v>100.515</v>
      </c>
    </row>
    <row r="505" spans="1:26">
      <c r="B505" s="525"/>
      <c r="C505" s="547" t="s">
        <v>372</v>
      </c>
      <c r="D505" s="761">
        <v>96.8</v>
      </c>
      <c r="E505" s="595">
        <v>1733</v>
      </c>
      <c r="F505" s="754">
        <v>121.9</v>
      </c>
      <c r="G505" s="1390">
        <v>95.7</v>
      </c>
      <c r="H505" s="576">
        <v>17078</v>
      </c>
      <c r="I505" s="746">
        <v>100.069</v>
      </c>
      <c r="J505" s="576">
        <v>5903023</v>
      </c>
      <c r="K505" s="746">
        <v>1.4710000000000001</v>
      </c>
      <c r="L505" s="1830">
        <v>100.307</v>
      </c>
      <c r="N505" s="1807">
        <v>287251</v>
      </c>
      <c r="O505" s="1811">
        <f t="shared" si="27"/>
        <v>100.069</v>
      </c>
      <c r="P505" s="743"/>
      <c r="U505" s="1450">
        <v>4187901</v>
      </c>
      <c r="V505" s="1795">
        <v>1715122</v>
      </c>
      <c r="W505" s="1814">
        <f t="shared" si="25"/>
        <v>5903023</v>
      </c>
      <c r="Y505" s="1818">
        <v>97.9</v>
      </c>
      <c r="Z505" s="1811">
        <f t="shared" si="26"/>
        <v>100.307</v>
      </c>
    </row>
    <row r="506" spans="1:26">
      <c r="B506" s="525"/>
      <c r="C506" s="547" t="s">
        <v>373</v>
      </c>
      <c r="D506" s="761">
        <v>98</v>
      </c>
      <c r="E506" s="595">
        <v>1728</v>
      </c>
      <c r="F506" s="754">
        <v>115.5</v>
      </c>
      <c r="G506" s="1390">
        <v>96</v>
      </c>
      <c r="H506" s="576">
        <v>18080</v>
      </c>
      <c r="I506" s="746">
        <v>81.962000000000003</v>
      </c>
      <c r="J506" s="576">
        <v>69052709</v>
      </c>
      <c r="K506" s="746">
        <v>1.458</v>
      </c>
      <c r="L506" s="1830">
        <v>100.102</v>
      </c>
      <c r="N506" s="1807">
        <v>261892</v>
      </c>
      <c r="O506" s="1811">
        <f t="shared" si="27"/>
        <v>81.962000000000003</v>
      </c>
      <c r="P506" s="743"/>
      <c r="U506" s="1450">
        <v>48339424</v>
      </c>
      <c r="V506" s="1795">
        <v>20713285</v>
      </c>
      <c r="W506" s="1814">
        <f t="shared" si="25"/>
        <v>69052709</v>
      </c>
      <c r="Y506" s="1818">
        <v>98.1</v>
      </c>
      <c r="Z506" s="1811">
        <f>ROUND(Y506/Y494*100,3)</f>
        <v>100.102</v>
      </c>
    </row>
    <row r="507" spans="1:26">
      <c r="B507" s="525"/>
      <c r="C507" s="547" t="s">
        <v>374</v>
      </c>
      <c r="D507" s="761">
        <v>99.7</v>
      </c>
      <c r="E507" s="595">
        <v>1728</v>
      </c>
      <c r="F507" s="754">
        <v>120.3</v>
      </c>
      <c r="G507" s="1390">
        <v>96.3</v>
      </c>
      <c r="H507" s="576">
        <v>20114</v>
      </c>
      <c r="I507" s="746">
        <v>92.305999999999997</v>
      </c>
      <c r="J507" s="576">
        <v>5461386</v>
      </c>
      <c r="K507" s="746">
        <v>1.4390000000000001</v>
      </c>
      <c r="L507" s="1830">
        <v>100</v>
      </c>
      <c r="N507" s="1807">
        <v>222743</v>
      </c>
      <c r="O507" s="1811">
        <f t="shared" si="27"/>
        <v>92.305999999999997</v>
      </c>
      <c r="P507" s="743"/>
      <c r="U507" s="1450">
        <v>3771764</v>
      </c>
      <c r="V507" s="1795">
        <v>1689622</v>
      </c>
      <c r="W507" s="1814">
        <f t="shared" si="25"/>
        <v>5461386</v>
      </c>
      <c r="Y507" s="1818">
        <v>97.7</v>
      </c>
      <c r="Z507" s="1811">
        <f>ROUND(Y507/Y495*100,3)</f>
        <v>100</v>
      </c>
    </row>
    <row r="508" spans="1:26">
      <c r="B508" s="525"/>
      <c r="C508" s="547" t="s">
        <v>375</v>
      </c>
      <c r="D508" s="761">
        <v>99</v>
      </c>
      <c r="E508" s="595">
        <v>1843</v>
      </c>
      <c r="F508" s="754">
        <v>114.8</v>
      </c>
      <c r="G508" s="1390">
        <v>96.2</v>
      </c>
      <c r="H508" s="576">
        <v>19646</v>
      </c>
      <c r="I508" s="746">
        <v>90.84</v>
      </c>
      <c r="J508" s="576">
        <v>4989168</v>
      </c>
      <c r="K508" s="746">
        <v>1.431</v>
      </c>
      <c r="L508" s="1830">
        <v>100.205</v>
      </c>
      <c r="N508" s="1807">
        <v>241712</v>
      </c>
      <c r="O508" s="1811">
        <f t="shared" si="27"/>
        <v>90.84</v>
      </c>
      <c r="P508" s="743"/>
      <c r="U508" s="1450">
        <v>3537278</v>
      </c>
      <c r="V508" s="1795">
        <v>1451890</v>
      </c>
      <c r="W508" s="1814">
        <f t="shared" si="25"/>
        <v>4989168</v>
      </c>
      <c r="Y508" s="1818">
        <v>97.6</v>
      </c>
      <c r="Z508" s="1811">
        <f t="shared" si="26"/>
        <v>100.205</v>
      </c>
    </row>
    <row r="509" spans="1:26">
      <c r="B509" s="525"/>
      <c r="C509" s="547" t="s">
        <v>376</v>
      </c>
      <c r="D509" s="761">
        <v>99.7</v>
      </c>
      <c r="E509" s="595">
        <v>1897</v>
      </c>
      <c r="F509" s="754">
        <v>102.4</v>
      </c>
      <c r="G509" s="1390">
        <v>96</v>
      </c>
      <c r="H509" s="576">
        <v>21525</v>
      </c>
      <c r="I509" s="746">
        <v>105.583</v>
      </c>
      <c r="J509" s="576">
        <v>11880117</v>
      </c>
      <c r="K509" s="746">
        <v>1.423</v>
      </c>
      <c r="L509" s="1830">
        <v>99.897999999999996</v>
      </c>
      <c r="N509" s="1807">
        <v>259415</v>
      </c>
      <c r="O509" s="1811">
        <f t="shared" si="27"/>
        <v>105.583</v>
      </c>
      <c r="P509" s="743"/>
      <c r="U509" s="1450">
        <v>8357570</v>
      </c>
      <c r="V509" s="1795">
        <v>3522547</v>
      </c>
      <c r="W509" s="1814">
        <f t="shared" si="25"/>
        <v>11880117</v>
      </c>
      <c r="Y509" s="1818">
        <v>97.7</v>
      </c>
      <c r="Z509" s="1811">
        <f t="shared" si="26"/>
        <v>99.897999999999996</v>
      </c>
    </row>
    <row r="510" spans="1:26">
      <c r="B510" s="525"/>
      <c r="C510" s="547" t="s">
        <v>377</v>
      </c>
      <c r="D510" s="761">
        <v>98.6</v>
      </c>
      <c r="E510" s="595">
        <v>1847</v>
      </c>
      <c r="F510" s="754">
        <v>125.9</v>
      </c>
      <c r="G510" s="1390">
        <v>95.9</v>
      </c>
      <c r="H510" s="576">
        <v>20312</v>
      </c>
      <c r="I510" s="746">
        <v>107.425</v>
      </c>
      <c r="J510" s="576">
        <v>2995268</v>
      </c>
      <c r="K510" s="746">
        <v>1.4139999999999999</v>
      </c>
      <c r="L510" s="1830">
        <v>99.694000000000003</v>
      </c>
      <c r="N510" s="1807">
        <v>251473</v>
      </c>
      <c r="O510" s="1811">
        <f t="shared" si="27"/>
        <v>107.425</v>
      </c>
      <c r="P510" s="743"/>
      <c r="U510" s="1450">
        <v>2074002</v>
      </c>
      <c r="V510" s="1795">
        <v>921266</v>
      </c>
      <c r="W510" s="1814">
        <f t="shared" si="25"/>
        <v>2995268</v>
      </c>
      <c r="Y510" s="1818">
        <v>97.6</v>
      </c>
      <c r="Z510" s="1811">
        <f t="shared" si="26"/>
        <v>99.694000000000003</v>
      </c>
    </row>
    <row r="511" spans="1:26">
      <c r="B511" s="525"/>
      <c r="C511" s="547" t="s">
        <v>119</v>
      </c>
      <c r="D511" s="761">
        <v>95.7</v>
      </c>
      <c r="E511" s="595">
        <v>1729</v>
      </c>
      <c r="F511" s="754">
        <v>106.7</v>
      </c>
      <c r="G511" s="1390">
        <v>95.7</v>
      </c>
      <c r="H511" s="576">
        <v>19217</v>
      </c>
      <c r="I511" s="746">
        <v>122.443</v>
      </c>
      <c r="J511" s="576">
        <v>6351794</v>
      </c>
      <c r="K511" s="746">
        <v>1.409</v>
      </c>
      <c r="L511" s="1830">
        <v>100.20399999999999</v>
      </c>
      <c r="N511" s="1807">
        <v>285639</v>
      </c>
      <c r="O511" s="1811">
        <f t="shared" si="27"/>
        <v>122.443</v>
      </c>
      <c r="P511" s="743"/>
      <c r="U511" s="1450">
        <v>4500420</v>
      </c>
      <c r="V511" s="1795">
        <v>1851374</v>
      </c>
      <c r="W511" s="1814">
        <f t="shared" si="25"/>
        <v>6351794</v>
      </c>
      <c r="Y511" s="1818">
        <v>98.2</v>
      </c>
      <c r="Z511" s="1811">
        <f t="shared" si="26"/>
        <v>100.20399999999999</v>
      </c>
    </row>
    <row r="512" spans="1:26">
      <c r="B512" s="525"/>
      <c r="C512" s="547" t="s">
        <v>120</v>
      </c>
      <c r="D512" s="761">
        <v>92.2</v>
      </c>
      <c r="E512" s="595">
        <v>1706</v>
      </c>
      <c r="F512" s="754">
        <v>114.7</v>
      </c>
      <c r="G512" s="1390">
        <v>95.7</v>
      </c>
      <c r="H512" s="576">
        <v>18863</v>
      </c>
      <c r="I512" s="746">
        <v>111.16</v>
      </c>
      <c r="J512" s="576">
        <v>58393410</v>
      </c>
      <c r="K512" s="746">
        <v>1.4019999999999999</v>
      </c>
      <c r="L512" s="1830">
        <v>100.40900000000001</v>
      </c>
      <c r="N512" s="1807">
        <v>272857</v>
      </c>
      <c r="O512" s="1811">
        <f t="shared" si="27"/>
        <v>111.16</v>
      </c>
      <c r="P512" s="743"/>
      <c r="U512" s="1450">
        <v>41664229</v>
      </c>
      <c r="V512" s="1795">
        <v>16729181</v>
      </c>
      <c r="W512" s="1814">
        <f t="shared" si="25"/>
        <v>58393410</v>
      </c>
      <c r="Y512" s="1818">
        <v>98.1</v>
      </c>
      <c r="Z512" s="1811">
        <f t="shared" si="26"/>
        <v>100.40900000000001</v>
      </c>
    </row>
    <row r="513" spans="1:26">
      <c r="B513" s="525"/>
      <c r="C513" s="550" t="s">
        <v>121</v>
      </c>
      <c r="D513" s="761">
        <v>91.6</v>
      </c>
      <c r="E513" s="595">
        <v>1692</v>
      </c>
      <c r="F513" s="754">
        <v>107.5</v>
      </c>
      <c r="G513" s="1390">
        <v>95.7</v>
      </c>
      <c r="H513" s="576">
        <v>17694</v>
      </c>
      <c r="I513" s="746">
        <v>113.514</v>
      </c>
      <c r="J513" s="576">
        <v>2814657</v>
      </c>
      <c r="K513" s="746">
        <v>1.387</v>
      </c>
      <c r="L513" s="1830">
        <v>100.20399999999999</v>
      </c>
      <c r="N513" s="1809">
        <v>331110</v>
      </c>
      <c r="O513" s="1813">
        <f t="shared" si="27"/>
        <v>113.514</v>
      </c>
      <c r="P513" s="759"/>
      <c r="Q513" s="734"/>
      <c r="R513" s="734"/>
      <c r="S513" s="734"/>
      <c r="T513" s="734"/>
      <c r="U513" s="1451">
        <v>1986136</v>
      </c>
      <c r="V513" s="1796">
        <v>828521</v>
      </c>
      <c r="W513" s="1816">
        <f t="shared" si="25"/>
        <v>2814657</v>
      </c>
      <c r="Y513" s="1820">
        <v>98</v>
      </c>
      <c r="Z513" s="1813">
        <f t="shared" si="26"/>
        <v>100.20399999999999</v>
      </c>
    </row>
    <row r="514" spans="1:26">
      <c r="A514" s="518">
        <v>2017</v>
      </c>
      <c r="B514" s="727" t="s">
        <v>174</v>
      </c>
      <c r="C514" s="546" t="s">
        <v>369</v>
      </c>
      <c r="D514" s="762">
        <v>93.7</v>
      </c>
      <c r="E514" s="593">
        <v>1695</v>
      </c>
      <c r="F514" s="753">
        <v>100.9</v>
      </c>
      <c r="G514" s="1391">
        <v>95.8</v>
      </c>
      <c r="H514" s="573">
        <v>17698</v>
      </c>
      <c r="I514" s="748">
        <v>102.01900000000001</v>
      </c>
      <c r="J514" s="573">
        <v>3846458</v>
      </c>
      <c r="K514" s="748">
        <v>1.3819999999999999</v>
      </c>
      <c r="L514" s="1832">
        <v>100.10299999999999</v>
      </c>
      <c r="N514" s="1807">
        <v>262059</v>
      </c>
      <c r="O514" s="1811">
        <f t="shared" si="27"/>
        <v>102.01900000000001</v>
      </c>
      <c r="P514" s="743"/>
      <c r="U514" s="1450">
        <v>2714685</v>
      </c>
      <c r="V514" s="1795">
        <v>1131773</v>
      </c>
      <c r="W514" s="1815">
        <f t="shared" si="25"/>
        <v>3846458</v>
      </c>
      <c r="Y514" s="1819">
        <v>97.6</v>
      </c>
      <c r="Z514" s="1812">
        <f t="shared" si="26"/>
        <v>100.10299999999999</v>
      </c>
    </row>
    <row r="515" spans="1:26">
      <c r="B515" s="525"/>
      <c r="C515" s="547" t="s">
        <v>370</v>
      </c>
      <c r="D515" s="761">
        <v>94.5</v>
      </c>
      <c r="E515" s="595">
        <v>1635</v>
      </c>
      <c r="F515" s="754">
        <v>112.6</v>
      </c>
      <c r="G515" s="1390">
        <v>95.5</v>
      </c>
      <c r="H515" s="576">
        <v>17063</v>
      </c>
      <c r="I515" s="746">
        <v>94.652000000000001</v>
      </c>
      <c r="J515" s="576">
        <v>15352657</v>
      </c>
      <c r="K515" s="746">
        <v>1.375</v>
      </c>
      <c r="L515" s="1830">
        <v>99.590999999999994</v>
      </c>
      <c r="N515" s="1807">
        <v>214409</v>
      </c>
      <c r="O515" s="1811">
        <f t="shared" si="27"/>
        <v>94.652000000000001</v>
      </c>
      <c r="P515" s="743"/>
      <c r="U515" s="1450">
        <v>10324270</v>
      </c>
      <c r="V515" s="1795">
        <v>5028387</v>
      </c>
      <c r="W515" s="1814">
        <f t="shared" si="25"/>
        <v>15352657</v>
      </c>
      <c r="Y515" s="1818">
        <v>97.3</v>
      </c>
      <c r="Z515" s="1811">
        <f t="shared" si="26"/>
        <v>99.590999999999994</v>
      </c>
    </row>
    <row r="516" spans="1:26">
      <c r="B516" s="525"/>
      <c r="C516" s="547" t="s">
        <v>371</v>
      </c>
      <c r="D516" s="761">
        <v>95.5</v>
      </c>
      <c r="E516" s="595">
        <v>1657</v>
      </c>
      <c r="F516" s="754">
        <v>112.5</v>
      </c>
      <c r="G516" s="1390">
        <v>95.1</v>
      </c>
      <c r="H516" s="576">
        <v>17087</v>
      </c>
      <c r="I516" s="746">
        <v>93.549000000000007</v>
      </c>
      <c r="J516" s="576">
        <v>3724547</v>
      </c>
      <c r="K516" s="746">
        <v>1.3680000000000001</v>
      </c>
      <c r="L516" s="1830">
        <v>99.795000000000002</v>
      </c>
      <c r="N516" s="1807">
        <v>263817</v>
      </c>
      <c r="O516" s="1811">
        <f t="shared" si="27"/>
        <v>93.549000000000007</v>
      </c>
      <c r="P516" s="743"/>
      <c r="U516" s="1450">
        <v>2605535</v>
      </c>
      <c r="V516" s="1795">
        <v>1119012</v>
      </c>
      <c r="W516" s="1814">
        <f t="shared" si="25"/>
        <v>3724547</v>
      </c>
      <c r="Y516" s="1818">
        <v>97.4</v>
      </c>
      <c r="Z516" s="1811">
        <f t="shared" si="26"/>
        <v>99.795000000000002</v>
      </c>
    </row>
    <row r="517" spans="1:26">
      <c r="B517" s="525"/>
      <c r="C517" s="547" t="s">
        <v>372</v>
      </c>
      <c r="D517" s="761">
        <v>96.5</v>
      </c>
      <c r="E517" s="595">
        <v>1782</v>
      </c>
      <c r="F517" s="754">
        <v>115.5</v>
      </c>
      <c r="G517" s="1390">
        <v>96.5</v>
      </c>
      <c r="H517" s="576">
        <v>15636</v>
      </c>
      <c r="I517" s="746">
        <v>87.715999999999994</v>
      </c>
      <c r="J517" s="576">
        <v>6414169</v>
      </c>
      <c r="K517" s="746">
        <v>1.3640000000000001</v>
      </c>
      <c r="L517" s="1830">
        <v>99.897999999999996</v>
      </c>
      <c r="N517" s="1807">
        <v>251966</v>
      </c>
      <c r="O517" s="1811">
        <f t="shared" si="27"/>
        <v>87.715999999999994</v>
      </c>
      <c r="P517" s="743"/>
      <c r="U517" s="1450">
        <v>4553964</v>
      </c>
      <c r="V517" s="1795">
        <v>1860205</v>
      </c>
      <c r="W517" s="1814">
        <f t="shared" si="25"/>
        <v>6414169</v>
      </c>
      <c r="Y517" s="1818">
        <v>97.8</v>
      </c>
      <c r="Z517" s="1811">
        <f t="shared" si="26"/>
        <v>99.897999999999996</v>
      </c>
    </row>
    <row r="518" spans="1:26">
      <c r="B518" s="525"/>
      <c r="C518" s="547" t="s">
        <v>373</v>
      </c>
      <c r="D518" s="761">
        <v>96.3</v>
      </c>
      <c r="E518" s="595">
        <v>1830</v>
      </c>
      <c r="F518" s="754">
        <v>115.2</v>
      </c>
      <c r="G518" s="1390">
        <v>96.6</v>
      </c>
      <c r="H518" s="576">
        <v>18265</v>
      </c>
      <c r="I518" s="746">
        <v>99.917000000000002</v>
      </c>
      <c r="J518" s="576">
        <v>68117810</v>
      </c>
      <c r="K518" s="746">
        <v>1.3580000000000001</v>
      </c>
      <c r="L518" s="1830">
        <v>99.694000000000003</v>
      </c>
      <c r="N518" s="1807">
        <v>261675</v>
      </c>
      <c r="O518" s="1811">
        <f t="shared" si="27"/>
        <v>99.917000000000002</v>
      </c>
      <c r="P518" s="743"/>
      <c r="U518" s="1450">
        <v>48112835</v>
      </c>
      <c r="V518" s="1795">
        <v>20004975</v>
      </c>
      <c r="W518" s="1814">
        <f t="shared" si="25"/>
        <v>68117810</v>
      </c>
      <c r="Y518" s="1818">
        <v>97.8</v>
      </c>
      <c r="Z518" s="1811">
        <f t="shared" si="26"/>
        <v>99.694000000000003</v>
      </c>
    </row>
    <row r="519" spans="1:26">
      <c r="B519" s="525"/>
      <c r="C519" s="547" t="s">
        <v>374</v>
      </c>
      <c r="D519" s="761">
        <v>95</v>
      </c>
      <c r="E519" s="595">
        <v>1972</v>
      </c>
      <c r="F519" s="754">
        <v>114.6</v>
      </c>
      <c r="G519" s="1390">
        <v>96.6</v>
      </c>
      <c r="H519" s="576">
        <v>18543</v>
      </c>
      <c r="I519" s="746">
        <v>94.245000000000005</v>
      </c>
      <c r="J519" s="576">
        <v>4531634</v>
      </c>
      <c r="K519" s="746">
        <v>1.351</v>
      </c>
      <c r="L519" s="1830">
        <v>100.102</v>
      </c>
      <c r="N519" s="1807">
        <v>209924</v>
      </c>
      <c r="O519" s="1811">
        <f t="shared" si="27"/>
        <v>94.245000000000005</v>
      </c>
      <c r="P519" s="743"/>
      <c r="U519" s="1450">
        <v>2544210</v>
      </c>
      <c r="V519" s="1795">
        <v>1987424</v>
      </c>
      <c r="W519" s="1814">
        <f t="shared" si="25"/>
        <v>4531634</v>
      </c>
      <c r="Y519" s="1818">
        <v>97.8</v>
      </c>
      <c r="Z519" s="1811">
        <f t="shared" si="26"/>
        <v>100.102</v>
      </c>
    </row>
    <row r="520" spans="1:26">
      <c r="B520" s="525"/>
      <c r="C520" s="547" t="s">
        <v>375</v>
      </c>
      <c r="D520" s="761">
        <v>96.5</v>
      </c>
      <c r="E520" s="595">
        <v>1873</v>
      </c>
      <c r="F520" s="754">
        <v>110.3</v>
      </c>
      <c r="G520" s="1390">
        <v>96.7</v>
      </c>
      <c r="H520" s="576">
        <v>18638</v>
      </c>
      <c r="I520" s="746">
        <v>85.295000000000002</v>
      </c>
      <c r="J520" s="576">
        <v>5783742</v>
      </c>
      <c r="K520" s="746">
        <v>1.3480000000000001</v>
      </c>
      <c r="L520" s="1830">
        <v>100.41</v>
      </c>
      <c r="N520" s="1807">
        <v>206168</v>
      </c>
      <c r="O520" s="1811">
        <f t="shared" si="27"/>
        <v>85.295000000000002</v>
      </c>
      <c r="P520" s="743"/>
      <c r="U520" s="1450">
        <v>4101332</v>
      </c>
      <c r="V520" s="1795">
        <v>1682410</v>
      </c>
      <c r="W520" s="1814">
        <f t="shared" si="25"/>
        <v>5783742</v>
      </c>
      <c r="Y520" s="1818">
        <v>98</v>
      </c>
      <c r="Z520" s="1811">
        <f t="shared" si="26"/>
        <v>100.41</v>
      </c>
    </row>
    <row r="521" spans="1:26">
      <c r="B521" s="525"/>
      <c r="C521" s="547" t="s">
        <v>376</v>
      </c>
      <c r="D521" s="761">
        <v>96.4</v>
      </c>
      <c r="E521" s="595">
        <v>1938</v>
      </c>
      <c r="F521" s="754">
        <v>114</v>
      </c>
      <c r="G521" s="1390">
        <v>96.6</v>
      </c>
      <c r="H521" s="576">
        <v>20274</v>
      </c>
      <c r="I521" s="746">
        <v>80.182000000000002</v>
      </c>
      <c r="J521" s="576">
        <v>14742191</v>
      </c>
      <c r="K521" s="746">
        <v>1.3460000000000001</v>
      </c>
      <c r="L521" s="1830">
        <v>100.307</v>
      </c>
      <c r="N521" s="1807">
        <v>208005</v>
      </c>
      <c r="O521" s="1811">
        <f t="shared" si="27"/>
        <v>80.182000000000002</v>
      </c>
      <c r="P521" s="743"/>
      <c r="U521" s="1450">
        <v>10165837</v>
      </c>
      <c r="V521" s="1795">
        <v>4576354</v>
      </c>
      <c r="W521" s="1814">
        <f t="shared" si="25"/>
        <v>14742191</v>
      </c>
      <c r="Y521" s="1818">
        <v>98</v>
      </c>
      <c r="Z521" s="1811">
        <f t="shared" si="26"/>
        <v>100.307</v>
      </c>
    </row>
    <row r="522" spans="1:26">
      <c r="B522" s="525"/>
      <c r="C522" s="547" t="s">
        <v>377</v>
      </c>
      <c r="D522" s="761">
        <v>97.1</v>
      </c>
      <c r="E522" s="595">
        <v>1922</v>
      </c>
      <c r="F522" s="754">
        <v>115.5</v>
      </c>
      <c r="G522" s="1390">
        <v>96.4</v>
      </c>
      <c r="H522" s="576">
        <v>18922</v>
      </c>
      <c r="I522" s="746">
        <v>82.471000000000004</v>
      </c>
      <c r="J522" s="576">
        <v>3496822</v>
      </c>
      <c r="K522" s="746">
        <v>1.339</v>
      </c>
      <c r="L522" s="1830">
        <v>100.717</v>
      </c>
      <c r="N522" s="1807">
        <v>207393</v>
      </c>
      <c r="O522" s="1811">
        <f t="shared" si="27"/>
        <v>82.471000000000004</v>
      </c>
      <c r="P522" s="743"/>
      <c r="U522" s="1450">
        <v>2452500</v>
      </c>
      <c r="V522" s="1795">
        <v>1044322</v>
      </c>
      <c r="W522" s="1814">
        <f t="shared" si="25"/>
        <v>3496822</v>
      </c>
      <c r="Y522" s="1818">
        <v>98.3</v>
      </c>
      <c r="Z522" s="1811">
        <f t="shared" si="26"/>
        <v>100.717</v>
      </c>
    </row>
    <row r="523" spans="1:26">
      <c r="B523" s="525"/>
      <c r="C523" s="547" t="s">
        <v>119</v>
      </c>
      <c r="D523" s="761">
        <v>99.9</v>
      </c>
      <c r="E523" s="595">
        <v>1717</v>
      </c>
      <c r="F523" s="754">
        <v>122</v>
      </c>
      <c r="G523" s="1390">
        <v>96.6</v>
      </c>
      <c r="H523" s="576">
        <v>19163</v>
      </c>
      <c r="I523" s="746">
        <v>86.784000000000006</v>
      </c>
      <c r="J523" s="576">
        <v>6982611</v>
      </c>
      <c r="K523" s="746">
        <v>1.337</v>
      </c>
      <c r="L523" s="1830">
        <v>100</v>
      </c>
      <c r="N523" s="1807">
        <v>247889</v>
      </c>
      <c r="O523" s="1811">
        <f t="shared" si="27"/>
        <v>86.784000000000006</v>
      </c>
      <c r="P523" s="743"/>
      <c r="U523" s="1450">
        <v>4921751</v>
      </c>
      <c r="V523" s="1795">
        <v>2060860</v>
      </c>
      <c r="W523" s="1814">
        <f t="shared" si="25"/>
        <v>6982611</v>
      </c>
      <c r="Y523" s="1818">
        <v>98.2</v>
      </c>
      <c r="Z523" s="1811">
        <f t="shared" si="26"/>
        <v>100</v>
      </c>
    </row>
    <row r="524" spans="1:26">
      <c r="B524" s="525"/>
      <c r="C524" s="547" t="s">
        <v>120</v>
      </c>
      <c r="D524" s="761">
        <v>98.3</v>
      </c>
      <c r="E524" s="595">
        <v>1680</v>
      </c>
      <c r="F524" s="754">
        <v>122.1</v>
      </c>
      <c r="G524" s="1390">
        <v>96.8</v>
      </c>
      <c r="H524" s="576">
        <v>18292</v>
      </c>
      <c r="I524" s="746">
        <v>78.17</v>
      </c>
      <c r="J524" s="576">
        <v>59920227</v>
      </c>
      <c r="K524" s="746">
        <v>1.3360000000000001</v>
      </c>
      <c r="L524" s="1830">
        <v>100.51</v>
      </c>
      <c r="N524" s="1807">
        <v>213293</v>
      </c>
      <c r="O524" s="1811">
        <f t="shared" si="27"/>
        <v>78.17</v>
      </c>
      <c r="P524" s="743"/>
      <c r="U524" s="1450">
        <v>42665768</v>
      </c>
      <c r="V524" s="1795">
        <v>17254459</v>
      </c>
      <c r="W524" s="1814">
        <f t="shared" si="25"/>
        <v>59920227</v>
      </c>
      <c r="Y524" s="1818">
        <v>98.6</v>
      </c>
      <c r="Z524" s="1811">
        <f t="shared" si="26"/>
        <v>100.51</v>
      </c>
    </row>
    <row r="525" spans="1:26">
      <c r="A525" s="734"/>
      <c r="B525" s="744"/>
      <c r="C525" s="550" t="s">
        <v>121</v>
      </c>
      <c r="D525" s="763">
        <v>99.5</v>
      </c>
      <c r="E525" s="599">
        <v>1604</v>
      </c>
      <c r="F525" s="755">
        <v>111.8</v>
      </c>
      <c r="G525" s="1392">
        <v>96.5</v>
      </c>
      <c r="H525" s="582">
        <v>16932</v>
      </c>
      <c r="I525" s="750">
        <v>83.432000000000002</v>
      </c>
      <c r="J525" s="582">
        <v>3869524</v>
      </c>
      <c r="K525" s="750">
        <v>1.33</v>
      </c>
      <c r="L525" s="1831">
        <v>101.122</v>
      </c>
      <c r="N525" s="1809">
        <v>276252</v>
      </c>
      <c r="O525" s="1813">
        <f t="shared" si="27"/>
        <v>83.432000000000002</v>
      </c>
      <c r="P525" s="759"/>
      <c r="Q525" s="734"/>
      <c r="R525" s="734"/>
      <c r="S525" s="734"/>
      <c r="T525" s="734"/>
      <c r="U525" s="1451">
        <v>2672590</v>
      </c>
      <c r="V525" s="1796">
        <v>1196934</v>
      </c>
      <c r="W525" s="1816">
        <f t="shared" si="25"/>
        <v>3869524</v>
      </c>
      <c r="Y525" s="1820">
        <v>99.1</v>
      </c>
      <c r="Z525" s="1813">
        <f t="shared" si="26"/>
        <v>101.122</v>
      </c>
    </row>
    <row r="526" spans="1:26">
      <c r="A526" s="518">
        <v>2018</v>
      </c>
      <c r="B526" s="727" t="s">
        <v>177</v>
      </c>
      <c r="C526" s="546" t="s">
        <v>369</v>
      </c>
      <c r="D526" s="762">
        <v>98.7</v>
      </c>
      <c r="E526" s="593">
        <v>1412</v>
      </c>
      <c r="F526" s="753">
        <v>109</v>
      </c>
      <c r="G526" s="1391">
        <v>96.3</v>
      </c>
      <c r="H526" s="573">
        <v>16986</v>
      </c>
      <c r="I526" s="748">
        <v>99.903999999999996</v>
      </c>
      <c r="J526" s="573">
        <v>3869291</v>
      </c>
      <c r="K526" s="748">
        <v>1.327</v>
      </c>
      <c r="L526" s="1832">
        <v>101.53700000000001</v>
      </c>
      <c r="N526" s="1807">
        <v>261808</v>
      </c>
      <c r="O526" s="1811">
        <f t="shared" si="27"/>
        <v>99.903999999999996</v>
      </c>
      <c r="P526" s="743"/>
      <c r="U526" s="1450">
        <v>2661319</v>
      </c>
      <c r="V526" s="1795">
        <v>1207972</v>
      </c>
      <c r="W526" s="1815">
        <f t="shared" si="25"/>
        <v>3869291</v>
      </c>
      <c r="Y526" s="1819">
        <v>99.1</v>
      </c>
      <c r="Z526" s="1812">
        <f t="shared" si="26"/>
        <v>101.53700000000001</v>
      </c>
    </row>
    <row r="527" spans="1:26">
      <c r="B527" s="525"/>
      <c r="C527" s="547" t="s">
        <v>370</v>
      </c>
      <c r="D527" s="761">
        <v>98.6</v>
      </c>
      <c r="E527" s="595">
        <v>1440</v>
      </c>
      <c r="F527" s="754">
        <v>119</v>
      </c>
      <c r="G527" s="1390">
        <v>96.5</v>
      </c>
      <c r="H527" s="576">
        <v>16138</v>
      </c>
      <c r="I527" s="746">
        <v>146.197</v>
      </c>
      <c r="J527" s="576">
        <v>13198535</v>
      </c>
      <c r="K527" s="746">
        <v>1.3240000000000001</v>
      </c>
      <c r="L527" s="1830">
        <v>101.43899999999999</v>
      </c>
      <c r="N527" s="1807">
        <v>313459</v>
      </c>
      <c r="O527" s="1811">
        <f t="shared" si="27"/>
        <v>146.197</v>
      </c>
      <c r="P527" s="743"/>
      <c r="U527" s="1450">
        <v>8757072</v>
      </c>
      <c r="V527" s="1795">
        <v>4441463</v>
      </c>
      <c r="W527" s="1814">
        <f t="shared" si="25"/>
        <v>13198535</v>
      </c>
      <c r="Y527" s="1818">
        <v>98.7</v>
      </c>
      <c r="Z527" s="1811">
        <f t="shared" si="26"/>
        <v>101.43899999999999</v>
      </c>
    </row>
    <row r="528" spans="1:26">
      <c r="B528" s="525"/>
      <c r="C528" s="547" t="s">
        <v>371</v>
      </c>
      <c r="D528" s="761">
        <v>99.8</v>
      </c>
      <c r="E528" s="595">
        <v>1436</v>
      </c>
      <c r="F528" s="754">
        <v>129.69999999999999</v>
      </c>
      <c r="G528" s="1390">
        <v>96.3</v>
      </c>
      <c r="H528" s="576">
        <v>15852</v>
      </c>
      <c r="I528" s="746">
        <v>99.123999999999995</v>
      </c>
      <c r="J528" s="576">
        <v>2978820</v>
      </c>
      <c r="K528" s="746">
        <v>1.3160000000000001</v>
      </c>
      <c r="L528" s="1830">
        <v>101.027</v>
      </c>
      <c r="N528" s="1807">
        <v>261505</v>
      </c>
      <c r="O528" s="1811">
        <f t="shared" si="27"/>
        <v>99.123999999999995</v>
      </c>
      <c r="P528" s="743"/>
      <c r="U528" s="1450">
        <v>1987727</v>
      </c>
      <c r="V528" s="1795">
        <v>991093</v>
      </c>
      <c r="W528" s="1814">
        <f t="shared" si="25"/>
        <v>2978820</v>
      </c>
      <c r="Y528" s="1818">
        <v>98.4</v>
      </c>
      <c r="Z528" s="1811">
        <f t="shared" si="26"/>
        <v>101.027</v>
      </c>
    </row>
    <row r="529" spans="1:26">
      <c r="B529" s="525"/>
      <c r="C529" s="547" t="s">
        <v>372</v>
      </c>
      <c r="D529" s="761">
        <v>100</v>
      </c>
      <c r="E529" s="595">
        <v>1761</v>
      </c>
      <c r="F529" s="754">
        <v>177.1</v>
      </c>
      <c r="G529" s="1390">
        <v>97.1</v>
      </c>
      <c r="H529" s="576">
        <v>15634</v>
      </c>
      <c r="I529" s="746">
        <v>123.714</v>
      </c>
      <c r="J529" s="576">
        <v>6748624</v>
      </c>
      <c r="K529" s="746">
        <v>1.3120000000000001</v>
      </c>
      <c r="L529" s="1830">
        <v>100.613</v>
      </c>
      <c r="N529" s="1807">
        <v>311718</v>
      </c>
      <c r="O529" s="1811">
        <f t="shared" si="27"/>
        <v>123.714</v>
      </c>
      <c r="P529" s="743"/>
      <c r="U529" s="1450">
        <v>4743241</v>
      </c>
      <c r="V529" s="1795">
        <v>2005383</v>
      </c>
      <c r="W529" s="1814">
        <f t="shared" si="25"/>
        <v>6748624</v>
      </c>
      <c r="Y529" s="1818">
        <v>98.4</v>
      </c>
      <c r="Z529" s="1811">
        <f t="shared" si="26"/>
        <v>100.613</v>
      </c>
    </row>
    <row r="530" spans="1:26">
      <c r="B530" s="525"/>
      <c r="C530" s="547" t="s">
        <v>373</v>
      </c>
      <c r="D530" s="761">
        <v>99.5</v>
      </c>
      <c r="E530" s="595">
        <v>1866</v>
      </c>
      <c r="F530" s="754">
        <v>104.8</v>
      </c>
      <c r="G530" s="1390">
        <v>97.6</v>
      </c>
      <c r="H530" s="576">
        <v>18885</v>
      </c>
      <c r="I530" s="746">
        <v>95.561999999999998</v>
      </c>
      <c r="J530" s="576">
        <v>75434648</v>
      </c>
      <c r="K530" s="746">
        <v>1.3109999999999999</v>
      </c>
      <c r="L530" s="1830">
        <v>100.71599999999999</v>
      </c>
      <c r="N530" s="1807">
        <v>250062</v>
      </c>
      <c r="O530" s="1811">
        <f t="shared" si="27"/>
        <v>95.561999999999998</v>
      </c>
      <c r="P530" s="743"/>
      <c r="U530" s="1450">
        <v>52571024</v>
      </c>
      <c r="V530" s="1795">
        <v>22863624</v>
      </c>
      <c r="W530" s="1814">
        <f t="shared" si="25"/>
        <v>75434648</v>
      </c>
      <c r="Y530" s="1818">
        <v>98.5</v>
      </c>
      <c r="Z530" s="1811">
        <f t="shared" si="26"/>
        <v>100.71599999999999</v>
      </c>
    </row>
    <row r="531" spans="1:26">
      <c r="B531" s="525"/>
      <c r="C531" s="547" t="s">
        <v>374</v>
      </c>
      <c r="D531" s="761">
        <v>98.3</v>
      </c>
      <c r="E531" s="595">
        <v>1862</v>
      </c>
      <c r="F531" s="754">
        <v>109.6</v>
      </c>
      <c r="G531" s="1390">
        <v>97.7</v>
      </c>
      <c r="H531" s="576">
        <v>18287</v>
      </c>
      <c r="I531" s="746">
        <v>112.273</v>
      </c>
      <c r="J531" s="576">
        <v>5598379</v>
      </c>
      <c r="K531" s="746">
        <v>1.2989999999999999</v>
      </c>
      <c r="L531" s="1830">
        <v>100.40900000000001</v>
      </c>
      <c r="N531" s="1807">
        <v>235688</v>
      </c>
      <c r="O531" s="1811">
        <f t="shared" si="27"/>
        <v>112.273</v>
      </c>
      <c r="P531" s="743"/>
      <c r="U531" s="1450">
        <v>3823173</v>
      </c>
      <c r="V531" s="1795">
        <v>1775206</v>
      </c>
      <c r="W531" s="1814">
        <f t="shared" ref="W531:W594" si="28">U531+V531</f>
        <v>5598379</v>
      </c>
      <c r="Y531" s="1818">
        <v>98.2</v>
      </c>
      <c r="Z531" s="1811">
        <f t="shared" si="26"/>
        <v>100.40900000000001</v>
      </c>
    </row>
    <row r="532" spans="1:26">
      <c r="B532" s="525"/>
      <c r="C532" s="547" t="s">
        <v>375</v>
      </c>
      <c r="D532" s="761">
        <v>98.9</v>
      </c>
      <c r="E532" s="595">
        <v>1819</v>
      </c>
      <c r="F532" s="754">
        <v>111.8</v>
      </c>
      <c r="G532" s="1390">
        <v>97.5</v>
      </c>
      <c r="H532" s="576">
        <v>19164</v>
      </c>
      <c r="I532" s="746">
        <v>142.49299999999999</v>
      </c>
      <c r="J532" s="576">
        <v>5671603</v>
      </c>
      <c r="K532" s="746">
        <v>1.294</v>
      </c>
      <c r="L532" s="1830">
        <v>100.102</v>
      </c>
      <c r="N532" s="1807">
        <v>293775</v>
      </c>
      <c r="O532" s="1811">
        <f t="shared" si="27"/>
        <v>142.49299999999999</v>
      </c>
      <c r="P532" s="743"/>
      <c r="U532" s="1450">
        <v>3931369</v>
      </c>
      <c r="V532" s="1795">
        <v>1740234</v>
      </c>
      <c r="W532" s="1814">
        <f t="shared" si="28"/>
        <v>5671603</v>
      </c>
      <c r="Y532" s="1818">
        <v>98.1</v>
      </c>
      <c r="Z532" s="1811">
        <f t="shared" si="26"/>
        <v>100.102</v>
      </c>
    </row>
    <row r="533" spans="1:26">
      <c r="B533" s="525"/>
      <c r="C533" s="547" t="s">
        <v>376</v>
      </c>
      <c r="D533" s="761">
        <v>99</v>
      </c>
      <c r="E533" s="595">
        <v>1870</v>
      </c>
      <c r="F533" s="754">
        <v>101.7</v>
      </c>
      <c r="G533" s="1390">
        <v>97.4</v>
      </c>
      <c r="H533" s="576">
        <v>20678</v>
      </c>
      <c r="I533" s="746">
        <v>128.99100000000001</v>
      </c>
      <c r="J533" s="576">
        <v>13876523</v>
      </c>
      <c r="K533" s="746">
        <v>1.29</v>
      </c>
      <c r="L533" s="1830">
        <v>100.61199999999999</v>
      </c>
      <c r="N533" s="1807">
        <v>268308</v>
      </c>
      <c r="O533" s="1811">
        <f t="shared" si="27"/>
        <v>128.99100000000001</v>
      </c>
      <c r="P533" s="743"/>
      <c r="U533" s="1450">
        <v>9393746</v>
      </c>
      <c r="V533" s="1795">
        <v>4482777</v>
      </c>
      <c r="W533" s="1814">
        <f t="shared" si="28"/>
        <v>13876523</v>
      </c>
      <c r="Y533" s="1818">
        <v>98.6</v>
      </c>
      <c r="Z533" s="1811">
        <f t="shared" si="26"/>
        <v>100.61199999999999</v>
      </c>
    </row>
    <row r="534" spans="1:26">
      <c r="B534" s="525"/>
      <c r="C534" s="547" t="s">
        <v>377</v>
      </c>
      <c r="D534" s="761">
        <v>104.5</v>
      </c>
      <c r="E534" s="595">
        <v>1825</v>
      </c>
      <c r="F534" s="754">
        <v>109.2</v>
      </c>
      <c r="G534" s="1390">
        <v>97.3</v>
      </c>
      <c r="H534" s="576">
        <v>19625</v>
      </c>
      <c r="I534" s="746">
        <v>135.05099999999999</v>
      </c>
      <c r="J534" s="576">
        <v>3946148</v>
      </c>
      <c r="K534" s="746">
        <v>1.284</v>
      </c>
      <c r="L534" s="1830">
        <v>100.712</v>
      </c>
      <c r="N534" s="1807">
        <v>280087</v>
      </c>
      <c r="O534" s="1811">
        <f t="shared" si="27"/>
        <v>135.05099999999999</v>
      </c>
      <c r="P534" s="743"/>
      <c r="U534" s="1450">
        <v>2783391</v>
      </c>
      <c r="V534" s="1795">
        <v>1162757</v>
      </c>
      <c r="W534" s="1814">
        <f t="shared" si="28"/>
        <v>3946148</v>
      </c>
      <c r="Y534" s="1818">
        <v>99</v>
      </c>
      <c r="Z534" s="1811">
        <f t="shared" si="26"/>
        <v>100.712</v>
      </c>
    </row>
    <row r="535" spans="1:26">
      <c r="B535" s="525"/>
      <c r="C535" s="547" t="s">
        <v>119</v>
      </c>
      <c r="D535" s="761">
        <v>102.7</v>
      </c>
      <c r="E535" s="595">
        <v>1891</v>
      </c>
      <c r="F535" s="754">
        <v>144.4</v>
      </c>
      <c r="G535" s="1390">
        <v>97.4</v>
      </c>
      <c r="H535" s="576">
        <v>19933</v>
      </c>
      <c r="I535" s="746">
        <v>127.762</v>
      </c>
      <c r="J535" s="576">
        <v>7070813</v>
      </c>
      <c r="K535" s="746">
        <v>1.284</v>
      </c>
      <c r="L535" s="1830">
        <v>101.22199999999999</v>
      </c>
      <c r="N535" s="1807">
        <v>316708</v>
      </c>
      <c r="O535" s="1811">
        <f t="shared" si="27"/>
        <v>127.762</v>
      </c>
      <c r="P535" s="743"/>
      <c r="U535" s="1450">
        <v>4946888</v>
      </c>
      <c r="V535" s="1795">
        <v>2123925</v>
      </c>
      <c r="W535" s="1814">
        <f t="shared" si="28"/>
        <v>7070813</v>
      </c>
      <c r="Y535" s="1818">
        <v>99.4</v>
      </c>
      <c r="Z535" s="1811">
        <f t="shared" ref="Z535:Z598" si="29">ROUND(Y535/Y523*100,3)</f>
        <v>101.22199999999999</v>
      </c>
    </row>
    <row r="536" spans="1:26">
      <c r="B536" s="525"/>
      <c r="C536" s="547" t="s">
        <v>120</v>
      </c>
      <c r="D536" s="761">
        <v>99.6</v>
      </c>
      <c r="E536" s="595">
        <v>1866</v>
      </c>
      <c r="F536" s="754">
        <v>112.9</v>
      </c>
      <c r="G536" s="1390">
        <v>97.7</v>
      </c>
      <c r="H536" s="576">
        <v>18662</v>
      </c>
      <c r="I536" s="746">
        <v>124.667</v>
      </c>
      <c r="J536" s="576">
        <v>63050949</v>
      </c>
      <c r="K536" s="746">
        <v>1.278</v>
      </c>
      <c r="L536" s="1830">
        <v>100.50700000000001</v>
      </c>
      <c r="N536" s="1807">
        <v>265905</v>
      </c>
      <c r="O536" s="1811">
        <f t="shared" si="27"/>
        <v>124.667</v>
      </c>
      <c r="P536" s="743"/>
      <c r="U536" s="1450">
        <v>44581638</v>
      </c>
      <c r="V536" s="1795">
        <v>18469311</v>
      </c>
      <c r="W536" s="1814">
        <f t="shared" si="28"/>
        <v>63050949</v>
      </c>
      <c r="Y536" s="1818">
        <v>99.1</v>
      </c>
      <c r="Z536" s="1811">
        <f t="shared" si="29"/>
        <v>100.50700000000001</v>
      </c>
    </row>
    <row r="537" spans="1:26">
      <c r="A537" s="734"/>
      <c r="B537" s="744"/>
      <c r="C537" s="550" t="s">
        <v>121</v>
      </c>
      <c r="D537" s="763">
        <v>99.5</v>
      </c>
      <c r="E537" s="599">
        <v>1853</v>
      </c>
      <c r="F537" s="755">
        <v>103.6</v>
      </c>
      <c r="G537" s="1392">
        <v>97.7</v>
      </c>
      <c r="H537" s="582">
        <v>17381</v>
      </c>
      <c r="I537" s="750">
        <v>113.288</v>
      </c>
      <c r="J537" s="582">
        <v>3910091</v>
      </c>
      <c r="K537" s="750">
        <v>1.268</v>
      </c>
      <c r="L537" s="1831">
        <v>99.899000000000001</v>
      </c>
      <c r="N537" s="1809">
        <v>312959</v>
      </c>
      <c r="O537" s="1813">
        <f t="shared" si="27"/>
        <v>113.288</v>
      </c>
      <c r="P537" s="759"/>
      <c r="Q537" s="734"/>
      <c r="R537" s="734"/>
      <c r="S537" s="734"/>
      <c r="T537" s="734"/>
      <c r="U537" s="1451">
        <v>2737890</v>
      </c>
      <c r="V537" s="1796">
        <v>1172201</v>
      </c>
      <c r="W537" s="1816">
        <f t="shared" si="28"/>
        <v>3910091</v>
      </c>
      <c r="Y537" s="1820">
        <v>99</v>
      </c>
      <c r="Z537" s="1813">
        <f t="shared" si="29"/>
        <v>99.899000000000001</v>
      </c>
    </row>
    <row r="538" spans="1:26">
      <c r="A538" s="518">
        <v>2019</v>
      </c>
      <c r="B538" s="727" t="s">
        <v>180</v>
      </c>
      <c r="C538" s="546" t="s">
        <v>369</v>
      </c>
      <c r="D538" s="762">
        <v>99.1</v>
      </c>
      <c r="E538" s="593">
        <v>1912</v>
      </c>
      <c r="F538" s="753">
        <v>97.5</v>
      </c>
      <c r="G538" s="1391">
        <v>97</v>
      </c>
      <c r="H538" s="573">
        <v>17212</v>
      </c>
      <c r="I538" s="748">
        <v>113.117</v>
      </c>
      <c r="J538" s="573">
        <v>4430659</v>
      </c>
      <c r="K538" s="748">
        <v>1.268</v>
      </c>
      <c r="L538" s="1832">
        <v>99.899000000000001</v>
      </c>
      <c r="N538" s="1807">
        <v>296150</v>
      </c>
      <c r="O538" s="1811">
        <f t="shared" si="27"/>
        <v>113.117</v>
      </c>
      <c r="P538" s="743"/>
      <c r="U538" s="1450">
        <v>3073276</v>
      </c>
      <c r="V538" s="1795">
        <v>1357383</v>
      </c>
      <c r="W538" s="1815">
        <f t="shared" si="28"/>
        <v>4430659</v>
      </c>
      <c r="Y538" s="1819">
        <v>99</v>
      </c>
      <c r="Z538" s="1812">
        <f t="shared" si="29"/>
        <v>99.899000000000001</v>
      </c>
    </row>
    <row r="539" spans="1:26">
      <c r="B539" s="525"/>
      <c r="C539" s="547" t="s">
        <v>370</v>
      </c>
      <c r="D539" s="761">
        <v>100.3</v>
      </c>
      <c r="E539" s="595">
        <v>1968</v>
      </c>
      <c r="F539" s="754">
        <v>110.9</v>
      </c>
      <c r="G539" s="1390">
        <v>96.9</v>
      </c>
      <c r="H539" s="576">
        <v>16319</v>
      </c>
      <c r="I539" s="746">
        <v>69.741</v>
      </c>
      <c r="J539" s="576">
        <v>13983939</v>
      </c>
      <c r="K539" s="746">
        <v>1.266</v>
      </c>
      <c r="L539" s="1830">
        <v>100.101</v>
      </c>
      <c r="N539" s="1807">
        <v>218611</v>
      </c>
      <c r="O539" s="1811">
        <f t="shared" si="27"/>
        <v>69.741</v>
      </c>
      <c r="P539" s="743"/>
      <c r="U539" s="1450">
        <v>9552237</v>
      </c>
      <c r="V539" s="1795">
        <v>4431702</v>
      </c>
      <c r="W539" s="1814">
        <f t="shared" si="28"/>
        <v>13983939</v>
      </c>
      <c r="Y539" s="1818">
        <v>98.8</v>
      </c>
      <c r="Z539" s="1811">
        <f t="shared" si="29"/>
        <v>100.101</v>
      </c>
    </row>
    <row r="540" spans="1:26">
      <c r="B540" s="525"/>
      <c r="C540" s="547" t="s">
        <v>371</v>
      </c>
      <c r="D540" s="761">
        <v>99.7</v>
      </c>
      <c r="E540" s="595">
        <v>1967</v>
      </c>
      <c r="F540" s="754">
        <v>103.6</v>
      </c>
      <c r="G540" s="1390">
        <v>96.6</v>
      </c>
      <c r="H540" s="576">
        <v>15807</v>
      </c>
      <c r="I540" s="746">
        <v>109.274</v>
      </c>
      <c r="J540" s="576">
        <v>4120952</v>
      </c>
      <c r="K540" s="746">
        <v>1.26</v>
      </c>
      <c r="L540" s="1830">
        <v>100.30500000000001</v>
      </c>
      <c r="N540" s="1807">
        <v>285758</v>
      </c>
      <c r="O540" s="1811">
        <f t="shared" si="27"/>
        <v>109.274</v>
      </c>
      <c r="P540" s="743"/>
      <c r="U540" s="1450">
        <v>2814075</v>
      </c>
      <c r="V540" s="1795">
        <v>1306877</v>
      </c>
      <c r="W540" s="1814">
        <f t="shared" si="28"/>
        <v>4120952</v>
      </c>
      <c r="Y540" s="1818">
        <v>98.7</v>
      </c>
      <c r="Z540" s="1811">
        <f t="shared" si="29"/>
        <v>100.30500000000001</v>
      </c>
    </row>
    <row r="541" spans="1:26">
      <c r="B541" s="525"/>
      <c r="C541" s="547" t="s">
        <v>372</v>
      </c>
      <c r="D541" s="761">
        <v>101.9</v>
      </c>
      <c r="E541" s="595">
        <v>1936</v>
      </c>
      <c r="F541" s="754">
        <v>104.6</v>
      </c>
      <c r="G541" s="1390">
        <v>98.1</v>
      </c>
      <c r="H541" s="576">
        <v>16172</v>
      </c>
      <c r="I541" s="746">
        <v>82.221999999999994</v>
      </c>
      <c r="J541" s="576">
        <v>6613402</v>
      </c>
      <c r="K541" s="746">
        <v>1.2569999999999999</v>
      </c>
      <c r="L541" s="1830">
        <v>100.508</v>
      </c>
      <c r="N541" s="1807">
        <v>256301</v>
      </c>
      <c r="O541" s="1811">
        <f t="shared" si="27"/>
        <v>82.221999999999994</v>
      </c>
      <c r="P541" s="743"/>
      <c r="U541" s="1450">
        <v>4644281</v>
      </c>
      <c r="V541" s="1795">
        <v>1969121</v>
      </c>
      <c r="W541" s="1814">
        <f t="shared" si="28"/>
        <v>6613402</v>
      </c>
      <c r="Y541" s="1818">
        <v>98.9</v>
      </c>
      <c r="Z541" s="1811">
        <f t="shared" si="29"/>
        <v>100.508</v>
      </c>
    </row>
    <row r="542" spans="1:26">
      <c r="B542" s="525" t="s">
        <v>320</v>
      </c>
      <c r="C542" s="547" t="s">
        <v>373</v>
      </c>
      <c r="D542" s="761">
        <v>102.3</v>
      </c>
      <c r="E542" s="595">
        <v>1985</v>
      </c>
      <c r="F542" s="754">
        <v>104.9</v>
      </c>
      <c r="G542" s="1390">
        <v>98.8</v>
      </c>
      <c r="H542" s="576">
        <v>17915</v>
      </c>
      <c r="I542" s="746">
        <v>108.482</v>
      </c>
      <c r="J542" s="576">
        <v>72783972</v>
      </c>
      <c r="K542" s="746">
        <v>1.2549999999999999</v>
      </c>
      <c r="L542" s="1830">
        <v>100.60899999999999</v>
      </c>
      <c r="N542" s="1807">
        <v>271273</v>
      </c>
      <c r="O542" s="1811">
        <f t="shared" ref="O542:O561" si="30">ROUND(N542/N530*100,3)</f>
        <v>108.482</v>
      </c>
      <c r="P542" s="743"/>
      <c r="U542" s="1450">
        <v>51217193</v>
      </c>
      <c r="V542" s="1795">
        <v>21566779</v>
      </c>
      <c r="W542" s="1814">
        <f t="shared" si="28"/>
        <v>72783972</v>
      </c>
      <c r="Y542" s="1818">
        <v>99.1</v>
      </c>
      <c r="Z542" s="1811">
        <f t="shared" si="29"/>
        <v>100.60899999999999</v>
      </c>
    </row>
    <row r="543" spans="1:26">
      <c r="B543" s="525"/>
      <c r="C543" s="547" t="s">
        <v>374</v>
      </c>
      <c r="D543" s="761">
        <v>105.2</v>
      </c>
      <c r="E543" s="595">
        <v>2050</v>
      </c>
      <c r="F543" s="754">
        <v>114.5</v>
      </c>
      <c r="G543" s="1390">
        <v>98.9</v>
      </c>
      <c r="H543" s="576">
        <v>18332</v>
      </c>
      <c r="I543" s="746">
        <v>121.151</v>
      </c>
      <c r="J543" s="576">
        <v>6762607</v>
      </c>
      <c r="K543" s="746">
        <v>1.246</v>
      </c>
      <c r="L543" s="1830">
        <v>100.815</v>
      </c>
      <c r="N543" s="1807">
        <v>285538</v>
      </c>
      <c r="O543" s="1811">
        <f t="shared" si="30"/>
        <v>121.151</v>
      </c>
      <c r="P543" s="743"/>
      <c r="U543" s="1450">
        <v>4724766</v>
      </c>
      <c r="V543" s="1795">
        <v>2037841</v>
      </c>
      <c r="W543" s="1814">
        <f t="shared" si="28"/>
        <v>6762607</v>
      </c>
      <c r="Y543" s="1818">
        <v>99</v>
      </c>
      <c r="Z543" s="1811">
        <f t="shared" si="29"/>
        <v>100.815</v>
      </c>
    </row>
    <row r="544" spans="1:26">
      <c r="B544" s="525"/>
      <c r="C544" s="547" t="s">
        <v>375</v>
      </c>
      <c r="D544" s="764">
        <v>102.8</v>
      </c>
      <c r="E544" s="554">
        <v>2044</v>
      </c>
      <c r="F544" s="765">
        <v>129.6</v>
      </c>
      <c r="G544" s="1386">
        <v>99.1</v>
      </c>
      <c r="H544" s="535">
        <v>19731</v>
      </c>
      <c r="I544" s="766">
        <v>87.084000000000003</v>
      </c>
      <c r="J544" s="535">
        <v>5490336</v>
      </c>
      <c r="K544" s="766">
        <v>1.2410000000000001</v>
      </c>
      <c r="L544" s="1833">
        <v>100.714</v>
      </c>
      <c r="N544" s="1807">
        <v>255832</v>
      </c>
      <c r="O544" s="1811">
        <f t="shared" si="30"/>
        <v>87.084000000000003</v>
      </c>
      <c r="P544" s="743"/>
      <c r="U544" s="1450">
        <v>4066626</v>
      </c>
      <c r="V544" s="1795">
        <v>1423710</v>
      </c>
      <c r="W544" s="1814">
        <f t="shared" si="28"/>
        <v>5490336</v>
      </c>
      <c r="Y544" s="1818">
        <v>98.8</v>
      </c>
      <c r="Z544" s="1811">
        <f t="shared" si="29"/>
        <v>100.714</v>
      </c>
    </row>
    <row r="545" spans="1:26">
      <c r="B545" s="525"/>
      <c r="C545" s="547" t="s">
        <v>376</v>
      </c>
      <c r="D545" s="764">
        <v>101.6</v>
      </c>
      <c r="E545" s="554">
        <v>1998</v>
      </c>
      <c r="F545" s="765">
        <v>107</v>
      </c>
      <c r="G545" s="1386">
        <v>99.1</v>
      </c>
      <c r="H545" s="535">
        <v>19371</v>
      </c>
      <c r="I545" s="766">
        <v>99.614000000000004</v>
      </c>
      <c r="J545" s="535">
        <v>14446417</v>
      </c>
      <c r="K545" s="766">
        <v>1.2390000000000001</v>
      </c>
      <c r="L545" s="1833">
        <v>100.60899999999999</v>
      </c>
      <c r="N545" s="1807">
        <v>267273</v>
      </c>
      <c r="O545" s="1811">
        <f t="shared" si="30"/>
        <v>99.614000000000004</v>
      </c>
      <c r="P545" s="743"/>
      <c r="U545" s="1450">
        <v>9825902</v>
      </c>
      <c r="V545" s="1795">
        <v>4620515</v>
      </c>
      <c r="W545" s="1814">
        <f t="shared" si="28"/>
        <v>14446417</v>
      </c>
      <c r="Y545" s="1818">
        <v>99.2</v>
      </c>
      <c r="Z545" s="1811">
        <f t="shared" si="29"/>
        <v>100.60899999999999</v>
      </c>
    </row>
    <row r="546" spans="1:26">
      <c r="B546" s="525"/>
      <c r="C546" s="547" t="s">
        <v>377</v>
      </c>
      <c r="D546" s="764">
        <v>98</v>
      </c>
      <c r="E546" s="554">
        <v>1996</v>
      </c>
      <c r="F546" s="765">
        <v>111.9</v>
      </c>
      <c r="G546" s="1386">
        <v>99.7</v>
      </c>
      <c r="H546" s="535">
        <v>19098</v>
      </c>
      <c r="I546" s="766">
        <v>94.313999999999993</v>
      </c>
      <c r="J546" s="535">
        <v>3955308</v>
      </c>
      <c r="K546" s="766">
        <v>1.236</v>
      </c>
      <c r="L546" s="1833">
        <v>100.404</v>
      </c>
      <c r="N546" s="1807">
        <v>264162</v>
      </c>
      <c r="O546" s="1811">
        <f t="shared" si="30"/>
        <v>94.313999999999993</v>
      </c>
      <c r="P546" s="743"/>
      <c r="U546" s="1450">
        <v>2768363</v>
      </c>
      <c r="V546" s="1795">
        <v>1186945</v>
      </c>
      <c r="W546" s="1814">
        <f t="shared" si="28"/>
        <v>3955308</v>
      </c>
      <c r="Y546" s="1818">
        <v>99.4</v>
      </c>
      <c r="Z546" s="1811">
        <f t="shared" si="29"/>
        <v>100.404</v>
      </c>
    </row>
    <row r="547" spans="1:26">
      <c r="B547" s="525"/>
      <c r="C547" s="547" t="s">
        <v>119</v>
      </c>
      <c r="D547" s="764">
        <v>101.6</v>
      </c>
      <c r="E547" s="554">
        <v>1960</v>
      </c>
      <c r="F547" s="765">
        <v>98.2</v>
      </c>
      <c r="G547" s="1386">
        <v>99.5</v>
      </c>
      <c r="H547" s="535">
        <v>19030</v>
      </c>
      <c r="I547" s="766">
        <v>90.477000000000004</v>
      </c>
      <c r="J547" s="535">
        <v>6969035</v>
      </c>
      <c r="K547" s="766">
        <v>1.234</v>
      </c>
      <c r="L547" s="1833">
        <v>100.503</v>
      </c>
      <c r="N547" s="1807">
        <v>286548</v>
      </c>
      <c r="O547" s="1811">
        <f t="shared" si="30"/>
        <v>90.477000000000004</v>
      </c>
      <c r="P547" s="743"/>
      <c r="U547" s="1450">
        <v>4911330</v>
      </c>
      <c r="V547" s="1795">
        <v>2057705</v>
      </c>
      <c r="W547" s="1814">
        <f t="shared" si="28"/>
        <v>6969035</v>
      </c>
      <c r="Y547" s="1818">
        <v>99.9</v>
      </c>
      <c r="Z547" s="1811">
        <f t="shared" si="29"/>
        <v>100.503</v>
      </c>
    </row>
    <row r="548" spans="1:26">
      <c r="B548" s="525"/>
      <c r="C548" s="547" t="s">
        <v>120</v>
      </c>
      <c r="D548" s="764">
        <v>101.4</v>
      </c>
      <c r="E548" s="554">
        <v>1981</v>
      </c>
      <c r="F548" s="765">
        <v>92.3</v>
      </c>
      <c r="G548" s="1386">
        <v>99.1</v>
      </c>
      <c r="H548" s="535">
        <v>17325</v>
      </c>
      <c r="I548" s="766">
        <v>94.438999999999993</v>
      </c>
      <c r="J548" s="535">
        <v>63855857</v>
      </c>
      <c r="K548" s="766">
        <v>1.232</v>
      </c>
      <c r="L548" s="1833">
        <v>101.211</v>
      </c>
      <c r="N548" s="1807">
        <v>251118</v>
      </c>
      <c r="O548" s="1811">
        <f t="shared" si="30"/>
        <v>94.438999999999993</v>
      </c>
      <c r="P548" s="743"/>
      <c r="U548" s="1450">
        <v>45635116</v>
      </c>
      <c r="V548" s="1795">
        <v>18220741</v>
      </c>
      <c r="W548" s="1814">
        <f t="shared" si="28"/>
        <v>63855857</v>
      </c>
      <c r="Y548" s="1818">
        <v>100.3</v>
      </c>
      <c r="Z548" s="1811">
        <f t="shared" si="29"/>
        <v>101.211</v>
      </c>
    </row>
    <row r="549" spans="1:26">
      <c r="A549" s="734"/>
      <c r="B549" s="744"/>
      <c r="C549" s="550" t="s">
        <v>121</v>
      </c>
      <c r="D549" s="767">
        <v>101.5</v>
      </c>
      <c r="E549" s="560">
        <v>1946</v>
      </c>
      <c r="F549" s="768">
        <v>107</v>
      </c>
      <c r="G549" s="1393">
        <v>99.3</v>
      </c>
      <c r="H549" s="567">
        <v>17054</v>
      </c>
      <c r="I549" s="769">
        <v>101.057</v>
      </c>
      <c r="J549" s="567">
        <v>4509479</v>
      </c>
      <c r="K549" s="769">
        <v>1.226</v>
      </c>
      <c r="L549" s="1834">
        <v>101.212</v>
      </c>
      <c r="N549" s="1809">
        <v>316268</v>
      </c>
      <c r="O549" s="1813">
        <f t="shared" si="30"/>
        <v>101.057</v>
      </c>
      <c r="P549" s="743"/>
      <c r="U549" s="1451">
        <v>3168305</v>
      </c>
      <c r="V549" s="1796">
        <v>1341174</v>
      </c>
      <c r="W549" s="1816">
        <f t="shared" si="28"/>
        <v>4509479</v>
      </c>
      <c r="Y549" s="1820">
        <v>100.2</v>
      </c>
      <c r="Z549" s="1813">
        <f t="shared" si="29"/>
        <v>101.212</v>
      </c>
    </row>
    <row r="550" spans="1:26">
      <c r="A550" s="518">
        <v>2020</v>
      </c>
      <c r="B550" s="727" t="s">
        <v>358</v>
      </c>
      <c r="C550" s="546" t="s">
        <v>369</v>
      </c>
      <c r="D550" s="770">
        <v>104</v>
      </c>
      <c r="E550" s="557">
        <v>2016</v>
      </c>
      <c r="F550" s="771">
        <v>98.5</v>
      </c>
      <c r="G550" s="1385">
        <v>99.6</v>
      </c>
      <c r="H550" s="565">
        <v>16959</v>
      </c>
      <c r="I550" s="772">
        <v>84.831999999999994</v>
      </c>
      <c r="J550" s="565">
        <v>4276661</v>
      </c>
      <c r="K550" s="772">
        <v>1.2230000000000001</v>
      </c>
      <c r="L550" s="1835">
        <v>101.414</v>
      </c>
      <c r="N550" s="1807">
        <v>251230</v>
      </c>
      <c r="O550" s="1811">
        <f t="shared" si="30"/>
        <v>84.831999999999994</v>
      </c>
      <c r="P550" s="743"/>
      <c r="U550" s="1450">
        <v>2983807</v>
      </c>
      <c r="V550" s="1795">
        <v>1292854</v>
      </c>
      <c r="W550" s="1814">
        <f t="shared" si="28"/>
        <v>4276661</v>
      </c>
      <c r="Y550" s="1818">
        <v>100.4</v>
      </c>
      <c r="Z550" s="1811">
        <f t="shared" si="29"/>
        <v>101.414</v>
      </c>
    </row>
    <row r="551" spans="1:26">
      <c r="B551" s="525"/>
      <c r="C551" s="547" t="s">
        <v>370</v>
      </c>
      <c r="D551" s="764">
        <v>103</v>
      </c>
      <c r="E551" s="554">
        <v>1943</v>
      </c>
      <c r="F551" s="765">
        <v>93.7</v>
      </c>
      <c r="G551" s="1386">
        <v>99.1</v>
      </c>
      <c r="H551" s="535">
        <v>15602</v>
      </c>
      <c r="I551" s="766">
        <v>121.16200000000001</v>
      </c>
      <c r="J551" s="535">
        <v>14566126</v>
      </c>
      <c r="K551" s="766">
        <v>1.22</v>
      </c>
      <c r="L551" s="1833">
        <v>101.316</v>
      </c>
      <c r="N551" s="1807">
        <v>264873</v>
      </c>
      <c r="O551" s="1811">
        <f t="shared" si="30"/>
        <v>121.16200000000001</v>
      </c>
      <c r="P551" s="743"/>
      <c r="U551" s="1450">
        <v>9866155</v>
      </c>
      <c r="V551" s="1795">
        <v>4699971</v>
      </c>
      <c r="W551" s="1814">
        <f t="shared" si="28"/>
        <v>14566126</v>
      </c>
      <c r="Y551" s="1818">
        <v>100.1</v>
      </c>
      <c r="Z551" s="1811">
        <f t="shared" si="29"/>
        <v>101.316</v>
      </c>
    </row>
    <row r="552" spans="1:26">
      <c r="B552" s="525"/>
      <c r="C552" s="547" t="s">
        <v>371</v>
      </c>
      <c r="D552" s="764">
        <v>103.7</v>
      </c>
      <c r="E552" s="554">
        <v>1976</v>
      </c>
      <c r="F552" s="765">
        <v>101.1</v>
      </c>
      <c r="G552" s="1386">
        <v>98.3</v>
      </c>
      <c r="H552" s="535">
        <v>15686</v>
      </c>
      <c r="I552" s="766">
        <v>103.136</v>
      </c>
      <c r="J552" s="535">
        <v>3535498</v>
      </c>
      <c r="K552" s="766">
        <v>1.214</v>
      </c>
      <c r="L552" s="1833">
        <v>101.41800000000001</v>
      </c>
      <c r="N552" s="1807">
        <v>294720</v>
      </c>
      <c r="O552" s="1811">
        <f t="shared" si="30"/>
        <v>103.136</v>
      </c>
      <c r="P552" s="743"/>
      <c r="U552" s="1450">
        <v>2506273</v>
      </c>
      <c r="V552" s="1795">
        <v>1029225</v>
      </c>
      <c r="W552" s="1814">
        <f t="shared" si="28"/>
        <v>3535498</v>
      </c>
      <c r="Y552" s="1818">
        <v>100.1</v>
      </c>
      <c r="Z552" s="1811">
        <f t="shared" si="29"/>
        <v>101.41800000000001</v>
      </c>
    </row>
    <row r="553" spans="1:26">
      <c r="B553" s="525"/>
      <c r="C553" s="547" t="s">
        <v>372</v>
      </c>
      <c r="D553" s="764">
        <v>101.7</v>
      </c>
      <c r="E553" s="554">
        <v>1975</v>
      </c>
      <c r="F553" s="765">
        <v>99.8</v>
      </c>
      <c r="G553" s="1386">
        <v>99.4</v>
      </c>
      <c r="H553" s="535">
        <v>15443</v>
      </c>
      <c r="I553" s="766">
        <v>90.429000000000002</v>
      </c>
      <c r="J553" s="535">
        <v>7012206</v>
      </c>
      <c r="K553" s="766">
        <v>1.2070000000000001</v>
      </c>
      <c r="L553" s="1833">
        <v>101.416</v>
      </c>
      <c r="N553" s="1807">
        <v>231771</v>
      </c>
      <c r="O553" s="1811">
        <f t="shared" si="30"/>
        <v>90.429000000000002</v>
      </c>
      <c r="P553" s="743"/>
      <c r="U553" s="1450">
        <v>4936178</v>
      </c>
      <c r="V553" s="1795">
        <v>2076028</v>
      </c>
      <c r="W553" s="1814">
        <f t="shared" si="28"/>
        <v>7012206</v>
      </c>
      <c r="Y553" s="1818">
        <v>100.3</v>
      </c>
      <c r="Z553" s="1811">
        <f t="shared" si="29"/>
        <v>101.416</v>
      </c>
    </row>
    <row r="554" spans="1:26">
      <c r="B554" s="525"/>
      <c r="C554" s="547" t="s">
        <v>373</v>
      </c>
      <c r="D554" s="764">
        <v>101.3</v>
      </c>
      <c r="E554" s="554">
        <v>2073</v>
      </c>
      <c r="F554" s="765">
        <v>104.2</v>
      </c>
      <c r="G554" s="1386">
        <v>99</v>
      </c>
      <c r="H554" s="535">
        <v>17529</v>
      </c>
      <c r="I554" s="766">
        <v>84.025000000000006</v>
      </c>
      <c r="J554" s="535">
        <v>53369553</v>
      </c>
      <c r="K554" s="766">
        <v>1.2030000000000001</v>
      </c>
      <c r="L554" s="1833">
        <v>101.11</v>
      </c>
      <c r="M554" s="532" t="s">
        <v>56</v>
      </c>
      <c r="N554" s="1807">
        <v>227937</v>
      </c>
      <c r="O554" s="1811">
        <f t="shared" si="30"/>
        <v>84.025000000000006</v>
      </c>
      <c r="P554" s="743"/>
      <c r="U554" s="1450">
        <v>38009549</v>
      </c>
      <c r="V554" s="1795">
        <v>15360004</v>
      </c>
      <c r="W554" s="1814">
        <f t="shared" si="28"/>
        <v>53369553</v>
      </c>
      <c r="Y554" s="1818">
        <v>100.2</v>
      </c>
      <c r="Z554" s="1811">
        <f t="shared" si="29"/>
        <v>101.11</v>
      </c>
    </row>
    <row r="555" spans="1:26">
      <c r="B555" s="525"/>
      <c r="C555" s="547" t="s">
        <v>374</v>
      </c>
      <c r="D555" s="764">
        <v>101.8</v>
      </c>
      <c r="E555" s="554">
        <v>2080</v>
      </c>
      <c r="F555" s="765">
        <v>97.1</v>
      </c>
      <c r="G555" s="1386">
        <v>100.7</v>
      </c>
      <c r="H555" s="535">
        <v>20904</v>
      </c>
      <c r="I555" s="766">
        <v>99.314999999999998</v>
      </c>
      <c r="J555" s="535">
        <v>7512764</v>
      </c>
      <c r="K555" s="766">
        <v>1.1759999999999999</v>
      </c>
      <c r="L555" s="1833">
        <v>101.111</v>
      </c>
      <c r="N555" s="1807">
        <v>283583</v>
      </c>
      <c r="O555" s="1811">
        <f t="shared" si="30"/>
        <v>99.314999999999998</v>
      </c>
      <c r="P555" s="743"/>
      <c r="U555" s="1450">
        <v>5250402</v>
      </c>
      <c r="V555" s="1795">
        <v>2262362</v>
      </c>
      <c r="W555" s="1814">
        <f t="shared" si="28"/>
        <v>7512764</v>
      </c>
      <c r="Y555" s="1818">
        <v>100.1</v>
      </c>
      <c r="Z555" s="1811">
        <f t="shared" si="29"/>
        <v>101.111</v>
      </c>
    </row>
    <row r="556" spans="1:26">
      <c r="B556" s="525"/>
      <c r="C556" s="547" t="s">
        <v>375</v>
      </c>
      <c r="D556" s="764">
        <v>100.9</v>
      </c>
      <c r="E556" s="554">
        <v>2116</v>
      </c>
      <c r="F556" s="765">
        <v>99</v>
      </c>
      <c r="G556" s="1386">
        <v>100.1</v>
      </c>
      <c r="H556" s="535">
        <v>22919</v>
      </c>
      <c r="I556" s="766">
        <v>127.416</v>
      </c>
      <c r="J556" s="535">
        <v>13013912</v>
      </c>
      <c r="K556" s="766">
        <v>1.1619999999999999</v>
      </c>
      <c r="L556" s="1833">
        <v>101.215</v>
      </c>
      <c r="N556" s="1807">
        <v>325971</v>
      </c>
      <c r="O556" s="1811">
        <f t="shared" si="30"/>
        <v>127.416</v>
      </c>
      <c r="P556" s="743"/>
      <c r="Q556" s="532" t="s">
        <v>56</v>
      </c>
      <c r="U556" s="1450">
        <v>9419975</v>
      </c>
      <c r="V556" s="1795">
        <v>3593937</v>
      </c>
      <c r="W556" s="1814">
        <f t="shared" si="28"/>
        <v>13013912</v>
      </c>
      <c r="Y556" s="1818">
        <v>100</v>
      </c>
      <c r="Z556" s="1811">
        <f t="shared" si="29"/>
        <v>101.215</v>
      </c>
    </row>
    <row r="557" spans="1:26">
      <c r="B557" s="525"/>
      <c r="C557" s="547" t="s">
        <v>376</v>
      </c>
      <c r="D557" s="764">
        <v>99.1</v>
      </c>
      <c r="E557" s="554">
        <v>2102</v>
      </c>
      <c r="F557" s="765">
        <v>123.3</v>
      </c>
      <c r="G557" s="1386">
        <v>101</v>
      </c>
      <c r="H557" s="535">
        <v>23830</v>
      </c>
      <c r="I557" s="766">
        <v>97.352000000000004</v>
      </c>
      <c r="J557" s="535">
        <v>14551844</v>
      </c>
      <c r="K557" s="766">
        <v>1.153</v>
      </c>
      <c r="L557" s="1833">
        <v>101.008</v>
      </c>
      <c r="N557" s="1807">
        <v>260195</v>
      </c>
      <c r="O557" s="1811">
        <f t="shared" si="30"/>
        <v>97.352000000000004</v>
      </c>
      <c r="P557" s="743"/>
      <c r="U557" s="1450">
        <v>10528175</v>
      </c>
      <c r="V557" s="1795">
        <v>4023669</v>
      </c>
      <c r="W557" s="1814">
        <f t="shared" si="28"/>
        <v>14551844</v>
      </c>
      <c r="Y557" s="1818">
        <v>100.2</v>
      </c>
      <c r="Z557" s="1811">
        <f t="shared" si="29"/>
        <v>101.008</v>
      </c>
    </row>
    <row r="558" spans="1:26">
      <c r="B558" s="525"/>
      <c r="C558" s="547" t="s">
        <v>377</v>
      </c>
      <c r="D558" s="764">
        <v>94.9</v>
      </c>
      <c r="E558" s="554">
        <v>2073</v>
      </c>
      <c r="F558" s="765">
        <v>97.1</v>
      </c>
      <c r="G558" s="1386">
        <v>100.7</v>
      </c>
      <c r="H558" s="535">
        <v>24396</v>
      </c>
      <c r="I558" s="766">
        <v>95.698999999999998</v>
      </c>
      <c r="J558" s="535">
        <v>4348565</v>
      </c>
      <c r="K558" s="766">
        <v>1.1459999999999999</v>
      </c>
      <c r="L558" s="1833">
        <v>100.80500000000001</v>
      </c>
      <c r="N558" s="1807">
        <v>252800</v>
      </c>
      <c r="O558" s="1811">
        <f t="shared" si="30"/>
        <v>95.698999999999998</v>
      </c>
      <c r="P558" s="743"/>
      <c r="U558" s="1450">
        <v>3208408</v>
      </c>
      <c r="V558" s="1795">
        <v>1140157</v>
      </c>
      <c r="W558" s="1814">
        <f t="shared" si="28"/>
        <v>4348565</v>
      </c>
      <c r="Y558" s="1818">
        <v>100.2</v>
      </c>
      <c r="Z558" s="1811">
        <f t="shared" si="29"/>
        <v>100.80500000000001</v>
      </c>
    </row>
    <row r="559" spans="1:26">
      <c r="B559" s="525"/>
      <c r="C559" s="547" t="s">
        <v>119</v>
      </c>
      <c r="D559" s="764">
        <v>95.8</v>
      </c>
      <c r="E559" s="554">
        <v>2085</v>
      </c>
      <c r="F559" s="765">
        <v>100.1</v>
      </c>
      <c r="G559" s="1386">
        <v>100.7</v>
      </c>
      <c r="H559" s="535">
        <v>23907</v>
      </c>
      <c r="I559" s="766">
        <v>92.623999999999995</v>
      </c>
      <c r="J559" s="535">
        <v>7163473</v>
      </c>
      <c r="K559" s="766">
        <v>1.1399999999999999</v>
      </c>
      <c r="L559" s="1833">
        <v>100</v>
      </c>
      <c r="N559" s="1807">
        <v>265412</v>
      </c>
      <c r="O559" s="1811">
        <f t="shared" si="30"/>
        <v>92.623999999999995</v>
      </c>
      <c r="P559" s="743"/>
      <c r="U559" s="1450">
        <v>5220268</v>
      </c>
      <c r="V559" s="1795">
        <v>1943205</v>
      </c>
      <c r="W559" s="1814">
        <f t="shared" si="28"/>
        <v>7163473</v>
      </c>
      <c r="Y559" s="1818">
        <v>99.9</v>
      </c>
      <c r="Z559" s="1811">
        <f t="shared" si="29"/>
        <v>100</v>
      </c>
    </row>
    <row r="560" spans="1:26">
      <c r="B560" s="525"/>
      <c r="C560" s="547" t="s">
        <v>120</v>
      </c>
      <c r="D560" s="764">
        <v>96.6</v>
      </c>
      <c r="E560" s="554">
        <v>2055</v>
      </c>
      <c r="F560" s="765">
        <v>97.3</v>
      </c>
      <c r="G560" s="1386">
        <v>101.1</v>
      </c>
      <c r="H560" s="535">
        <v>21359</v>
      </c>
      <c r="I560" s="766">
        <v>100.446</v>
      </c>
      <c r="J560" s="535">
        <v>58767568</v>
      </c>
      <c r="K560" s="766">
        <v>1.135</v>
      </c>
      <c r="L560" s="1833">
        <v>99.102999999999994</v>
      </c>
      <c r="N560" s="1807">
        <v>252239</v>
      </c>
      <c r="O560" s="1811">
        <f t="shared" si="30"/>
        <v>100.446</v>
      </c>
      <c r="P560" s="743"/>
      <c r="U560" s="1450">
        <v>43177303</v>
      </c>
      <c r="V560" s="1795">
        <v>15590265</v>
      </c>
      <c r="W560" s="1814">
        <f t="shared" si="28"/>
        <v>58767568</v>
      </c>
      <c r="Y560" s="1818">
        <v>99.4</v>
      </c>
      <c r="Z560" s="1811">
        <f t="shared" si="29"/>
        <v>99.102999999999994</v>
      </c>
    </row>
    <row r="561" spans="1:26">
      <c r="A561" s="734"/>
      <c r="B561" s="744"/>
      <c r="C561" s="550" t="s">
        <v>121</v>
      </c>
      <c r="D561" s="767">
        <v>97.4</v>
      </c>
      <c r="E561" s="560">
        <v>1936</v>
      </c>
      <c r="F561" s="768">
        <v>96.2</v>
      </c>
      <c r="G561" s="1393">
        <v>100.4</v>
      </c>
      <c r="H561" s="567">
        <v>21176</v>
      </c>
      <c r="I561" s="769">
        <v>99.406999999999996</v>
      </c>
      <c r="J561" s="567">
        <v>4242237</v>
      </c>
      <c r="K561" s="769">
        <v>1.125</v>
      </c>
      <c r="L561" s="1834">
        <v>98.802000000000007</v>
      </c>
      <c r="N561" s="1807">
        <v>314393</v>
      </c>
      <c r="O561" s="1811">
        <f t="shared" si="30"/>
        <v>99.406999999999996</v>
      </c>
      <c r="P561" s="743"/>
      <c r="U561" s="1450">
        <v>3090379</v>
      </c>
      <c r="V561" s="1795">
        <v>1151858</v>
      </c>
      <c r="W561" s="1814">
        <f t="shared" si="28"/>
        <v>4242237</v>
      </c>
      <c r="Y561" s="1818">
        <v>99</v>
      </c>
      <c r="Z561" s="1811">
        <f t="shared" si="29"/>
        <v>98.802000000000007</v>
      </c>
    </row>
    <row r="562" spans="1:26">
      <c r="A562" s="773">
        <v>2021</v>
      </c>
      <c r="B562" s="774" t="s">
        <v>359</v>
      </c>
      <c r="C562" s="775" t="s">
        <v>369</v>
      </c>
      <c r="D562" s="585">
        <v>97.1</v>
      </c>
      <c r="E562" s="594">
        <v>1866</v>
      </c>
      <c r="F562" s="753">
        <v>104.6</v>
      </c>
      <c r="G562" s="1390">
        <v>100.4</v>
      </c>
      <c r="H562" s="573">
        <v>20309</v>
      </c>
      <c r="I562" s="746">
        <v>95.926000000000002</v>
      </c>
      <c r="J562" s="573">
        <v>4768833</v>
      </c>
      <c r="K562" s="746">
        <v>1.123</v>
      </c>
      <c r="L562" s="1832">
        <v>99.103999999999999</v>
      </c>
      <c r="N562" s="1808">
        <v>240995</v>
      </c>
      <c r="O562" s="1812">
        <f>ROUND(N562/N550*100,3)</f>
        <v>95.926000000000002</v>
      </c>
      <c r="P562" s="743"/>
      <c r="U562" s="1449">
        <v>3468683</v>
      </c>
      <c r="V562" s="1804">
        <v>1300150</v>
      </c>
      <c r="W562" s="1815">
        <f t="shared" si="28"/>
        <v>4768833</v>
      </c>
      <c r="Y562" s="1819">
        <v>99.5</v>
      </c>
      <c r="Z562" s="1812">
        <f t="shared" si="29"/>
        <v>99.103999999999999</v>
      </c>
    </row>
    <row r="563" spans="1:26">
      <c r="A563" s="776"/>
      <c r="B563" s="777"/>
      <c r="C563" s="162" t="s">
        <v>370</v>
      </c>
      <c r="D563" s="578">
        <v>97.6</v>
      </c>
      <c r="E563" s="594">
        <v>1870</v>
      </c>
      <c r="F563" s="754">
        <v>98</v>
      </c>
      <c r="G563" s="1390">
        <v>99.8</v>
      </c>
      <c r="H563" s="576">
        <v>20026</v>
      </c>
      <c r="I563" s="746">
        <v>102.91200000000001</v>
      </c>
      <c r="J563" s="576">
        <v>14296498</v>
      </c>
      <c r="K563" s="746">
        <v>1.1180000000000001</v>
      </c>
      <c r="L563" s="1830">
        <v>99.301000000000002</v>
      </c>
      <c r="N563" s="1807">
        <v>272586</v>
      </c>
      <c r="O563" s="1811">
        <f>ROUND(N563/N551*100,3)</f>
        <v>102.91200000000001</v>
      </c>
      <c r="P563" s="743"/>
      <c r="U563" s="1450">
        <v>9697410</v>
      </c>
      <c r="V563" s="1795">
        <v>4599088</v>
      </c>
      <c r="W563" s="1814">
        <f t="shared" si="28"/>
        <v>14296498</v>
      </c>
      <c r="Y563" s="1818">
        <v>99.4</v>
      </c>
      <c r="Z563" s="1811">
        <f t="shared" si="29"/>
        <v>99.301000000000002</v>
      </c>
    </row>
    <row r="564" spans="1:26">
      <c r="A564" s="776"/>
      <c r="B564" s="777"/>
      <c r="C564" s="162" t="s">
        <v>371</v>
      </c>
      <c r="D564" s="578">
        <v>98.2</v>
      </c>
      <c r="E564" s="594">
        <v>1859</v>
      </c>
      <c r="F564" s="754">
        <v>94.4</v>
      </c>
      <c r="G564" s="1390">
        <v>100</v>
      </c>
      <c r="H564" s="576">
        <v>20535</v>
      </c>
      <c r="I564" s="746">
        <v>104.717</v>
      </c>
      <c r="J564" s="576">
        <v>3388379</v>
      </c>
      <c r="K564" s="746">
        <v>1.1140000000000001</v>
      </c>
      <c r="L564" s="1830">
        <v>99.5</v>
      </c>
      <c r="N564" s="1807">
        <v>308621</v>
      </c>
      <c r="O564" s="1811">
        <f>ROUND(N564/N552*100,3)</f>
        <v>104.717</v>
      </c>
      <c r="P564" s="743"/>
      <c r="U564" s="1450">
        <v>2636566</v>
      </c>
      <c r="V564" s="1795">
        <v>751813</v>
      </c>
      <c r="W564" s="1814">
        <f t="shared" si="28"/>
        <v>3388379</v>
      </c>
      <c r="Y564" s="1818">
        <v>99.6</v>
      </c>
      <c r="Z564" s="1811">
        <f t="shared" si="29"/>
        <v>99.5</v>
      </c>
    </row>
    <row r="565" spans="1:26">
      <c r="A565" s="776"/>
      <c r="B565" s="777"/>
      <c r="C565" s="162" t="s">
        <v>372</v>
      </c>
      <c r="D565" s="578">
        <v>97.1</v>
      </c>
      <c r="E565" s="594">
        <v>1899</v>
      </c>
      <c r="F565" s="754">
        <v>109.4</v>
      </c>
      <c r="G565" s="1390">
        <v>100.3</v>
      </c>
      <c r="H565" s="576">
        <v>19523</v>
      </c>
      <c r="I565" s="746">
        <v>122.57899999999999</v>
      </c>
      <c r="J565" s="576">
        <v>8390804</v>
      </c>
      <c r="K565" s="746">
        <v>1.1040000000000001</v>
      </c>
      <c r="L565" s="1830">
        <v>98.305000000000007</v>
      </c>
      <c r="N565" s="1807">
        <v>284103</v>
      </c>
      <c r="O565" s="1811">
        <f t="shared" ref="O565:O572" si="31">ROUND(N565/N553*100,3)</f>
        <v>122.57899999999999</v>
      </c>
      <c r="P565" s="743"/>
      <c r="U565" s="1450">
        <v>6049912</v>
      </c>
      <c r="V565" s="1795">
        <v>2340892</v>
      </c>
      <c r="W565" s="1814">
        <f t="shared" si="28"/>
        <v>8390804</v>
      </c>
      <c r="Y565" s="1818">
        <v>98.6</v>
      </c>
      <c r="Z565" s="1811">
        <f t="shared" si="29"/>
        <v>98.305000000000007</v>
      </c>
    </row>
    <row r="566" spans="1:26">
      <c r="A566" s="776"/>
      <c r="B566" s="777"/>
      <c r="C566" s="162" t="s">
        <v>373</v>
      </c>
      <c r="D566" s="578">
        <v>95.2</v>
      </c>
      <c r="E566" s="594">
        <v>1976</v>
      </c>
      <c r="F566" s="754">
        <v>100</v>
      </c>
      <c r="G566" s="1390">
        <v>101</v>
      </c>
      <c r="H566" s="576">
        <v>19681</v>
      </c>
      <c r="I566" s="746">
        <v>122.788</v>
      </c>
      <c r="J566" s="576">
        <v>67452136</v>
      </c>
      <c r="K566" s="746">
        <v>1.1060000000000001</v>
      </c>
      <c r="L566" s="1830">
        <v>98.802000000000007</v>
      </c>
      <c r="N566" s="1807">
        <v>279879</v>
      </c>
      <c r="O566" s="1811">
        <f t="shared" si="31"/>
        <v>122.788</v>
      </c>
      <c r="P566" s="743"/>
      <c r="U566" s="1450">
        <v>48924670</v>
      </c>
      <c r="V566" s="1795">
        <v>18527466</v>
      </c>
      <c r="W566" s="1814">
        <f t="shared" si="28"/>
        <v>67452136</v>
      </c>
      <c r="Y566" s="1818">
        <v>99</v>
      </c>
      <c r="Z566" s="1811">
        <f t="shared" si="29"/>
        <v>98.802000000000007</v>
      </c>
    </row>
    <row r="567" spans="1:26">
      <c r="A567" s="776"/>
      <c r="B567" s="777"/>
      <c r="C567" s="162" t="s">
        <v>374</v>
      </c>
      <c r="D567" s="578">
        <v>97.3</v>
      </c>
      <c r="E567" s="594">
        <v>1948</v>
      </c>
      <c r="F567" s="754">
        <v>103.3</v>
      </c>
      <c r="G567" s="1390">
        <v>101.1</v>
      </c>
      <c r="H567" s="576">
        <v>21772</v>
      </c>
      <c r="I567" s="746">
        <v>102.977</v>
      </c>
      <c r="J567" s="576">
        <v>6872182</v>
      </c>
      <c r="K567" s="746">
        <v>1.1040000000000001</v>
      </c>
      <c r="L567" s="1830">
        <v>99.100999999999999</v>
      </c>
      <c r="N567" s="1807">
        <v>292024</v>
      </c>
      <c r="O567" s="1811">
        <f t="shared" si="31"/>
        <v>102.977</v>
      </c>
      <c r="P567" s="743"/>
      <c r="U567" s="1450">
        <v>5039093</v>
      </c>
      <c r="V567" s="1795">
        <v>1833089</v>
      </c>
      <c r="W567" s="1814">
        <f t="shared" si="28"/>
        <v>6872182</v>
      </c>
      <c r="Y567" s="1818">
        <v>99.2</v>
      </c>
      <c r="Z567" s="1811">
        <f t="shared" si="29"/>
        <v>99.100999999999999</v>
      </c>
    </row>
    <row r="568" spans="1:26">
      <c r="A568" s="776"/>
      <c r="B568" s="777"/>
      <c r="C568" s="162" t="s">
        <v>375</v>
      </c>
      <c r="D568" s="578">
        <v>96.3</v>
      </c>
      <c r="E568" s="594">
        <v>2021</v>
      </c>
      <c r="F568" s="754">
        <v>102</v>
      </c>
      <c r="G568" s="1390">
        <v>100.8</v>
      </c>
      <c r="H568" s="576">
        <v>22079</v>
      </c>
      <c r="I568" s="746">
        <v>92.534000000000006</v>
      </c>
      <c r="J568" s="576">
        <v>6838475</v>
      </c>
      <c r="K568" s="746">
        <v>1.087</v>
      </c>
      <c r="L568" s="1830">
        <v>99.3</v>
      </c>
      <c r="N568" s="1807">
        <v>301633</v>
      </c>
      <c r="O568" s="1811">
        <f t="shared" si="31"/>
        <v>92.534000000000006</v>
      </c>
      <c r="P568" s="743"/>
      <c r="U568" s="1450">
        <v>5462025</v>
      </c>
      <c r="V568" s="1795">
        <v>1376450</v>
      </c>
      <c r="W568" s="1814">
        <f t="shared" si="28"/>
        <v>6838475</v>
      </c>
      <c r="Y568" s="1818">
        <v>99.3</v>
      </c>
      <c r="Z568" s="1811">
        <f t="shared" si="29"/>
        <v>99.3</v>
      </c>
    </row>
    <row r="569" spans="1:26">
      <c r="A569" s="776"/>
      <c r="B569" s="777"/>
      <c r="C569" s="162" t="s">
        <v>376</v>
      </c>
      <c r="D569" s="578">
        <v>98</v>
      </c>
      <c r="E569" s="594">
        <v>2047</v>
      </c>
      <c r="F569" s="754">
        <v>93.7</v>
      </c>
      <c r="G569" s="1390">
        <v>99.1</v>
      </c>
      <c r="H569" s="576">
        <v>22329</v>
      </c>
      <c r="I569" s="746">
        <v>95.847999999999999</v>
      </c>
      <c r="J569" s="576">
        <v>15487480</v>
      </c>
      <c r="K569" s="746">
        <v>1.079</v>
      </c>
      <c r="L569" s="1830">
        <v>99.001999999999995</v>
      </c>
      <c r="N569" s="1807">
        <v>249391</v>
      </c>
      <c r="O569" s="1811">
        <f t="shared" si="31"/>
        <v>95.847999999999999</v>
      </c>
      <c r="P569" s="743"/>
      <c r="U569" s="1450">
        <v>11061286</v>
      </c>
      <c r="V569" s="1795">
        <v>4426194</v>
      </c>
      <c r="W569" s="1814">
        <f t="shared" si="28"/>
        <v>15487480</v>
      </c>
      <c r="Y569" s="1818">
        <v>99.2</v>
      </c>
      <c r="Z569" s="1811">
        <f t="shared" si="29"/>
        <v>99.001999999999995</v>
      </c>
    </row>
    <row r="570" spans="1:26">
      <c r="A570" s="776"/>
      <c r="B570" s="777"/>
      <c r="C570" s="162" t="s">
        <v>377</v>
      </c>
      <c r="D570" s="578">
        <v>97.4</v>
      </c>
      <c r="E570" s="594">
        <v>1965</v>
      </c>
      <c r="F570" s="754">
        <v>94.7</v>
      </c>
      <c r="G570" s="1390">
        <v>99.4</v>
      </c>
      <c r="H570" s="576">
        <v>21364</v>
      </c>
      <c r="I570" s="746">
        <v>120.884</v>
      </c>
      <c r="J570" s="576">
        <v>4136622</v>
      </c>
      <c r="K570" s="746">
        <v>1.079</v>
      </c>
      <c r="L570" s="1830">
        <v>99.400999999999996</v>
      </c>
      <c r="N570" s="1807">
        <v>305594</v>
      </c>
      <c r="O570" s="1811">
        <f t="shared" si="31"/>
        <v>120.884</v>
      </c>
      <c r="P570" s="743"/>
      <c r="U570" s="1450">
        <v>3132309</v>
      </c>
      <c r="V570" s="1795">
        <v>1004313</v>
      </c>
      <c r="W570" s="1814">
        <f t="shared" si="28"/>
        <v>4136622</v>
      </c>
      <c r="Y570" s="1818">
        <v>99.6</v>
      </c>
      <c r="Z570" s="1811">
        <f t="shared" si="29"/>
        <v>99.400999999999996</v>
      </c>
    </row>
    <row r="571" spans="1:26">
      <c r="A571" s="776"/>
      <c r="B571" s="777"/>
      <c r="C571" s="162" t="s">
        <v>119</v>
      </c>
      <c r="D571" s="578">
        <v>98.9</v>
      </c>
      <c r="E571" s="594">
        <v>2012</v>
      </c>
      <c r="F571" s="754">
        <v>106.1</v>
      </c>
      <c r="G571" s="1390">
        <v>98.5</v>
      </c>
      <c r="H571" s="576">
        <v>20107</v>
      </c>
      <c r="I571" s="746">
        <v>113.057</v>
      </c>
      <c r="J571" s="576">
        <v>8450047</v>
      </c>
      <c r="K571" s="746">
        <v>1.0960000000000001</v>
      </c>
      <c r="L571" s="1830">
        <v>99.498999999999995</v>
      </c>
      <c r="N571" s="1807">
        <v>300067</v>
      </c>
      <c r="O571" s="1811">
        <f t="shared" si="31"/>
        <v>113.057</v>
      </c>
      <c r="P571" s="743"/>
      <c r="U571" s="1450">
        <v>6115427</v>
      </c>
      <c r="V571" s="1795">
        <v>2334620</v>
      </c>
      <c r="W571" s="1814">
        <f t="shared" si="28"/>
        <v>8450047</v>
      </c>
      <c r="Y571" s="1818">
        <v>99.4</v>
      </c>
      <c r="Z571" s="1811">
        <f t="shared" si="29"/>
        <v>99.498999999999995</v>
      </c>
    </row>
    <row r="572" spans="1:26">
      <c r="A572" s="776"/>
      <c r="B572" s="777"/>
      <c r="C572" s="162" t="s">
        <v>120</v>
      </c>
      <c r="D572" s="578">
        <v>101</v>
      </c>
      <c r="E572" s="594">
        <v>2035</v>
      </c>
      <c r="F572" s="754">
        <v>94.6</v>
      </c>
      <c r="G572" s="1390">
        <v>98.2</v>
      </c>
      <c r="H572" s="576">
        <v>19394</v>
      </c>
      <c r="I572" s="746">
        <v>114.271</v>
      </c>
      <c r="J572" s="576">
        <v>58791970</v>
      </c>
      <c r="K572" s="746">
        <v>1.0920000000000001</v>
      </c>
      <c r="L572" s="1830">
        <v>100.30200000000001</v>
      </c>
      <c r="N572" s="1807">
        <v>288236</v>
      </c>
      <c r="O572" s="1811">
        <f t="shared" si="31"/>
        <v>114.271</v>
      </c>
      <c r="P572" s="743"/>
      <c r="U572" s="1450">
        <v>44330778</v>
      </c>
      <c r="V572" s="1795">
        <v>14461192</v>
      </c>
      <c r="W572" s="1814">
        <f t="shared" si="28"/>
        <v>58791970</v>
      </c>
      <c r="Y572" s="1818">
        <v>99.7</v>
      </c>
      <c r="Z572" s="1811">
        <f t="shared" si="29"/>
        <v>100.30200000000001</v>
      </c>
    </row>
    <row r="573" spans="1:26">
      <c r="A573" s="778"/>
      <c r="B573" s="779"/>
      <c r="C573" s="241" t="s">
        <v>121</v>
      </c>
      <c r="D573" s="580">
        <v>100.7</v>
      </c>
      <c r="E573" s="594">
        <v>1965</v>
      </c>
      <c r="F573" s="755">
        <v>90.2</v>
      </c>
      <c r="G573" s="1390">
        <v>97.9</v>
      </c>
      <c r="H573" s="582">
        <v>18884</v>
      </c>
      <c r="I573" s="746">
        <v>102.123</v>
      </c>
      <c r="J573" s="582">
        <v>4656098</v>
      </c>
      <c r="K573" s="746">
        <v>1.08</v>
      </c>
      <c r="L573" s="1831">
        <v>100.60599999999999</v>
      </c>
      <c r="N573" s="1809">
        <v>321068</v>
      </c>
      <c r="O573" s="1813">
        <f>ROUND(N573/N561*100,3)</f>
        <v>102.123</v>
      </c>
      <c r="P573" s="743"/>
      <c r="U573" s="1451">
        <v>3366426</v>
      </c>
      <c r="V573" s="1796">
        <v>1289672</v>
      </c>
      <c r="W573" s="1816">
        <f t="shared" si="28"/>
        <v>4656098</v>
      </c>
      <c r="Y573" s="1820">
        <v>99.6</v>
      </c>
      <c r="Z573" s="1813">
        <f t="shared" si="29"/>
        <v>100.60599999999999</v>
      </c>
    </row>
    <row r="574" spans="1:26">
      <c r="A574" s="643">
        <v>2022</v>
      </c>
      <c r="B574" s="588" t="s">
        <v>188</v>
      </c>
      <c r="C574" s="546" t="s">
        <v>369</v>
      </c>
      <c r="D574" s="624">
        <v>97.9</v>
      </c>
      <c r="E574" s="627">
        <v>1974</v>
      </c>
      <c r="F574" s="1385">
        <v>98.8</v>
      </c>
      <c r="G574" s="771">
        <v>99.4</v>
      </c>
      <c r="H574" s="556">
        <v>18292</v>
      </c>
      <c r="I574" s="780">
        <v>117.736</v>
      </c>
      <c r="J574" s="556">
        <v>5088767</v>
      </c>
      <c r="K574" s="780">
        <v>1.0880000000000001</v>
      </c>
      <c r="L574" s="1836">
        <v>100.503</v>
      </c>
      <c r="N574" s="1450">
        <v>283737</v>
      </c>
      <c r="O574" s="1811">
        <f t="shared" ref="O574:O621" si="32">ROUND(N574/N562*100,3)</f>
        <v>117.736</v>
      </c>
      <c r="U574" s="1450">
        <v>3588501</v>
      </c>
      <c r="V574" s="1795">
        <v>1500266</v>
      </c>
      <c r="W574" s="1814">
        <f t="shared" si="28"/>
        <v>5088767</v>
      </c>
      <c r="Y574" s="731">
        <v>100</v>
      </c>
      <c r="Z574" s="1811">
        <f t="shared" si="29"/>
        <v>100.503</v>
      </c>
    </row>
    <row r="575" spans="1:26">
      <c r="A575" s="646"/>
      <c r="B575" s="589"/>
      <c r="C575" s="547" t="s">
        <v>370</v>
      </c>
      <c r="D575" s="531">
        <v>97.3</v>
      </c>
      <c r="E575" s="631">
        <v>2003</v>
      </c>
      <c r="F575" s="1386">
        <v>109.5</v>
      </c>
      <c r="G575" s="765">
        <v>99.4</v>
      </c>
      <c r="H575" s="553">
        <v>17398</v>
      </c>
      <c r="I575" s="781">
        <v>89.022999999999996</v>
      </c>
      <c r="J575" s="553">
        <v>19736087</v>
      </c>
      <c r="K575" s="781">
        <v>1.0860000000000001</v>
      </c>
      <c r="L575" s="1837">
        <v>100.80500000000001</v>
      </c>
      <c r="N575" s="1450">
        <v>242664</v>
      </c>
      <c r="O575" s="1811">
        <f t="shared" si="32"/>
        <v>89.022999999999996</v>
      </c>
      <c r="U575" s="1450">
        <v>13677867</v>
      </c>
      <c r="V575" s="1795">
        <v>6058220</v>
      </c>
      <c r="W575" s="1814">
        <f t="shared" si="28"/>
        <v>19736087</v>
      </c>
      <c r="Y575" s="731">
        <v>100.2</v>
      </c>
      <c r="Z575" s="1811">
        <f t="shared" si="29"/>
        <v>100.80500000000001</v>
      </c>
    </row>
    <row r="576" spans="1:26">
      <c r="A576" s="646"/>
      <c r="B576" s="589"/>
      <c r="C576" s="547" t="s">
        <v>371</v>
      </c>
      <c r="D576" s="531">
        <v>96.7</v>
      </c>
      <c r="E576" s="631">
        <v>2042</v>
      </c>
      <c r="F576" s="1386">
        <v>98.1</v>
      </c>
      <c r="G576" s="666">
        <v>98.8</v>
      </c>
      <c r="H576" s="553">
        <v>17324</v>
      </c>
      <c r="I576" s="781">
        <v>112.187</v>
      </c>
      <c r="J576" s="553">
        <v>5373218</v>
      </c>
      <c r="K576" s="781">
        <v>1.093</v>
      </c>
      <c r="L576" s="1837">
        <v>100.703</v>
      </c>
      <c r="N576" s="1450">
        <v>346232</v>
      </c>
      <c r="O576" s="1811">
        <f t="shared" si="32"/>
        <v>112.187</v>
      </c>
      <c r="U576" s="1450">
        <v>3848367</v>
      </c>
      <c r="V576" s="1795">
        <v>1524851</v>
      </c>
      <c r="W576" s="1814">
        <f t="shared" si="28"/>
        <v>5373218</v>
      </c>
      <c r="Y576" s="731">
        <v>100.3</v>
      </c>
      <c r="Z576" s="1811">
        <f t="shared" si="29"/>
        <v>100.703</v>
      </c>
    </row>
    <row r="577" spans="1:26">
      <c r="A577" s="646"/>
      <c r="B577" s="589"/>
      <c r="C577" s="547" t="s">
        <v>372</v>
      </c>
      <c r="D577" s="531">
        <v>96.8</v>
      </c>
      <c r="E577" s="631">
        <v>2038</v>
      </c>
      <c r="F577" s="1386">
        <v>99.9</v>
      </c>
      <c r="G577" s="765">
        <v>99.5</v>
      </c>
      <c r="H577" s="515">
        <v>16658</v>
      </c>
      <c r="I577" s="781">
        <v>121.57299999999999</v>
      </c>
      <c r="J577" s="515">
        <v>8433774</v>
      </c>
      <c r="K577" s="781">
        <v>1.093</v>
      </c>
      <c r="L577" s="1837">
        <v>102.13</v>
      </c>
      <c r="N577" s="1450">
        <v>345392</v>
      </c>
      <c r="O577" s="1811">
        <f t="shared" si="32"/>
        <v>121.57299999999999</v>
      </c>
      <c r="U577" s="1450">
        <v>6170356</v>
      </c>
      <c r="V577" s="1795">
        <v>2263418</v>
      </c>
      <c r="W577" s="1814">
        <f t="shared" si="28"/>
        <v>8433774</v>
      </c>
      <c r="Y577" s="731">
        <v>100.7</v>
      </c>
      <c r="Z577" s="1811">
        <f t="shared" si="29"/>
        <v>102.13</v>
      </c>
    </row>
    <row r="578" spans="1:26">
      <c r="A578" s="646"/>
      <c r="B578" s="589"/>
      <c r="C578" s="547" t="s">
        <v>373</v>
      </c>
      <c r="D578" s="531">
        <v>98.5</v>
      </c>
      <c r="E578" s="631">
        <v>2099</v>
      </c>
      <c r="F578" s="1386">
        <v>94.9</v>
      </c>
      <c r="G578" s="765">
        <v>99.6</v>
      </c>
      <c r="H578" s="515">
        <v>17387</v>
      </c>
      <c r="I578" s="781">
        <v>87.447000000000003</v>
      </c>
      <c r="J578" s="515">
        <v>76517054</v>
      </c>
      <c r="K578" s="781">
        <v>1.0920000000000001</v>
      </c>
      <c r="L578" s="1837">
        <v>101.818</v>
      </c>
      <c r="N578" s="1450">
        <v>244746</v>
      </c>
      <c r="O578" s="1811">
        <f t="shared" si="32"/>
        <v>87.447000000000003</v>
      </c>
      <c r="U578" s="1450">
        <v>55237357</v>
      </c>
      <c r="V578" s="1795">
        <v>21279697</v>
      </c>
      <c r="W578" s="1814">
        <f t="shared" si="28"/>
        <v>76517054</v>
      </c>
      <c r="Y578" s="731">
        <v>100.8</v>
      </c>
      <c r="Z578" s="1811">
        <f t="shared" si="29"/>
        <v>101.818</v>
      </c>
    </row>
    <row r="579" spans="1:26">
      <c r="A579" s="646"/>
      <c r="B579" s="589"/>
      <c r="C579" s="547" t="s">
        <v>374</v>
      </c>
      <c r="D579" s="531">
        <v>96.1</v>
      </c>
      <c r="E579" s="631">
        <v>2152</v>
      </c>
      <c r="F579" s="1386">
        <v>91.8</v>
      </c>
      <c r="G579" s="765">
        <v>99.7</v>
      </c>
      <c r="H579" s="515">
        <v>19504</v>
      </c>
      <c r="I579" s="781">
        <v>81.658000000000001</v>
      </c>
      <c r="J579" s="515">
        <v>7818283</v>
      </c>
      <c r="K579" s="781">
        <v>1.0940000000000001</v>
      </c>
      <c r="L579" s="1837">
        <v>101.613</v>
      </c>
      <c r="N579" s="1450">
        <v>238461</v>
      </c>
      <c r="O579" s="1811">
        <f t="shared" si="32"/>
        <v>81.658000000000001</v>
      </c>
      <c r="U579" s="1450">
        <v>5593221</v>
      </c>
      <c r="V579" s="1795">
        <v>2225062</v>
      </c>
      <c r="W579" s="1814">
        <f t="shared" si="28"/>
        <v>7818283</v>
      </c>
      <c r="Y579" s="731">
        <v>100.8</v>
      </c>
      <c r="Z579" s="1811">
        <f t="shared" si="29"/>
        <v>101.613</v>
      </c>
    </row>
    <row r="580" spans="1:26">
      <c r="A580" s="646"/>
      <c r="B580" s="589"/>
      <c r="C580" s="547" t="s">
        <v>375</v>
      </c>
      <c r="D580" s="531">
        <v>97.8</v>
      </c>
      <c r="E580" s="631">
        <v>2204</v>
      </c>
      <c r="F580" s="1386">
        <v>101.3</v>
      </c>
      <c r="G580" s="765">
        <v>99.7</v>
      </c>
      <c r="H580" s="515">
        <v>20166</v>
      </c>
      <c r="I580" s="781">
        <v>84.369</v>
      </c>
      <c r="J580" s="515">
        <v>13504291</v>
      </c>
      <c r="K580" s="781">
        <v>1.091</v>
      </c>
      <c r="L580" s="1837">
        <v>101.913</v>
      </c>
      <c r="N580" s="1450">
        <v>254484</v>
      </c>
      <c r="O580" s="1811">
        <f t="shared" si="32"/>
        <v>84.369</v>
      </c>
      <c r="U580" s="1450">
        <v>10103874</v>
      </c>
      <c r="V580" s="1795">
        <v>3400417</v>
      </c>
      <c r="W580" s="1814">
        <f t="shared" si="28"/>
        <v>13504291</v>
      </c>
      <c r="Y580" s="731">
        <v>101.2</v>
      </c>
      <c r="Z580" s="1811">
        <f t="shared" si="29"/>
        <v>101.913</v>
      </c>
    </row>
    <row r="581" spans="1:26">
      <c r="A581" s="646"/>
      <c r="B581" s="589"/>
      <c r="C581" s="547" t="s">
        <v>376</v>
      </c>
      <c r="D581" s="531">
        <v>98.4</v>
      </c>
      <c r="E581" s="631">
        <v>2256</v>
      </c>
      <c r="F581" s="1386">
        <v>108</v>
      </c>
      <c r="G581" s="765">
        <v>99.4</v>
      </c>
      <c r="H581" s="515">
        <v>21399</v>
      </c>
      <c r="I581" s="781">
        <v>105.11799999999999</v>
      </c>
      <c r="J581" s="515">
        <v>17426893</v>
      </c>
      <c r="K581" s="781">
        <v>1.091</v>
      </c>
      <c r="L581" s="1837">
        <v>102.117</v>
      </c>
      <c r="N581" s="1450">
        <v>262156</v>
      </c>
      <c r="O581" s="1811">
        <f t="shared" si="32"/>
        <v>105.11799999999999</v>
      </c>
      <c r="U581" s="1450">
        <v>12433016</v>
      </c>
      <c r="V581" s="1795">
        <v>4993877</v>
      </c>
      <c r="W581" s="1814">
        <f t="shared" si="28"/>
        <v>17426893</v>
      </c>
      <c r="Y581" s="731">
        <v>101.3</v>
      </c>
      <c r="Z581" s="1811">
        <f t="shared" si="29"/>
        <v>102.117</v>
      </c>
    </row>
    <row r="582" spans="1:26">
      <c r="A582" s="646"/>
      <c r="B582" s="589"/>
      <c r="C582" s="547" t="s">
        <v>377</v>
      </c>
      <c r="D582" s="531">
        <v>99.2</v>
      </c>
      <c r="E582" s="631">
        <v>2192</v>
      </c>
      <c r="F582" s="1386">
        <v>107</v>
      </c>
      <c r="G582" s="765">
        <v>99.5</v>
      </c>
      <c r="H582" s="515">
        <v>20230</v>
      </c>
      <c r="I582" s="781">
        <v>101.828</v>
      </c>
      <c r="J582" s="515">
        <v>5176424</v>
      </c>
      <c r="K582" s="781">
        <v>1.087</v>
      </c>
      <c r="L582" s="1837">
        <v>102.41</v>
      </c>
      <c r="N582" s="1450">
        <v>311180</v>
      </c>
      <c r="O582" s="1811">
        <f t="shared" si="32"/>
        <v>101.828</v>
      </c>
      <c r="U582" s="1450">
        <v>3796417</v>
      </c>
      <c r="V582" s="1795">
        <v>1380007</v>
      </c>
      <c r="W582" s="1814">
        <f t="shared" si="28"/>
        <v>5176424</v>
      </c>
      <c r="Y582" s="731">
        <v>102</v>
      </c>
      <c r="Z582" s="1811">
        <f t="shared" si="29"/>
        <v>102.41</v>
      </c>
    </row>
    <row r="583" spans="1:26">
      <c r="A583" s="646"/>
      <c r="B583" s="589"/>
      <c r="C583" s="547" t="s">
        <v>119</v>
      </c>
      <c r="D583" s="531">
        <v>98.5</v>
      </c>
      <c r="E583" s="631">
        <v>2239</v>
      </c>
      <c r="F583" s="1386">
        <v>114.8</v>
      </c>
      <c r="G583" s="765">
        <v>98.9</v>
      </c>
      <c r="H583" s="515">
        <v>19193</v>
      </c>
      <c r="I583" s="781">
        <v>116.59099999999999</v>
      </c>
      <c r="J583" s="515">
        <v>8050238</v>
      </c>
      <c r="K583" s="781">
        <v>1.0880000000000001</v>
      </c>
      <c r="L583" s="1837">
        <v>103.21899999999999</v>
      </c>
      <c r="N583" s="1450">
        <v>349850</v>
      </c>
      <c r="O583" s="1811">
        <f t="shared" si="32"/>
        <v>116.59099999999999</v>
      </c>
      <c r="U583" s="1450">
        <v>5842498</v>
      </c>
      <c r="V583" s="1795">
        <v>2207740</v>
      </c>
      <c r="W583" s="1814">
        <f t="shared" si="28"/>
        <v>8050238</v>
      </c>
      <c r="Y583" s="731">
        <v>102.6</v>
      </c>
      <c r="Z583" s="1811">
        <f t="shared" si="29"/>
        <v>103.21899999999999</v>
      </c>
    </row>
    <row r="584" spans="1:26">
      <c r="A584" s="646"/>
      <c r="B584" s="589"/>
      <c r="C584" s="547" t="s">
        <v>120</v>
      </c>
      <c r="D584" s="531">
        <v>97.9</v>
      </c>
      <c r="E584" s="631">
        <v>2236</v>
      </c>
      <c r="F584" s="1386">
        <v>111</v>
      </c>
      <c r="G584" s="765">
        <v>99.2</v>
      </c>
      <c r="H584" s="515">
        <v>18691</v>
      </c>
      <c r="I584" s="781">
        <v>105.509</v>
      </c>
      <c r="J584" s="515">
        <v>67228565</v>
      </c>
      <c r="K584" s="781">
        <v>1.089</v>
      </c>
      <c r="L584" s="1837">
        <v>103.31</v>
      </c>
      <c r="N584" s="1450">
        <v>304116</v>
      </c>
      <c r="O584" s="1811">
        <f t="shared" si="32"/>
        <v>105.509</v>
      </c>
      <c r="U584" s="1450">
        <v>49698300</v>
      </c>
      <c r="V584" s="1795">
        <v>17530265</v>
      </c>
      <c r="W584" s="1814">
        <f t="shared" si="28"/>
        <v>67228565</v>
      </c>
      <c r="Y584" s="731">
        <v>103</v>
      </c>
      <c r="Z584" s="1811">
        <f t="shared" si="29"/>
        <v>103.31</v>
      </c>
    </row>
    <row r="585" spans="1:26">
      <c r="A585" s="658"/>
      <c r="B585" s="676"/>
      <c r="C585" s="550" t="s">
        <v>121</v>
      </c>
      <c r="D585" s="657">
        <v>97.4</v>
      </c>
      <c r="E585" s="634">
        <v>2176</v>
      </c>
      <c r="F585" s="1393">
        <v>118</v>
      </c>
      <c r="G585" s="768">
        <v>99.7</v>
      </c>
      <c r="H585" s="635">
        <v>17900</v>
      </c>
      <c r="I585" s="1377">
        <v>124.211</v>
      </c>
      <c r="J585" s="635">
        <v>4165061</v>
      </c>
      <c r="K585" s="1377">
        <v>1.0920000000000001</v>
      </c>
      <c r="L585" s="1838">
        <v>103.21299999999999</v>
      </c>
      <c r="N585" s="1451">
        <v>398802</v>
      </c>
      <c r="O585" s="1813">
        <f t="shared" si="32"/>
        <v>124.211</v>
      </c>
      <c r="U585" s="1451">
        <v>3046498</v>
      </c>
      <c r="V585" s="1796">
        <v>1118563</v>
      </c>
      <c r="W585" s="1816">
        <f t="shared" si="28"/>
        <v>4165061</v>
      </c>
      <c r="Y585" s="736">
        <v>102.8</v>
      </c>
      <c r="Z585" s="1813">
        <f t="shared" si="29"/>
        <v>103.21299999999999</v>
      </c>
    </row>
    <row r="586" spans="1:26">
      <c r="A586" s="624">
        <v>2023</v>
      </c>
      <c r="B586" s="625" t="s">
        <v>192</v>
      </c>
      <c r="C586" s="625" t="s">
        <v>110</v>
      </c>
      <c r="D586" s="626">
        <v>99.8</v>
      </c>
      <c r="E586" s="628">
        <v>2592</v>
      </c>
      <c r="F586" s="1411">
        <v>96.3</v>
      </c>
      <c r="G586" s="1335">
        <v>99.1</v>
      </c>
      <c r="H586" s="627">
        <v>17871</v>
      </c>
      <c r="I586" s="1379">
        <v>104.505</v>
      </c>
      <c r="J586" s="627">
        <v>5256765</v>
      </c>
      <c r="K586" s="780">
        <v>1.0960000000000001</v>
      </c>
      <c r="L586" s="1836">
        <v>103.9</v>
      </c>
      <c r="N586" s="1450">
        <v>296519</v>
      </c>
      <c r="O586" s="1811">
        <f t="shared" si="32"/>
        <v>104.505</v>
      </c>
      <c r="U586" s="1450">
        <v>3839074</v>
      </c>
      <c r="V586" s="1795">
        <v>1417691</v>
      </c>
      <c r="W586" s="1814">
        <f t="shared" si="28"/>
        <v>5256765</v>
      </c>
      <c r="Y586" s="731">
        <v>103.9</v>
      </c>
      <c r="Z586" s="1811">
        <f t="shared" si="29"/>
        <v>103.9</v>
      </c>
    </row>
    <row r="587" spans="1:26">
      <c r="A587" s="630"/>
      <c r="B587" s="268"/>
      <c r="C587" s="268" t="s">
        <v>111</v>
      </c>
      <c r="D587" s="541">
        <v>100.2</v>
      </c>
      <c r="E587" s="515">
        <v>2603</v>
      </c>
      <c r="F587" s="1412">
        <v>95.2</v>
      </c>
      <c r="G587" s="1336">
        <v>98.8</v>
      </c>
      <c r="H587" s="631">
        <v>17055</v>
      </c>
      <c r="I587" s="1317">
        <v>100.32599999999999</v>
      </c>
      <c r="J587" s="631">
        <v>17851918</v>
      </c>
      <c r="K587" s="781">
        <v>1.099</v>
      </c>
      <c r="L587" s="1837">
        <v>102.89400000000001</v>
      </c>
      <c r="N587" s="1450">
        <v>243456</v>
      </c>
      <c r="O587" s="1811">
        <f t="shared" si="32"/>
        <v>100.32599999999999</v>
      </c>
      <c r="U587" s="1450">
        <v>12534712</v>
      </c>
      <c r="V587" s="1795">
        <v>5317206</v>
      </c>
      <c r="W587" s="1814">
        <f t="shared" si="28"/>
        <v>17851918</v>
      </c>
      <c r="Y587" s="731">
        <v>103.1</v>
      </c>
      <c r="Z587" s="1811">
        <f t="shared" si="29"/>
        <v>102.89400000000001</v>
      </c>
    </row>
    <row r="588" spans="1:26">
      <c r="A588" s="630"/>
      <c r="B588" s="268"/>
      <c r="C588" s="268" t="s">
        <v>112</v>
      </c>
      <c r="D588" s="541">
        <v>101.2</v>
      </c>
      <c r="E588" s="515">
        <v>2622</v>
      </c>
      <c r="F588" s="1412">
        <v>99.4</v>
      </c>
      <c r="G588" s="1336">
        <v>98.1</v>
      </c>
      <c r="H588" s="631">
        <v>17122</v>
      </c>
      <c r="I588" s="1317">
        <v>75.441000000000003</v>
      </c>
      <c r="J588" s="631">
        <v>4622518</v>
      </c>
      <c r="K588" s="781">
        <v>1.097</v>
      </c>
      <c r="L588" s="1837">
        <v>103.09099999999999</v>
      </c>
      <c r="N588" s="1450">
        <v>261202</v>
      </c>
      <c r="O588" s="1811">
        <f t="shared" si="32"/>
        <v>75.441000000000003</v>
      </c>
      <c r="U588" s="1450">
        <v>3342961</v>
      </c>
      <c r="V588" s="1795">
        <v>1279557</v>
      </c>
      <c r="W588" s="1814">
        <f t="shared" si="28"/>
        <v>4622518</v>
      </c>
      <c r="Y588" s="731">
        <v>103.4</v>
      </c>
      <c r="Z588" s="1811">
        <f t="shared" si="29"/>
        <v>103.09099999999999</v>
      </c>
    </row>
    <row r="589" spans="1:26">
      <c r="A589" s="630"/>
      <c r="B589" s="268"/>
      <c r="C589" s="268" t="s">
        <v>113</v>
      </c>
      <c r="D589" s="541">
        <v>100.7</v>
      </c>
      <c r="E589" s="515">
        <v>2123</v>
      </c>
      <c r="F589" s="1412">
        <v>92.8</v>
      </c>
      <c r="G589" s="1336">
        <v>98.7</v>
      </c>
      <c r="H589" s="631">
        <v>16871</v>
      </c>
      <c r="I589" s="1317">
        <v>83.677000000000007</v>
      </c>
      <c r="J589" s="631">
        <v>8454364</v>
      </c>
      <c r="K589" s="781">
        <v>1.0980000000000001</v>
      </c>
      <c r="L589" s="1837">
        <v>103.376</v>
      </c>
      <c r="N589" s="1450">
        <v>289013</v>
      </c>
      <c r="O589" s="1811">
        <f t="shared" si="32"/>
        <v>83.677000000000007</v>
      </c>
      <c r="U589" s="1450">
        <v>6173983</v>
      </c>
      <c r="V589" s="1795">
        <v>2280381</v>
      </c>
      <c r="W589" s="1814">
        <f t="shared" si="28"/>
        <v>8454364</v>
      </c>
      <c r="Y589" s="731">
        <v>104.1</v>
      </c>
      <c r="Z589" s="1811">
        <f t="shared" si="29"/>
        <v>103.376</v>
      </c>
    </row>
    <row r="590" spans="1:26">
      <c r="A590" s="630"/>
      <c r="B590" s="268"/>
      <c r="C590" s="268" t="s">
        <v>114</v>
      </c>
      <c r="D590" s="541">
        <v>100.8</v>
      </c>
      <c r="E590" s="515">
        <v>2219</v>
      </c>
      <c r="F590" s="1412">
        <v>87.9</v>
      </c>
      <c r="G590" s="1336">
        <v>99</v>
      </c>
      <c r="H590" s="631">
        <v>19550</v>
      </c>
      <c r="I590" s="1317">
        <v>120.747</v>
      </c>
      <c r="J590" s="631">
        <v>86426616</v>
      </c>
      <c r="K590" s="781">
        <v>1.095</v>
      </c>
      <c r="L590" s="1837">
        <v>103.571</v>
      </c>
      <c r="N590" s="1450">
        <v>295524</v>
      </c>
      <c r="O590" s="1811">
        <f t="shared" si="32"/>
        <v>120.747</v>
      </c>
      <c r="U590" s="1450">
        <v>62161045</v>
      </c>
      <c r="V590" s="1795">
        <v>24265571</v>
      </c>
      <c r="W590" s="1814">
        <f t="shared" si="28"/>
        <v>86426616</v>
      </c>
      <c r="Y590" s="731">
        <v>104.4</v>
      </c>
      <c r="Z590" s="1811">
        <f t="shared" si="29"/>
        <v>103.571</v>
      </c>
    </row>
    <row r="591" spans="1:26">
      <c r="A591" s="630"/>
      <c r="B591" s="268"/>
      <c r="C591" s="268" t="s">
        <v>115</v>
      </c>
      <c r="D591" s="541">
        <v>102.1</v>
      </c>
      <c r="E591" s="515">
        <v>2182</v>
      </c>
      <c r="F591" s="1412">
        <v>119.5</v>
      </c>
      <c r="G591" s="1336">
        <v>99</v>
      </c>
      <c r="H591" s="631">
        <v>20542</v>
      </c>
      <c r="I591" s="1317">
        <v>115.077</v>
      </c>
      <c r="J591" s="631">
        <v>6112743</v>
      </c>
      <c r="K591" s="781">
        <v>1.0920000000000001</v>
      </c>
      <c r="L591" s="1837">
        <v>103.373</v>
      </c>
      <c r="N591" s="1450">
        <v>274414</v>
      </c>
      <c r="O591" s="1811">
        <f t="shared" si="32"/>
        <v>115.077</v>
      </c>
      <c r="U591" s="1450">
        <v>4505599</v>
      </c>
      <c r="V591" s="1795">
        <v>1607144</v>
      </c>
      <c r="W591" s="1814">
        <f t="shared" si="28"/>
        <v>6112743</v>
      </c>
      <c r="Y591" s="731">
        <v>104.2</v>
      </c>
      <c r="Z591" s="1811">
        <f t="shared" si="29"/>
        <v>103.373</v>
      </c>
    </row>
    <row r="592" spans="1:26">
      <c r="A592" s="630"/>
      <c r="B592" s="268"/>
      <c r="C592" s="268" t="s">
        <v>116</v>
      </c>
      <c r="D592" s="541">
        <v>100.4</v>
      </c>
      <c r="E592" s="515">
        <v>2207</v>
      </c>
      <c r="F592" s="1412">
        <v>81.7</v>
      </c>
      <c r="G592" s="1336">
        <v>99.3</v>
      </c>
      <c r="H592" s="631">
        <v>21919</v>
      </c>
      <c r="I592" s="1317">
        <v>127.473</v>
      </c>
      <c r="J592" s="631">
        <v>6346235</v>
      </c>
      <c r="K592" s="781">
        <v>1.0900000000000001</v>
      </c>
      <c r="L592" s="1837">
        <v>103.458</v>
      </c>
      <c r="N592" s="1450">
        <v>324398</v>
      </c>
      <c r="O592" s="1811">
        <f t="shared" si="32"/>
        <v>127.473</v>
      </c>
      <c r="U592" s="1450">
        <v>4674407</v>
      </c>
      <c r="V592" s="1795">
        <v>1671828</v>
      </c>
      <c r="W592" s="1814">
        <f t="shared" si="28"/>
        <v>6346235</v>
      </c>
      <c r="Y592" s="731">
        <v>104.7</v>
      </c>
      <c r="Z592" s="1811">
        <f t="shared" si="29"/>
        <v>103.458</v>
      </c>
    </row>
    <row r="593" spans="1:26">
      <c r="A593" s="630"/>
      <c r="B593" s="268"/>
      <c r="C593" s="268" t="s">
        <v>117</v>
      </c>
      <c r="D593" s="541">
        <v>100.1</v>
      </c>
      <c r="E593" s="515">
        <v>2143</v>
      </c>
      <c r="F593" s="1412">
        <v>90.1</v>
      </c>
      <c r="G593" s="1336">
        <v>99.1</v>
      </c>
      <c r="H593" s="631">
        <v>23042</v>
      </c>
      <c r="I593" s="1317">
        <v>111.273</v>
      </c>
      <c r="J593" s="631">
        <v>17830116</v>
      </c>
      <c r="K593" s="781">
        <v>1.0920000000000001</v>
      </c>
      <c r="L593" s="1837">
        <v>103.554</v>
      </c>
      <c r="N593" s="1450">
        <v>291709</v>
      </c>
      <c r="O593" s="1811">
        <f t="shared" si="32"/>
        <v>111.273</v>
      </c>
      <c r="U593" s="1450">
        <v>12650472</v>
      </c>
      <c r="V593" s="1795">
        <v>5179644</v>
      </c>
      <c r="W593" s="1814">
        <f t="shared" si="28"/>
        <v>17830116</v>
      </c>
      <c r="Y593" s="731">
        <v>104.9</v>
      </c>
      <c r="Z593" s="1811">
        <f t="shared" si="29"/>
        <v>103.554</v>
      </c>
    </row>
    <row r="594" spans="1:26">
      <c r="A594" s="630"/>
      <c r="B594" s="268"/>
      <c r="C594" s="268" t="s">
        <v>118</v>
      </c>
      <c r="D594" s="541">
        <v>100.6</v>
      </c>
      <c r="E594" s="515">
        <v>2075</v>
      </c>
      <c r="F594" s="1412">
        <v>79.599999999999994</v>
      </c>
      <c r="G594" s="1336">
        <v>99</v>
      </c>
      <c r="H594" s="631">
        <v>21349</v>
      </c>
      <c r="I594" s="1317">
        <v>82.998000000000005</v>
      </c>
      <c r="J594" s="631">
        <v>4943114</v>
      </c>
      <c r="K594" s="781">
        <v>1.095</v>
      </c>
      <c r="L594" s="1837">
        <v>103.235</v>
      </c>
      <c r="N594" s="1450">
        <v>258273</v>
      </c>
      <c r="O594" s="1811">
        <f t="shared" si="32"/>
        <v>82.998000000000005</v>
      </c>
      <c r="U594" s="1450">
        <v>3581796</v>
      </c>
      <c r="V594" s="1795">
        <v>1361318</v>
      </c>
      <c r="W594" s="1814">
        <f t="shared" si="28"/>
        <v>4943114</v>
      </c>
      <c r="Y594" s="731">
        <v>105.3</v>
      </c>
      <c r="Z594" s="1811">
        <f t="shared" si="29"/>
        <v>103.235</v>
      </c>
    </row>
    <row r="595" spans="1:26">
      <c r="A595" s="630"/>
      <c r="B595" s="268"/>
      <c r="C595" s="268" t="s">
        <v>119</v>
      </c>
      <c r="D595" s="541">
        <v>100.4</v>
      </c>
      <c r="E595" s="515">
        <v>2469</v>
      </c>
      <c r="F595" s="1412">
        <v>74.599999999999994</v>
      </c>
      <c r="G595" s="1336">
        <v>99.2</v>
      </c>
      <c r="H595" s="631">
        <v>21154</v>
      </c>
      <c r="I595" s="1317">
        <v>82.504999999999995</v>
      </c>
      <c r="J595" s="631">
        <v>8236661</v>
      </c>
      <c r="K595" s="781">
        <v>1.0980000000000001</v>
      </c>
      <c r="L595" s="1837">
        <v>103.509</v>
      </c>
      <c r="N595" s="1450">
        <v>288644</v>
      </c>
      <c r="O595" s="1811">
        <f t="shared" si="32"/>
        <v>82.504999999999995</v>
      </c>
      <c r="U595" s="1450">
        <v>5985441</v>
      </c>
      <c r="V595" s="1795">
        <v>2251220</v>
      </c>
      <c r="W595" s="1814">
        <f t="shared" ref="W595:W621" si="33">U595+V595</f>
        <v>8236661</v>
      </c>
      <c r="Y595" s="731">
        <v>106.2</v>
      </c>
      <c r="Z595" s="1811">
        <f t="shared" si="29"/>
        <v>103.509</v>
      </c>
    </row>
    <row r="596" spans="1:26">
      <c r="A596" s="630"/>
      <c r="B596" s="268"/>
      <c r="C596" s="268" t="s">
        <v>120</v>
      </c>
      <c r="D596" s="541">
        <v>101.3</v>
      </c>
      <c r="E596" s="515">
        <v>2498</v>
      </c>
      <c r="F596" s="1412">
        <v>77.900000000000006</v>
      </c>
      <c r="G596" s="1336">
        <v>99.4</v>
      </c>
      <c r="H596" s="631">
        <v>19797</v>
      </c>
      <c r="I596" s="1317">
        <v>78.346000000000004</v>
      </c>
      <c r="J596" s="631">
        <v>72830912</v>
      </c>
      <c r="K596" s="781">
        <v>1.1000000000000001</v>
      </c>
      <c r="L596" s="1837">
        <v>103.20399999999999</v>
      </c>
      <c r="N596" s="1450">
        <v>238263</v>
      </c>
      <c r="O596" s="1811">
        <f t="shared" si="32"/>
        <v>78.346000000000004</v>
      </c>
      <c r="U596" s="1450">
        <v>53356164</v>
      </c>
      <c r="V596" s="1795">
        <v>19474748</v>
      </c>
      <c r="W596" s="1814">
        <f t="shared" si="33"/>
        <v>72830912</v>
      </c>
      <c r="Y596" s="731">
        <v>106.3</v>
      </c>
      <c r="Z596" s="1811">
        <f t="shared" si="29"/>
        <v>103.20399999999999</v>
      </c>
    </row>
    <row r="597" spans="1:26">
      <c r="A597" s="633"/>
      <c r="B597" s="620"/>
      <c r="C597" s="620" t="s">
        <v>121</v>
      </c>
      <c r="D597" s="621">
        <v>101.1</v>
      </c>
      <c r="E597" s="635">
        <v>2434</v>
      </c>
      <c r="F597" s="1413">
        <v>105.7</v>
      </c>
      <c r="G597" s="1337">
        <v>99.4</v>
      </c>
      <c r="H597" s="634">
        <v>18756</v>
      </c>
      <c r="I597" s="1380">
        <v>74.509</v>
      </c>
      <c r="J597" s="634">
        <v>4243280</v>
      </c>
      <c r="K597" s="1377">
        <v>1.0980000000000001</v>
      </c>
      <c r="L597" s="1838">
        <v>103.21</v>
      </c>
      <c r="N597" s="1451">
        <v>297142</v>
      </c>
      <c r="O597" s="1813">
        <f t="shared" si="32"/>
        <v>74.509</v>
      </c>
      <c r="U597" s="1451">
        <v>3116464</v>
      </c>
      <c r="V597" s="1796">
        <v>1126816</v>
      </c>
      <c r="W597" s="1816">
        <f t="shared" si="33"/>
        <v>4243280</v>
      </c>
      <c r="Y597" s="736">
        <v>106.1</v>
      </c>
      <c r="Z597" s="1813">
        <f t="shared" si="29"/>
        <v>103.21</v>
      </c>
    </row>
    <row r="598" spans="1:26">
      <c r="A598" s="617">
        <v>2024</v>
      </c>
      <c r="B598" s="268" t="s">
        <v>194</v>
      </c>
      <c r="C598" s="268" t="s">
        <v>110</v>
      </c>
      <c r="D598" s="541">
        <v>98.6</v>
      </c>
      <c r="E598" s="515">
        <v>2166</v>
      </c>
      <c r="F598" s="1412">
        <v>84.1</v>
      </c>
      <c r="G598" s="1336">
        <v>98.9</v>
      </c>
      <c r="H598" s="631">
        <v>19032</v>
      </c>
      <c r="I598" s="1317">
        <v>86.034999999999997</v>
      </c>
      <c r="J598" s="631">
        <v>5997603</v>
      </c>
      <c r="K598" s="781">
        <v>1.095</v>
      </c>
      <c r="L598" s="1837">
        <v>102.117</v>
      </c>
      <c r="N598" s="1450">
        <v>255110</v>
      </c>
      <c r="O598" s="1811">
        <f t="shared" si="32"/>
        <v>86.034999999999997</v>
      </c>
      <c r="U598" s="1450">
        <v>4413988</v>
      </c>
      <c r="V598" s="1795">
        <v>1583615</v>
      </c>
      <c r="W598" s="1814">
        <f t="shared" si="33"/>
        <v>5997603</v>
      </c>
      <c r="Y598" s="731">
        <v>106.1</v>
      </c>
      <c r="Z598" s="1811">
        <f t="shared" si="29"/>
        <v>102.117</v>
      </c>
    </row>
    <row r="599" spans="1:26">
      <c r="A599" s="630"/>
      <c r="B599" s="268"/>
      <c r="C599" s="268" t="s">
        <v>111</v>
      </c>
      <c r="D599" s="541">
        <v>102</v>
      </c>
      <c r="E599" s="515">
        <v>2190</v>
      </c>
      <c r="F599" s="1412">
        <v>91.6</v>
      </c>
      <c r="G599" s="1336">
        <v>98.4</v>
      </c>
      <c r="H599" s="631">
        <v>18139</v>
      </c>
      <c r="I599" s="1317">
        <v>125.583</v>
      </c>
      <c r="J599" s="631">
        <v>20353818</v>
      </c>
      <c r="K599" s="781">
        <v>1.0960000000000001</v>
      </c>
      <c r="L599" s="1837">
        <v>102.91</v>
      </c>
      <c r="N599" s="1450">
        <v>305740</v>
      </c>
      <c r="O599" s="1811">
        <f t="shared" si="32"/>
        <v>125.583</v>
      </c>
      <c r="U599" s="1450">
        <v>14361387</v>
      </c>
      <c r="V599" s="1795">
        <v>5992431</v>
      </c>
      <c r="W599" s="1814">
        <f t="shared" si="33"/>
        <v>20353818</v>
      </c>
      <c r="Y599" s="731">
        <v>106.1</v>
      </c>
      <c r="Z599" s="1811">
        <f t="shared" ref="Z599:Z621" si="34">ROUND(Y599/Y587*100,3)</f>
        <v>102.91</v>
      </c>
    </row>
    <row r="600" spans="1:26">
      <c r="A600" s="630"/>
      <c r="B600" s="268"/>
      <c r="C600" s="268" t="s">
        <v>112</v>
      </c>
      <c r="D600" s="541">
        <v>102.4</v>
      </c>
      <c r="E600" s="515">
        <v>2178</v>
      </c>
      <c r="F600" s="1412">
        <v>96.3</v>
      </c>
      <c r="G600" s="1336">
        <v>98.3</v>
      </c>
      <c r="H600" s="631">
        <v>17250</v>
      </c>
      <c r="I600" s="1317">
        <v>109.854</v>
      </c>
      <c r="J600" s="631">
        <v>5130094</v>
      </c>
      <c r="K600" s="781">
        <v>1.099</v>
      </c>
      <c r="L600" s="1837">
        <v>102.998</v>
      </c>
      <c r="N600" s="1450">
        <v>286941</v>
      </c>
      <c r="O600" s="1811">
        <f t="shared" si="32"/>
        <v>109.854</v>
      </c>
      <c r="U600" s="1450">
        <v>3712548</v>
      </c>
      <c r="V600" s="1795">
        <v>1417546</v>
      </c>
      <c r="W600" s="1814">
        <f t="shared" si="33"/>
        <v>5130094</v>
      </c>
      <c r="Y600" s="731">
        <v>106.5</v>
      </c>
      <c r="Z600" s="1811">
        <f t="shared" si="34"/>
        <v>102.998</v>
      </c>
    </row>
    <row r="601" spans="1:26">
      <c r="A601" s="630"/>
      <c r="B601" s="268"/>
      <c r="C601" s="268" t="s">
        <v>113</v>
      </c>
      <c r="D601" s="541">
        <v>102.2</v>
      </c>
      <c r="E601" s="515">
        <v>2248</v>
      </c>
      <c r="F601" s="1412">
        <v>82.6</v>
      </c>
      <c r="G601" s="1336">
        <v>98.3</v>
      </c>
      <c r="H601" s="631">
        <v>17974</v>
      </c>
      <c r="I601" s="1317">
        <v>89.429000000000002</v>
      </c>
      <c r="J601" s="631">
        <v>9763179</v>
      </c>
      <c r="K601" s="781">
        <v>1.105</v>
      </c>
      <c r="L601" s="1837">
        <v>102.69</v>
      </c>
      <c r="N601" s="1450">
        <v>258462</v>
      </c>
      <c r="O601" s="1811">
        <f t="shared" si="32"/>
        <v>89.429000000000002</v>
      </c>
      <c r="U601" s="1450">
        <v>7078625</v>
      </c>
      <c r="V601" s="1795">
        <v>2684554</v>
      </c>
      <c r="W601" s="1814">
        <f t="shared" si="33"/>
        <v>9763179</v>
      </c>
      <c r="Y601" s="731">
        <v>106.9</v>
      </c>
      <c r="Z601" s="1811">
        <f t="shared" si="34"/>
        <v>102.69</v>
      </c>
    </row>
    <row r="602" spans="1:26">
      <c r="A602" s="630"/>
      <c r="B602" s="268"/>
      <c r="C602" s="268" t="s">
        <v>114</v>
      </c>
      <c r="D602" s="541">
        <v>99.8</v>
      </c>
      <c r="E602" s="515">
        <v>2239</v>
      </c>
      <c r="F602" s="1412">
        <v>79.8</v>
      </c>
      <c r="G602" s="1336">
        <v>99.2</v>
      </c>
      <c r="H602" s="631">
        <v>19693</v>
      </c>
      <c r="I602" s="1317">
        <v>99.087999999999994</v>
      </c>
      <c r="J602" s="631">
        <v>94866916</v>
      </c>
      <c r="K602" s="781">
        <v>1.109</v>
      </c>
      <c r="L602" s="1837">
        <v>102.682</v>
      </c>
      <c r="N602" s="1450">
        <v>292829</v>
      </c>
      <c r="O602" s="1811">
        <f t="shared" si="32"/>
        <v>99.087999999999994</v>
      </c>
      <c r="U602" s="1450">
        <v>67614046</v>
      </c>
      <c r="V602" s="1795">
        <v>27252870</v>
      </c>
      <c r="W602" s="1814">
        <f t="shared" si="33"/>
        <v>94866916</v>
      </c>
      <c r="Y602" s="731">
        <v>107.2</v>
      </c>
      <c r="Z602" s="1811">
        <f t="shared" si="34"/>
        <v>102.682</v>
      </c>
    </row>
    <row r="603" spans="1:26">
      <c r="A603" s="630"/>
      <c r="B603" s="268"/>
      <c r="C603" s="268" t="s">
        <v>115</v>
      </c>
      <c r="D603" s="541">
        <v>101.3</v>
      </c>
      <c r="E603" s="515">
        <v>2260</v>
      </c>
      <c r="F603" s="1412">
        <v>85.7</v>
      </c>
      <c r="G603" s="1336">
        <v>99</v>
      </c>
      <c r="H603" s="631">
        <v>19628</v>
      </c>
      <c r="I603" s="1317">
        <v>96.049000000000007</v>
      </c>
      <c r="J603" s="631">
        <v>6140422</v>
      </c>
      <c r="K603" s="781">
        <v>1.113</v>
      </c>
      <c r="L603" s="1837">
        <v>103.071</v>
      </c>
      <c r="N603" s="1450">
        <v>263571</v>
      </c>
      <c r="O603" s="1811">
        <f t="shared" si="32"/>
        <v>96.049000000000007</v>
      </c>
      <c r="U603" s="1450">
        <v>4482946</v>
      </c>
      <c r="V603" s="1795">
        <v>1657476</v>
      </c>
      <c r="W603" s="1814">
        <f t="shared" si="33"/>
        <v>6140422</v>
      </c>
      <c r="Y603" s="731">
        <v>107.4</v>
      </c>
      <c r="Z603" s="1811">
        <f t="shared" si="34"/>
        <v>103.071</v>
      </c>
    </row>
    <row r="604" spans="1:26">
      <c r="A604" s="630"/>
      <c r="B604" s="268"/>
      <c r="C604" s="268" t="s">
        <v>116</v>
      </c>
      <c r="D604" s="541">
        <v>101.2</v>
      </c>
      <c r="E604" s="515">
        <v>2223</v>
      </c>
      <c r="F604" s="1412">
        <v>91.6</v>
      </c>
      <c r="G604" s="1336">
        <v>98.9</v>
      </c>
      <c r="H604" s="631">
        <v>22206</v>
      </c>
      <c r="I604" s="1317">
        <v>79.465999999999994</v>
      </c>
      <c r="J604" s="631">
        <v>7527956</v>
      </c>
      <c r="K604" s="781">
        <v>1.117</v>
      </c>
      <c r="L604" s="1837">
        <v>102.77</v>
      </c>
      <c r="N604" s="1450">
        <v>257786</v>
      </c>
      <c r="O604" s="1811">
        <f t="shared" si="32"/>
        <v>79.465999999999994</v>
      </c>
      <c r="U604" s="1450">
        <v>5661808</v>
      </c>
      <c r="V604" s="1795">
        <v>1866148</v>
      </c>
      <c r="W604" s="1814">
        <f t="shared" si="33"/>
        <v>7527956</v>
      </c>
      <c r="Y604" s="731">
        <v>107.6</v>
      </c>
      <c r="Z604" s="1811">
        <f t="shared" si="34"/>
        <v>102.77</v>
      </c>
    </row>
    <row r="605" spans="1:26">
      <c r="A605" s="630"/>
      <c r="B605" s="268"/>
      <c r="C605" s="268" t="s">
        <v>117</v>
      </c>
      <c r="D605" s="541">
        <v>106.4</v>
      </c>
      <c r="E605" s="515">
        <v>2125</v>
      </c>
      <c r="F605" s="1412">
        <v>88.8</v>
      </c>
      <c r="G605" s="1336">
        <v>99.3</v>
      </c>
      <c r="H605" s="631">
        <v>21536</v>
      </c>
      <c r="I605" s="1317">
        <v>89.685000000000002</v>
      </c>
      <c r="J605" s="631">
        <v>19527606</v>
      </c>
      <c r="K605" s="781">
        <v>1.1180000000000001</v>
      </c>
      <c r="L605" s="1837">
        <v>103.241</v>
      </c>
      <c r="N605" s="1450">
        <v>261618</v>
      </c>
      <c r="O605" s="1811">
        <f t="shared" si="32"/>
        <v>89.685000000000002</v>
      </c>
      <c r="U605" s="1450">
        <v>13850368</v>
      </c>
      <c r="V605" s="1795">
        <v>5677238</v>
      </c>
      <c r="W605" s="1814">
        <f t="shared" si="33"/>
        <v>19527606</v>
      </c>
      <c r="Y605" s="731">
        <v>108.3</v>
      </c>
      <c r="Z605" s="1811">
        <f t="shared" si="34"/>
        <v>103.241</v>
      </c>
    </row>
    <row r="606" spans="1:26">
      <c r="A606" s="630"/>
      <c r="B606" s="268"/>
      <c r="C606" s="268" t="s">
        <v>118</v>
      </c>
      <c r="D606" s="541">
        <v>102.8</v>
      </c>
      <c r="E606" s="515">
        <v>2197</v>
      </c>
      <c r="F606" s="1412">
        <v>90.8</v>
      </c>
      <c r="G606" s="1336">
        <v>98.5</v>
      </c>
      <c r="H606" s="631">
        <v>20723</v>
      </c>
      <c r="I606" s="1317">
        <v>99.344999999999999</v>
      </c>
      <c r="J606" s="631">
        <v>5132639</v>
      </c>
      <c r="K606" s="781">
        <v>1.145</v>
      </c>
      <c r="L606" s="1837">
        <v>102.944</v>
      </c>
      <c r="N606" s="1450">
        <v>256581</v>
      </c>
      <c r="O606" s="1811">
        <f t="shared" si="32"/>
        <v>99.344999999999999</v>
      </c>
      <c r="U606" s="1450">
        <v>3693829</v>
      </c>
      <c r="V606" s="1795">
        <v>1438810</v>
      </c>
      <c r="W606" s="1814">
        <f t="shared" si="33"/>
        <v>5132639</v>
      </c>
      <c r="Y606" s="731">
        <v>108.4</v>
      </c>
      <c r="Z606" s="1811">
        <f t="shared" si="34"/>
        <v>102.944</v>
      </c>
    </row>
    <row r="607" spans="1:26">
      <c r="A607" s="630"/>
      <c r="B607" s="268"/>
      <c r="C607" s="268" t="s">
        <v>119</v>
      </c>
      <c r="D607" s="541">
        <v>102.6</v>
      </c>
      <c r="F607" s="1412">
        <v>88.8</v>
      </c>
      <c r="G607" s="1336">
        <v>99</v>
      </c>
      <c r="H607" s="631">
        <v>20279</v>
      </c>
      <c r="I607" s="1317">
        <v>103.399</v>
      </c>
      <c r="J607" s="631">
        <v>9041754</v>
      </c>
      <c r="K607" s="781">
        <v>1.155</v>
      </c>
      <c r="L607" s="1837">
        <v>102.44799999999999</v>
      </c>
      <c r="N607" s="1450">
        <v>298455</v>
      </c>
      <c r="O607" s="1811">
        <f t="shared" si="32"/>
        <v>103.399</v>
      </c>
      <c r="U607" s="1450">
        <v>6533751</v>
      </c>
      <c r="V607" s="1795">
        <v>2508003</v>
      </c>
      <c r="W607" s="1814">
        <f t="shared" si="33"/>
        <v>9041754</v>
      </c>
      <c r="Y607" s="731">
        <v>108.8</v>
      </c>
      <c r="Z607" s="1811">
        <f t="shared" si="34"/>
        <v>102.44799999999999</v>
      </c>
    </row>
    <row r="608" spans="1:26">
      <c r="A608" s="630"/>
      <c r="B608" s="268"/>
      <c r="C608" s="268" t="s">
        <v>120</v>
      </c>
      <c r="D608" s="541">
        <v>102.7</v>
      </c>
      <c r="F608" s="1412">
        <v>89.9</v>
      </c>
      <c r="G608" s="1336">
        <v>99.2</v>
      </c>
      <c r="H608" s="631">
        <v>18297</v>
      </c>
      <c r="I608" s="1317">
        <v>117.759</v>
      </c>
      <c r="J608" s="631">
        <v>77125592</v>
      </c>
      <c r="K608" s="781">
        <v>1.1639999999999999</v>
      </c>
      <c r="L608" s="1837">
        <v>103.01</v>
      </c>
      <c r="N608" s="1450">
        <v>280576</v>
      </c>
      <c r="O608" s="1811">
        <f t="shared" si="32"/>
        <v>117.759</v>
      </c>
      <c r="U608" s="1450">
        <v>55934555</v>
      </c>
      <c r="V608" s="1795">
        <v>21191037</v>
      </c>
      <c r="W608" s="1814">
        <f t="shared" si="33"/>
        <v>77125592</v>
      </c>
      <c r="Y608" s="731">
        <v>109.5</v>
      </c>
      <c r="Z608" s="1811">
        <f t="shared" si="34"/>
        <v>103.01</v>
      </c>
    </row>
    <row r="609" spans="1:26">
      <c r="A609" s="633"/>
      <c r="B609" s="620"/>
      <c r="C609" s="620" t="s">
        <v>121</v>
      </c>
      <c r="D609" s="621">
        <v>103.8</v>
      </c>
      <c r="E609" s="635"/>
      <c r="F609" s="1413">
        <v>92</v>
      </c>
      <c r="G609" s="1337">
        <v>99.5</v>
      </c>
      <c r="H609" s="634">
        <v>18503</v>
      </c>
      <c r="I609" s="1380">
        <v>116.042</v>
      </c>
      <c r="J609" s="634">
        <v>4867698</v>
      </c>
      <c r="K609" s="1377">
        <v>1.1910000000000001</v>
      </c>
      <c r="L609" s="1838">
        <v>103.77</v>
      </c>
      <c r="N609" s="1451">
        <v>344811</v>
      </c>
      <c r="O609" s="1813">
        <f t="shared" si="32"/>
        <v>116.042</v>
      </c>
      <c r="U609" s="1451">
        <v>3530980</v>
      </c>
      <c r="V609" s="1796">
        <v>1336718</v>
      </c>
      <c r="W609" s="1816">
        <f t="shared" si="33"/>
        <v>4867698</v>
      </c>
      <c r="Y609" s="736">
        <v>110.1</v>
      </c>
      <c r="Z609" s="1813">
        <f t="shared" si="34"/>
        <v>103.77</v>
      </c>
    </row>
    <row r="610" spans="1:26">
      <c r="A610" s="617">
        <v>2025</v>
      </c>
      <c r="B610" s="268" t="s">
        <v>835</v>
      </c>
      <c r="C610" s="268" t="s">
        <v>110</v>
      </c>
      <c r="D610" s="541">
        <v>103.2</v>
      </c>
      <c r="E610" s="1618"/>
      <c r="F610" s="1412">
        <v>86.4</v>
      </c>
      <c r="G610" s="1336">
        <v>98.3</v>
      </c>
      <c r="H610" s="631">
        <v>18422</v>
      </c>
      <c r="I610" s="1317">
        <v>110.70099999999999</v>
      </c>
      <c r="J610" s="631">
        <v>5797860</v>
      </c>
      <c r="K610" s="781">
        <v>1.222</v>
      </c>
      <c r="L610" s="1837">
        <v>104.241</v>
      </c>
      <c r="N610" s="1450">
        <v>282409</v>
      </c>
      <c r="O610" s="1811">
        <f t="shared" si="32"/>
        <v>110.70099999999999</v>
      </c>
      <c r="U610" s="1450">
        <v>4260579</v>
      </c>
      <c r="V610" s="1795">
        <v>1537281</v>
      </c>
      <c r="W610" s="1814">
        <f t="shared" si="33"/>
        <v>5797860</v>
      </c>
      <c r="Y610" s="731">
        <v>110.6</v>
      </c>
      <c r="Z610" s="1811">
        <f t="shared" si="34"/>
        <v>104.241</v>
      </c>
    </row>
    <row r="611" spans="1:26">
      <c r="A611" s="630"/>
      <c r="B611" s="268"/>
      <c r="C611" s="268" t="s">
        <v>111</v>
      </c>
      <c r="D611" s="541">
        <v>100.8</v>
      </c>
      <c r="E611" s="1618"/>
      <c r="F611" s="1412">
        <v>92.8</v>
      </c>
      <c r="G611" s="1336">
        <v>97.9</v>
      </c>
      <c r="H611" s="631">
        <v>17782</v>
      </c>
      <c r="I611" s="1317">
        <v>77.662000000000006</v>
      </c>
      <c r="J611" s="631">
        <v>20915241</v>
      </c>
      <c r="K611" s="781">
        <v>1.2370000000000001</v>
      </c>
      <c r="L611" s="1837">
        <v>103.77</v>
      </c>
      <c r="N611" s="1450">
        <v>237443</v>
      </c>
      <c r="O611" s="1811">
        <f t="shared" si="32"/>
        <v>77.662000000000006</v>
      </c>
      <c r="U611" s="1450">
        <v>14601989</v>
      </c>
      <c r="V611" s="1795">
        <v>6313252</v>
      </c>
      <c r="W611" s="1814">
        <f t="shared" si="33"/>
        <v>20915241</v>
      </c>
      <c r="Y611" s="731">
        <v>110.1</v>
      </c>
      <c r="Z611" s="1811">
        <f t="shared" si="34"/>
        <v>103.77</v>
      </c>
    </row>
    <row r="612" spans="1:26">
      <c r="A612" s="630"/>
      <c r="B612" s="268"/>
      <c r="C612" s="268" t="s">
        <v>112</v>
      </c>
      <c r="D612" s="541">
        <v>100.2</v>
      </c>
      <c r="E612" s="1618"/>
      <c r="F612" s="1412">
        <v>82.4</v>
      </c>
      <c r="G612" s="1412">
        <v>96.8</v>
      </c>
      <c r="H612" s="631">
        <v>17216</v>
      </c>
      <c r="I612" s="1317">
        <v>95.575999999999993</v>
      </c>
      <c r="J612" s="631">
        <v>5050186</v>
      </c>
      <c r="K612" s="781">
        <v>1.284</v>
      </c>
      <c r="L612" s="1837">
        <v>103.568</v>
      </c>
      <c r="N612" s="1450">
        <v>274247</v>
      </c>
      <c r="O612" s="1811">
        <f t="shared" si="32"/>
        <v>95.575999999999993</v>
      </c>
      <c r="U612" s="1450">
        <v>3701453</v>
      </c>
      <c r="V612" s="1795">
        <v>1348733</v>
      </c>
      <c r="W612" s="1814">
        <f t="shared" si="33"/>
        <v>5050186</v>
      </c>
      <c r="Y612" s="731">
        <v>110.3</v>
      </c>
      <c r="Z612" s="1811">
        <f t="shared" si="34"/>
        <v>103.568</v>
      </c>
    </row>
    <row r="613" spans="1:26">
      <c r="A613" s="630"/>
      <c r="B613" s="268"/>
      <c r="C613" s="268" t="s">
        <v>113</v>
      </c>
      <c r="D613" s="541">
        <v>101.2</v>
      </c>
      <c r="E613" s="1618"/>
      <c r="F613" s="1412">
        <v>80.2</v>
      </c>
      <c r="G613" s="1412">
        <v>99.5</v>
      </c>
      <c r="H613" s="631">
        <v>17513</v>
      </c>
      <c r="I613" s="1317">
        <v>116.89400000000001</v>
      </c>
      <c r="J613" s="631">
        <v>10221949</v>
      </c>
      <c r="K613" s="781">
        <v>1.3029999999999999</v>
      </c>
      <c r="L613" s="1837">
        <v>103.55500000000001</v>
      </c>
      <c r="N613" s="1450">
        <v>302126</v>
      </c>
      <c r="O613" s="1811">
        <f t="shared" si="32"/>
        <v>116.89400000000001</v>
      </c>
      <c r="U613" s="1450">
        <v>7344408</v>
      </c>
      <c r="V613" s="1795">
        <v>2877541</v>
      </c>
      <c r="W613" s="1814">
        <f t="shared" si="33"/>
        <v>10221949</v>
      </c>
      <c r="Y613" s="731">
        <v>110.7</v>
      </c>
      <c r="Z613" s="1811">
        <f t="shared" si="34"/>
        <v>103.55500000000001</v>
      </c>
    </row>
    <row r="614" spans="1:26">
      <c r="A614" s="630"/>
      <c r="B614" s="268"/>
      <c r="C614" s="268" t="s">
        <v>114</v>
      </c>
      <c r="D614" s="541">
        <v>98.7</v>
      </c>
      <c r="F614" s="1412">
        <v>104.5</v>
      </c>
      <c r="G614" s="1412">
        <v>99.4</v>
      </c>
      <c r="H614" s="631">
        <v>18651</v>
      </c>
      <c r="I614" s="1317">
        <v>92.456000000000003</v>
      </c>
      <c r="J614" s="631">
        <v>90888716</v>
      </c>
      <c r="K614" s="781">
        <v>1.321</v>
      </c>
      <c r="L614" s="1837">
        <v>103.73099999999999</v>
      </c>
      <c r="N614" s="1450">
        <v>270738</v>
      </c>
      <c r="O614" s="1811">
        <f t="shared" si="32"/>
        <v>92.456000000000003</v>
      </c>
      <c r="U614" s="1450">
        <v>64923595</v>
      </c>
      <c r="V614" s="1795">
        <v>25965121</v>
      </c>
      <c r="W614" s="1814">
        <f t="shared" si="33"/>
        <v>90888716</v>
      </c>
      <c r="Y614" s="731">
        <v>111.2</v>
      </c>
      <c r="Z614" s="1811">
        <f t="shared" si="34"/>
        <v>103.73099999999999</v>
      </c>
    </row>
    <row r="615" spans="1:26">
      <c r="A615" s="630"/>
      <c r="B615" s="268"/>
      <c r="C615" s="268" t="s">
        <v>115</v>
      </c>
      <c r="D615" s="541">
        <v>100.4</v>
      </c>
      <c r="F615" s="1412">
        <v>107</v>
      </c>
      <c r="G615" s="1412">
        <v>99.5</v>
      </c>
      <c r="H615" s="631">
        <v>20230</v>
      </c>
      <c r="I615" s="1317">
        <v>102.057</v>
      </c>
      <c r="J615" s="631">
        <v>6237121</v>
      </c>
      <c r="K615" s="781">
        <v>1.3779999999999999</v>
      </c>
      <c r="L615" s="1837">
        <v>103.352</v>
      </c>
      <c r="N615" s="1450">
        <v>268992</v>
      </c>
      <c r="O615" s="1811">
        <f t="shared" si="32"/>
        <v>102.057</v>
      </c>
      <c r="U615" s="1450">
        <v>4506382</v>
      </c>
      <c r="V615" s="1795">
        <v>1730739</v>
      </c>
      <c r="W615" s="1814">
        <f t="shared" si="33"/>
        <v>6237121</v>
      </c>
      <c r="Y615" s="731">
        <v>111</v>
      </c>
      <c r="Z615" s="1811">
        <f t="shared" si="34"/>
        <v>103.352</v>
      </c>
    </row>
    <row r="616" spans="1:26">
      <c r="A616" s="630"/>
      <c r="B616" s="268"/>
      <c r="C616" s="268" t="s">
        <v>116</v>
      </c>
      <c r="D616" s="541">
        <v>103.6</v>
      </c>
      <c r="F616" s="1412">
        <v>108.3</v>
      </c>
      <c r="G616" s="1412">
        <v>99.3</v>
      </c>
      <c r="H616" s="631">
        <v>23572</v>
      </c>
      <c r="I616" s="1317">
        <v>107.782</v>
      </c>
      <c r="J616" s="631">
        <v>7462369</v>
      </c>
      <c r="K616" s="781">
        <v>1.383</v>
      </c>
      <c r="L616" s="1837">
        <v>103.43899999999999</v>
      </c>
      <c r="N616" s="1450">
        <v>277847</v>
      </c>
      <c r="O616" s="1811">
        <f t="shared" si="32"/>
        <v>107.782</v>
      </c>
      <c r="U616" s="1450">
        <v>5520708</v>
      </c>
      <c r="V616" s="1795">
        <v>1941661</v>
      </c>
      <c r="W616" s="1814">
        <f t="shared" si="33"/>
        <v>7462369</v>
      </c>
      <c r="Y616" s="731">
        <v>111.3</v>
      </c>
      <c r="Z616" s="1811">
        <f t="shared" si="34"/>
        <v>103.43899999999999</v>
      </c>
    </row>
    <row r="617" spans="1:26">
      <c r="A617" s="630"/>
      <c r="B617" s="268"/>
      <c r="C617" s="268" t="s">
        <v>117</v>
      </c>
      <c r="D617" s="541">
        <v>103.2</v>
      </c>
      <c r="F617" s="1412">
        <v>88.3</v>
      </c>
      <c r="G617" s="1412">
        <v>98.9</v>
      </c>
      <c r="H617" s="631">
        <v>22844</v>
      </c>
      <c r="I617" s="1317">
        <v>104.633</v>
      </c>
      <c r="J617" s="631">
        <v>20241350</v>
      </c>
      <c r="K617" s="781">
        <v>1.3819999999999999</v>
      </c>
      <c r="L617" s="1837">
        <v>102.678</v>
      </c>
      <c r="N617" s="1450">
        <v>273740</v>
      </c>
      <c r="O617" s="1811">
        <f t="shared" si="32"/>
        <v>104.633</v>
      </c>
      <c r="U617" s="1450">
        <v>14288069</v>
      </c>
      <c r="V617" s="1795">
        <v>5953281</v>
      </c>
      <c r="W617" s="1814">
        <f t="shared" si="33"/>
        <v>20241350</v>
      </c>
      <c r="Y617" s="731">
        <v>111.2</v>
      </c>
      <c r="Z617" s="1811">
        <f t="shared" si="34"/>
        <v>102.678</v>
      </c>
    </row>
    <row r="618" spans="1:26">
      <c r="A618" s="630"/>
      <c r="B618" s="268"/>
      <c r="C618" s="268" t="s">
        <v>118</v>
      </c>
      <c r="D618" s="541">
        <v>104.1</v>
      </c>
      <c r="F618" s="1412">
        <v>79.400000000000006</v>
      </c>
      <c r="G618" s="1412">
        <v>99.1</v>
      </c>
      <c r="H618" s="631">
        <v>23040</v>
      </c>
      <c r="I618" s="1317">
        <v>108.446</v>
      </c>
      <c r="J618" s="631">
        <v>5581874</v>
      </c>
      <c r="K618" s="781">
        <v>1.3919999999999999</v>
      </c>
      <c r="L618" s="1837">
        <v>102.768</v>
      </c>
      <c r="N618" s="1450">
        <v>278252</v>
      </c>
      <c r="O618" s="1811">
        <f t="shared" si="32"/>
        <v>108.446</v>
      </c>
      <c r="U618" s="1450">
        <v>4091045</v>
      </c>
      <c r="V618" s="1795">
        <v>1490829</v>
      </c>
      <c r="W618" s="1814">
        <f t="shared" si="33"/>
        <v>5581874</v>
      </c>
      <c r="Y618" s="731">
        <v>111.4</v>
      </c>
      <c r="Z618" s="1811">
        <f t="shared" si="34"/>
        <v>102.768</v>
      </c>
    </row>
    <row r="619" spans="1:26">
      <c r="A619" s="630"/>
      <c r="B619" s="268"/>
      <c r="C619" s="268" t="s">
        <v>119</v>
      </c>
      <c r="D619" s="541">
        <v>105.2</v>
      </c>
      <c r="F619" s="1412">
        <v>74.2</v>
      </c>
      <c r="G619" s="1412">
        <v>99</v>
      </c>
      <c r="H619" s="631">
        <v>22180</v>
      </c>
      <c r="I619" s="1317">
        <v>92.656000000000006</v>
      </c>
      <c r="J619" s="631">
        <v>10140491</v>
      </c>
      <c r="K619" s="781">
        <v>1.3979999999999999</v>
      </c>
      <c r="L619" s="1837">
        <v>102.941</v>
      </c>
      <c r="N619" s="1450">
        <v>276535</v>
      </c>
      <c r="O619" s="1811">
        <f t="shared" si="32"/>
        <v>92.656000000000006</v>
      </c>
      <c r="U619" s="1450">
        <v>7349125</v>
      </c>
      <c r="V619" s="1795">
        <v>2791366</v>
      </c>
      <c r="W619" s="1814">
        <f t="shared" si="33"/>
        <v>10140491</v>
      </c>
      <c r="Y619" s="731">
        <v>112</v>
      </c>
      <c r="Z619" s="1811">
        <f t="shared" si="34"/>
        <v>102.941</v>
      </c>
    </row>
    <row r="620" spans="1:26">
      <c r="A620" s="630"/>
      <c r="B620" s="268"/>
      <c r="C620" s="268" t="s">
        <v>120</v>
      </c>
      <c r="D620" s="541">
        <v>100.4</v>
      </c>
      <c r="F620" s="1412">
        <v>88.5</v>
      </c>
      <c r="G620" s="1412">
        <v>99.1</v>
      </c>
      <c r="H620" s="631">
        <v>19968</v>
      </c>
      <c r="I620" s="1317">
        <v>100.13500000000001</v>
      </c>
      <c r="J620" s="631">
        <v>79808048</v>
      </c>
      <c r="K620" s="781"/>
      <c r="L620" s="1837">
        <v>102.648</v>
      </c>
      <c r="N620" s="1450">
        <v>280955</v>
      </c>
      <c r="O620" s="1811">
        <f t="shared" si="32"/>
        <v>100.13500000000001</v>
      </c>
      <c r="U620" s="1450">
        <v>57614425</v>
      </c>
      <c r="V620" s="1795">
        <v>22193623</v>
      </c>
      <c r="W620" s="1814">
        <f t="shared" si="33"/>
        <v>79808048</v>
      </c>
      <c r="Y620" s="731">
        <v>112.4</v>
      </c>
      <c r="Z620" s="1811">
        <f t="shared" si="34"/>
        <v>102.648</v>
      </c>
    </row>
    <row r="621" spans="1:26">
      <c r="A621" s="633"/>
      <c r="B621" s="620"/>
      <c r="C621" s="620" t="s">
        <v>121</v>
      </c>
      <c r="D621" s="621"/>
      <c r="E621" s="635"/>
      <c r="F621" s="1413"/>
      <c r="G621" s="1413"/>
      <c r="H621" s="634"/>
      <c r="I621" s="1380"/>
      <c r="J621" s="634"/>
      <c r="K621" s="1377"/>
      <c r="L621" s="1838"/>
      <c r="N621" s="623"/>
      <c r="O621" s="1813">
        <f t="shared" si="32"/>
        <v>0</v>
      </c>
      <c r="U621" s="623"/>
      <c r="V621" s="635"/>
      <c r="W621" s="1816">
        <f t="shared" si="33"/>
        <v>0</v>
      </c>
      <c r="Y621" s="657"/>
      <c r="Z621" s="1813">
        <f t="shared" si="34"/>
        <v>0</v>
      </c>
    </row>
  </sheetData>
  <phoneticPr fontId="1"/>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T32"/>
  <sheetViews>
    <sheetView workbookViewId="0">
      <pane xSplit="2" ySplit="4" topLeftCell="C5" activePane="bottomRight" state="frozen"/>
      <selection pane="topRight" activeCell="C1" sqref="C1"/>
      <selection pane="bottomLeft" activeCell="A5" sqref="A5"/>
      <selection pane="bottomRight" activeCell="B15" sqref="B15"/>
    </sheetView>
  </sheetViews>
  <sheetFormatPr defaultColWidth="8.90625" defaultRowHeight="12.5"/>
  <cols>
    <col min="1" max="1" width="0.453125" style="784" customWidth="1"/>
    <col min="2" max="2" width="9.90625" style="784" customWidth="1"/>
    <col min="3" max="5" width="11.08984375" style="784" customWidth="1"/>
    <col min="6" max="8" width="8.08984375" style="784" customWidth="1"/>
    <col min="9" max="11" width="11.08984375" style="784" customWidth="1"/>
    <col min="12" max="14" width="8.08984375" style="784" customWidth="1"/>
    <col min="15" max="17" width="11.08984375" style="784" hidden="1" customWidth="1"/>
    <col min="18" max="20" width="8.08984375" style="784" hidden="1" customWidth="1"/>
    <col min="21" max="23" width="11.08984375" style="784" hidden="1" customWidth="1"/>
    <col min="24" max="26" width="8.08984375" style="784" hidden="1" customWidth="1"/>
    <col min="27" max="29" width="11.08984375" style="784" hidden="1" customWidth="1"/>
    <col min="30" max="32" width="8.08984375" style="784" hidden="1" customWidth="1"/>
    <col min="33" max="35" width="11.08984375" style="784" hidden="1" customWidth="1"/>
    <col min="36" max="38" width="8.08984375" style="784" hidden="1" customWidth="1"/>
    <col min="39" max="41" width="11.08984375" style="784" hidden="1" customWidth="1"/>
    <col min="42" max="44" width="8.08984375" style="784" hidden="1" customWidth="1"/>
    <col min="45" max="45" width="23.7265625" style="784" customWidth="1"/>
    <col min="46" max="46" width="24.26953125" style="784" customWidth="1"/>
    <col min="47" max="16384" width="8.90625" style="784"/>
  </cols>
  <sheetData>
    <row r="1" spans="2:46" ht="13" thickBot="1">
      <c r="B1" s="782" t="s">
        <v>82</v>
      </c>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row>
    <row r="2" spans="2:46">
      <c r="B2" s="785"/>
      <c r="C2" s="1976" t="s">
        <v>460</v>
      </c>
      <c r="D2" s="1977"/>
      <c r="E2" s="1977"/>
      <c r="F2" s="1977"/>
      <c r="G2" s="1977"/>
      <c r="H2" s="1978"/>
      <c r="I2" s="1976" t="s">
        <v>461</v>
      </c>
      <c r="J2" s="1977"/>
      <c r="K2" s="1977"/>
      <c r="L2" s="1977"/>
      <c r="M2" s="1977"/>
      <c r="N2" s="1978"/>
      <c r="O2" s="1976" t="s">
        <v>462</v>
      </c>
      <c r="P2" s="1977"/>
      <c r="Q2" s="1977"/>
      <c r="R2" s="1977"/>
      <c r="S2" s="1977"/>
      <c r="T2" s="1978"/>
      <c r="U2" s="1976" t="s">
        <v>463</v>
      </c>
      <c r="V2" s="1977"/>
      <c r="W2" s="1977"/>
      <c r="X2" s="1977"/>
      <c r="Y2" s="1977"/>
      <c r="Z2" s="1978"/>
      <c r="AA2" s="1976" t="s">
        <v>464</v>
      </c>
      <c r="AB2" s="1977"/>
      <c r="AC2" s="1977"/>
      <c r="AD2" s="1977"/>
      <c r="AE2" s="1977"/>
      <c r="AF2" s="1977"/>
      <c r="AG2" s="1964" t="s">
        <v>465</v>
      </c>
      <c r="AH2" s="1965"/>
      <c r="AI2" s="1965"/>
      <c r="AJ2" s="1965"/>
      <c r="AK2" s="1965"/>
      <c r="AL2" s="1979"/>
      <c r="AM2" s="1964" t="s">
        <v>466</v>
      </c>
      <c r="AN2" s="1965"/>
      <c r="AO2" s="1965"/>
      <c r="AP2" s="1965"/>
      <c r="AQ2" s="1965"/>
      <c r="AR2" s="1965"/>
      <c r="AS2" s="1966" t="s">
        <v>467</v>
      </c>
      <c r="AT2" s="1967"/>
    </row>
    <row r="3" spans="2:46">
      <c r="B3" s="786" t="s">
        <v>468</v>
      </c>
      <c r="C3" s="787" t="s">
        <v>30</v>
      </c>
      <c r="D3" s="788" t="s">
        <v>29</v>
      </c>
      <c r="E3" s="789" t="s">
        <v>30</v>
      </c>
      <c r="F3" s="1970" t="s">
        <v>469</v>
      </c>
      <c r="G3" s="1971"/>
      <c r="H3" s="1972"/>
      <c r="I3" s="787" t="s">
        <v>30</v>
      </c>
      <c r="J3" s="788" t="s">
        <v>29</v>
      </c>
      <c r="K3" s="789" t="s">
        <v>30</v>
      </c>
      <c r="L3" s="1970" t="s">
        <v>469</v>
      </c>
      <c r="M3" s="1971"/>
      <c r="N3" s="1972"/>
      <c r="O3" s="787" t="s">
        <v>30</v>
      </c>
      <c r="P3" s="788" t="s">
        <v>29</v>
      </c>
      <c r="Q3" s="789" t="s">
        <v>30</v>
      </c>
      <c r="R3" s="1970" t="s">
        <v>469</v>
      </c>
      <c r="S3" s="1971"/>
      <c r="T3" s="1972"/>
      <c r="U3" s="787" t="s">
        <v>30</v>
      </c>
      <c r="V3" s="788" t="s">
        <v>29</v>
      </c>
      <c r="W3" s="789" t="s">
        <v>30</v>
      </c>
      <c r="X3" s="1970" t="s">
        <v>469</v>
      </c>
      <c r="Y3" s="1971"/>
      <c r="Z3" s="1972"/>
      <c r="AA3" s="787" t="s">
        <v>30</v>
      </c>
      <c r="AB3" s="788" t="s">
        <v>29</v>
      </c>
      <c r="AC3" s="789" t="s">
        <v>30</v>
      </c>
      <c r="AD3" s="1970" t="s">
        <v>469</v>
      </c>
      <c r="AE3" s="1971"/>
      <c r="AF3" s="1971"/>
      <c r="AG3" s="790" t="s">
        <v>30</v>
      </c>
      <c r="AH3" s="791" t="s">
        <v>29</v>
      </c>
      <c r="AI3" s="792" t="s">
        <v>30</v>
      </c>
      <c r="AJ3" s="1973" t="s">
        <v>469</v>
      </c>
      <c r="AK3" s="1974"/>
      <c r="AL3" s="1975"/>
      <c r="AM3" s="790" t="s">
        <v>30</v>
      </c>
      <c r="AN3" s="791" t="s">
        <v>29</v>
      </c>
      <c r="AO3" s="792" t="s">
        <v>30</v>
      </c>
      <c r="AP3" s="1973" t="s">
        <v>469</v>
      </c>
      <c r="AQ3" s="1974"/>
      <c r="AR3" s="1974"/>
      <c r="AS3" s="1968"/>
      <c r="AT3" s="1969"/>
    </row>
    <row r="4" spans="2:46" ht="13" thickBot="1">
      <c r="B4" s="793"/>
      <c r="C4" s="794"/>
      <c r="D4" s="795"/>
      <c r="E4" s="796"/>
      <c r="F4" s="795" t="s">
        <v>470</v>
      </c>
      <c r="G4" s="795" t="s">
        <v>471</v>
      </c>
      <c r="H4" s="797" t="s">
        <v>472</v>
      </c>
      <c r="I4" s="794"/>
      <c r="J4" s="795"/>
      <c r="K4" s="796"/>
      <c r="L4" s="795" t="s">
        <v>470</v>
      </c>
      <c r="M4" s="795" t="s">
        <v>471</v>
      </c>
      <c r="N4" s="797" t="s">
        <v>472</v>
      </c>
      <c r="O4" s="794"/>
      <c r="P4" s="795"/>
      <c r="Q4" s="796"/>
      <c r="R4" s="795" t="s">
        <v>470</v>
      </c>
      <c r="S4" s="795" t="s">
        <v>471</v>
      </c>
      <c r="T4" s="797" t="s">
        <v>472</v>
      </c>
      <c r="U4" s="794"/>
      <c r="V4" s="795"/>
      <c r="W4" s="796"/>
      <c r="X4" s="795" t="s">
        <v>470</v>
      </c>
      <c r="Y4" s="795" t="s">
        <v>471</v>
      </c>
      <c r="Z4" s="797" t="s">
        <v>472</v>
      </c>
      <c r="AA4" s="794"/>
      <c r="AB4" s="795"/>
      <c r="AC4" s="796"/>
      <c r="AD4" s="795" t="s">
        <v>470</v>
      </c>
      <c r="AE4" s="795" t="s">
        <v>471</v>
      </c>
      <c r="AF4" s="798" t="s">
        <v>472</v>
      </c>
      <c r="AG4" s="799"/>
      <c r="AH4" s="800"/>
      <c r="AI4" s="801"/>
      <c r="AJ4" s="800" t="s">
        <v>470</v>
      </c>
      <c r="AK4" s="800" t="s">
        <v>471</v>
      </c>
      <c r="AL4" s="802" t="s">
        <v>472</v>
      </c>
      <c r="AM4" s="799"/>
      <c r="AN4" s="800"/>
      <c r="AO4" s="801"/>
      <c r="AP4" s="800" t="s">
        <v>470</v>
      </c>
      <c r="AQ4" s="800" t="s">
        <v>471</v>
      </c>
      <c r="AR4" s="803" t="s">
        <v>472</v>
      </c>
      <c r="AS4" s="804" t="s">
        <v>470</v>
      </c>
      <c r="AT4" s="805" t="s">
        <v>471</v>
      </c>
    </row>
    <row r="5" spans="2:46" ht="16" customHeight="1">
      <c r="B5" s="806" t="s">
        <v>473</v>
      </c>
      <c r="C5" s="807" t="s">
        <v>474</v>
      </c>
      <c r="D5" s="808" t="s">
        <v>475</v>
      </c>
      <c r="E5" s="809" t="s">
        <v>476</v>
      </c>
      <c r="F5" s="810">
        <v>57</v>
      </c>
      <c r="G5" s="810">
        <v>16</v>
      </c>
      <c r="H5" s="811">
        <f t="shared" ref="H5:H12" si="0">F5+G5</f>
        <v>73</v>
      </c>
      <c r="I5" s="807" t="s">
        <v>477</v>
      </c>
      <c r="J5" s="808" t="s">
        <v>478</v>
      </c>
      <c r="K5" s="809" t="s">
        <v>479</v>
      </c>
      <c r="L5" s="810">
        <v>57</v>
      </c>
      <c r="M5" s="810">
        <v>17</v>
      </c>
      <c r="N5" s="811">
        <f t="shared" ref="N5:N12" si="1">L5+M5</f>
        <v>74</v>
      </c>
      <c r="O5" s="807"/>
      <c r="P5" s="808"/>
      <c r="Q5" s="809"/>
      <c r="R5" s="810"/>
      <c r="S5" s="810"/>
      <c r="T5" s="811"/>
      <c r="U5" s="807"/>
      <c r="V5" s="808"/>
      <c r="W5" s="809"/>
      <c r="X5" s="810"/>
      <c r="Y5" s="810"/>
      <c r="Z5" s="811"/>
      <c r="AA5" s="807" t="s">
        <v>480</v>
      </c>
      <c r="AB5" s="808" t="s">
        <v>481</v>
      </c>
      <c r="AC5" s="809" t="s">
        <v>479</v>
      </c>
      <c r="AD5" s="810"/>
      <c r="AE5" s="810"/>
      <c r="AF5" s="812"/>
      <c r="AG5" s="807"/>
      <c r="AH5" s="808"/>
      <c r="AI5" s="809"/>
      <c r="AJ5" s="810"/>
      <c r="AK5" s="810"/>
      <c r="AL5" s="811"/>
      <c r="AM5" s="807"/>
      <c r="AN5" s="808"/>
      <c r="AO5" s="809"/>
      <c r="AP5" s="810"/>
      <c r="AQ5" s="810"/>
      <c r="AR5" s="812"/>
      <c r="AS5" s="813" t="s">
        <v>482</v>
      </c>
      <c r="AT5" s="814" t="s">
        <v>483</v>
      </c>
    </row>
    <row r="6" spans="2:46" ht="16" customHeight="1">
      <c r="B6" s="806" t="s">
        <v>484</v>
      </c>
      <c r="C6" s="807" t="s">
        <v>476</v>
      </c>
      <c r="D6" s="808" t="s">
        <v>485</v>
      </c>
      <c r="E6" s="809" t="s">
        <v>486</v>
      </c>
      <c r="F6" s="810">
        <v>22</v>
      </c>
      <c r="G6" s="810">
        <v>20</v>
      </c>
      <c r="H6" s="811">
        <f t="shared" si="0"/>
        <v>42</v>
      </c>
      <c r="I6" s="807" t="s">
        <v>479</v>
      </c>
      <c r="J6" s="808" t="s">
        <v>485</v>
      </c>
      <c r="K6" s="809" t="s">
        <v>487</v>
      </c>
      <c r="L6" s="810">
        <v>23</v>
      </c>
      <c r="M6" s="810">
        <v>16</v>
      </c>
      <c r="N6" s="811">
        <f t="shared" si="1"/>
        <v>39</v>
      </c>
      <c r="O6" s="807"/>
      <c r="P6" s="808"/>
      <c r="Q6" s="809"/>
      <c r="R6" s="810"/>
      <c r="S6" s="810"/>
      <c r="T6" s="811"/>
      <c r="U6" s="807"/>
      <c r="V6" s="808"/>
      <c r="W6" s="809"/>
      <c r="X6" s="810"/>
      <c r="Y6" s="810"/>
      <c r="Z6" s="811"/>
      <c r="AA6" s="807" t="s">
        <v>479</v>
      </c>
      <c r="AB6" s="808" t="s">
        <v>485</v>
      </c>
      <c r="AC6" s="809" t="s">
        <v>488</v>
      </c>
      <c r="AD6" s="810"/>
      <c r="AE6" s="810"/>
      <c r="AF6" s="812"/>
      <c r="AG6" s="807"/>
      <c r="AH6" s="808"/>
      <c r="AI6" s="809"/>
      <c r="AJ6" s="810"/>
      <c r="AK6" s="810"/>
      <c r="AL6" s="811"/>
      <c r="AM6" s="807"/>
      <c r="AN6" s="808"/>
      <c r="AO6" s="809"/>
      <c r="AP6" s="810"/>
      <c r="AQ6" s="810"/>
      <c r="AR6" s="812"/>
      <c r="AS6" s="813" t="s">
        <v>489</v>
      </c>
      <c r="AT6" s="814" t="s">
        <v>490</v>
      </c>
    </row>
    <row r="7" spans="2:46" ht="16" customHeight="1">
      <c r="B7" s="806" t="s">
        <v>491</v>
      </c>
      <c r="C7" s="807" t="s">
        <v>486</v>
      </c>
      <c r="D7" s="808" t="s">
        <v>492</v>
      </c>
      <c r="E7" s="809" t="s">
        <v>493</v>
      </c>
      <c r="F7" s="810">
        <v>17</v>
      </c>
      <c r="G7" s="810">
        <v>14</v>
      </c>
      <c r="H7" s="811">
        <f t="shared" si="0"/>
        <v>31</v>
      </c>
      <c r="I7" s="807" t="s">
        <v>487</v>
      </c>
      <c r="J7" s="808" t="s">
        <v>494</v>
      </c>
      <c r="K7" s="809" t="s">
        <v>495</v>
      </c>
      <c r="L7" s="810">
        <v>22</v>
      </c>
      <c r="M7" s="810">
        <v>9</v>
      </c>
      <c r="N7" s="811">
        <f t="shared" si="1"/>
        <v>31</v>
      </c>
      <c r="O7" s="807"/>
      <c r="P7" s="808"/>
      <c r="Q7" s="809"/>
      <c r="R7" s="810"/>
      <c r="S7" s="810"/>
      <c r="T7" s="811"/>
      <c r="U7" s="807"/>
      <c r="V7" s="808"/>
      <c r="W7" s="809"/>
      <c r="X7" s="810"/>
      <c r="Y7" s="810"/>
      <c r="Z7" s="811"/>
      <c r="AA7" s="807" t="s">
        <v>488</v>
      </c>
      <c r="AB7" s="808" t="s">
        <v>496</v>
      </c>
      <c r="AC7" s="809" t="s">
        <v>495</v>
      </c>
      <c r="AD7" s="810"/>
      <c r="AE7" s="810"/>
      <c r="AF7" s="812"/>
      <c r="AG7" s="807"/>
      <c r="AH7" s="808"/>
      <c r="AI7" s="809"/>
      <c r="AJ7" s="810"/>
      <c r="AK7" s="810"/>
      <c r="AL7" s="811"/>
      <c r="AM7" s="807" t="s">
        <v>497</v>
      </c>
      <c r="AN7" s="808" t="s">
        <v>498</v>
      </c>
      <c r="AO7" s="809" t="s">
        <v>495</v>
      </c>
      <c r="AP7" s="810" t="s">
        <v>499</v>
      </c>
      <c r="AQ7" s="810" t="s">
        <v>500</v>
      </c>
      <c r="AR7" s="812"/>
      <c r="AS7" s="813" t="s">
        <v>501</v>
      </c>
      <c r="AT7" s="814" t="s">
        <v>502</v>
      </c>
    </row>
    <row r="8" spans="2:46" ht="16" customHeight="1">
      <c r="B8" s="806" t="s">
        <v>503</v>
      </c>
      <c r="C8" s="807" t="s">
        <v>493</v>
      </c>
      <c r="D8" s="808" t="s">
        <v>504</v>
      </c>
      <c r="E8" s="809" t="s">
        <v>505</v>
      </c>
      <c r="F8" s="810">
        <v>27</v>
      </c>
      <c r="G8" s="810">
        <v>36</v>
      </c>
      <c r="H8" s="811">
        <f t="shared" si="0"/>
        <v>63</v>
      </c>
      <c r="I8" s="807" t="s">
        <v>495</v>
      </c>
      <c r="J8" s="808" t="s">
        <v>506</v>
      </c>
      <c r="K8" s="809" t="s">
        <v>507</v>
      </c>
      <c r="L8" s="810">
        <v>28</v>
      </c>
      <c r="M8" s="810">
        <v>36</v>
      </c>
      <c r="N8" s="811">
        <f t="shared" si="1"/>
        <v>64</v>
      </c>
      <c r="O8" s="807"/>
      <c r="P8" s="808"/>
      <c r="Q8" s="809"/>
      <c r="R8" s="810"/>
      <c r="S8" s="810"/>
      <c r="T8" s="811"/>
      <c r="U8" s="807"/>
      <c r="V8" s="808"/>
      <c r="W8" s="809"/>
      <c r="X8" s="810"/>
      <c r="Y8" s="810"/>
      <c r="Z8" s="811"/>
      <c r="AA8" s="807" t="s">
        <v>495</v>
      </c>
      <c r="AB8" s="815"/>
      <c r="AC8" s="809" t="s">
        <v>508</v>
      </c>
      <c r="AD8" s="810"/>
      <c r="AE8" s="810"/>
      <c r="AF8" s="812"/>
      <c r="AG8" s="807"/>
      <c r="AH8" s="808"/>
      <c r="AI8" s="809"/>
      <c r="AJ8" s="810"/>
      <c r="AK8" s="810"/>
      <c r="AL8" s="811"/>
      <c r="AM8" s="807" t="s">
        <v>495</v>
      </c>
      <c r="AN8" s="808" t="s">
        <v>509</v>
      </c>
      <c r="AO8" s="809" t="s">
        <v>510</v>
      </c>
      <c r="AP8" s="810" t="s">
        <v>511</v>
      </c>
      <c r="AQ8" s="810" t="s">
        <v>512</v>
      </c>
      <c r="AR8" s="812"/>
      <c r="AS8" s="813" t="s">
        <v>513</v>
      </c>
      <c r="AT8" s="814" t="s">
        <v>514</v>
      </c>
    </row>
    <row r="9" spans="2:46" ht="16" customHeight="1">
      <c r="B9" s="806" t="s">
        <v>515</v>
      </c>
      <c r="C9" s="807" t="s">
        <v>505</v>
      </c>
      <c r="D9" s="808" t="s">
        <v>516</v>
      </c>
      <c r="E9" s="809" t="s">
        <v>517</v>
      </c>
      <c r="F9" s="810">
        <v>23</v>
      </c>
      <c r="G9" s="810">
        <v>19</v>
      </c>
      <c r="H9" s="811">
        <f t="shared" si="0"/>
        <v>42</v>
      </c>
      <c r="I9" s="807" t="s">
        <v>507</v>
      </c>
      <c r="J9" s="808" t="s">
        <v>518</v>
      </c>
      <c r="K9" s="809" t="s">
        <v>517</v>
      </c>
      <c r="L9" s="810">
        <v>28</v>
      </c>
      <c r="M9" s="810">
        <v>17</v>
      </c>
      <c r="N9" s="811">
        <f t="shared" si="1"/>
        <v>45</v>
      </c>
      <c r="O9" s="807"/>
      <c r="P9" s="808"/>
      <c r="Q9" s="809"/>
      <c r="R9" s="810"/>
      <c r="S9" s="810"/>
      <c r="T9" s="811"/>
      <c r="U9" s="807"/>
      <c r="V9" s="808"/>
      <c r="W9" s="809"/>
      <c r="X9" s="810"/>
      <c r="Y9" s="810"/>
      <c r="Z9" s="811"/>
      <c r="AA9" s="807" t="s">
        <v>508</v>
      </c>
      <c r="AB9" s="808" t="s">
        <v>519</v>
      </c>
      <c r="AC9" s="809" t="s">
        <v>520</v>
      </c>
      <c r="AD9" s="810"/>
      <c r="AE9" s="810"/>
      <c r="AF9" s="812"/>
      <c r="AG9" s="807"/>
      <c r="AH9" s="808"/>
      <c r="AI9" s="809"/>
      <c r="AJ9" s="810"/>
      <c r="AK9" s="810"/>
      <c r="AL9" s="811"/>
      <c r="AM9" s="807" t="s">
        <v>510</v>
      </c>
      <c r="AN9" s="808" t="s">
        <v>521</v>
      </c>
      <c r="AO9" s="809" t="s">
        <v>522</v>
      </c>
      <c r="AP9" s="810" t="s">
        <v>523</v>
      </c>
      <c r="AQ9" s="810" t="s">
        <v>524</v>
      </c>
      <c r="AR9" s="812"/>
      <c r="AS9" s="813" t="s">
        <v>525</v>
      </c>
      <c r="AT9" s="814" t="s">
        <v>502</v>
      </c>
    </row>
    <row r="10" spans="2:46" ht="16" customHeight="1">
      <c r="B10" s="806" t="s">
        <v>526</v>
      </c>
      <c r="C10" s="807" t="s">
        <v>517</v>
      </c>
      <c r="D10" s="808" t="s">
        <v>527</v>
      </c>
      <c r="E10" s="809" t="s">
        <v>528</v>
      </c>
      <c r="F10" s="810">
        <v>52</v>
      </c>
      <c r="G10" s="810">
        <v>31</v>
      </c>
      <c r="H10" s="811">
        <f t="shared" si="0"/>
        <v>83</v>
      </c>
      <c r="I10" s="807" t="s">
        <v>517</v>
      </c>
      <c r="J10" s="808" t="s">
        <v>529</v>
      </c>
      <c r="K10" s="809" t="s">
        <v>528</v>
      </c>
      <c r="L10" s="810">
        <v>51</v>
      </c>
      <c r="M10" s="810">
        <v>32</v>
      </c>
      <c r="N10" s="811">
        <f t="shared" si="1"/>
        <v>83</v>
      </c>
      <c r="O10" s="807"/>
      <c r="P10" s="808"/>
      <c r="Q10" s="809"/>
      <c r="R10" s="810"/>
      <c r="S10" s="810"/>
      <c r="T10" s="811"/>
      <c r="U10" s="807"/>
      <c r="V10" s="808"/>
      <c r="W10" s="809"/>
      <c r="X10" s="810"/>
      <c r="Y10" s="810"/>
      <c r="Z10" s="811"/>
      <c r="AA10" s="807" t="s">
        <v>520</v>
      </c>
      <c r="AB10" s="808" t="s">
        <v>530</v>
      </c>
      <c r="AC10" s="809" t="s">
        <v>531</v>
      </c>
      <c r="AD10" s="810"/>
      <c r="AE10" s="810"/>
      <c r="AF10" s="812"/>
      <c r="AG10" s="807"/>
      <c r="AH10" s="808"/>
      <c r="AI10" s="809"/>
      <c r="AJ10" s="810"/>
      <c r="AK10" s="810"/>
      <c r="AL10" s="811"/>
      <c r="AM10" s="807" t="s">
        <v>522</v>
      </c>
      <c r="AN10" s="808" t="s">
        <v>532</v>
      </c>
      <c r="AO10" s="809" t="s">
        <v>533</v>
      </c>
      <c r="AP10" s="810" t="s">
        <v>534</v>
      </c>
      <c r="AQ10" s="810" t="s">
        <v>535</v>
      </c>
      <c r="AR10" s="812"/>
      <c r="AS10" s="813" t="s">
        <v>536</v>
      </c>
      <c r="AT10" s="814" t="s">
        <v>537</v>
      </c>
    </row>
    <row r="11" spans="2:46" ht="16" customHeight="1">
      <c r="B11" s="806" t="s">
        <v>538</v>
      </c>
      <c r="C11" s="807" t="s">
        <v>528</v>
      </c>
      <c r="D11" s="808" t="s">
        <v>539</v>
      </c>
      <c r="E11" s="809" t="s">
        <v>540</v>
      </c>
      <c r="F11" s="810">
        <v>42</v>
      </c>
      <c r="G11" s="810">
        <v>25</v>
      </c>
      <c r="H11" s="811">
        <f t="shared" si="0"/>
        <v>67</v>
      </c>
      <c r="I11" s="807" t="s">
        <v>528</v>
      </c>
      <c r="J11" s="808" t="s">
        <v>541</v>
      </c>
      <c r="K11" s="809" t="s">
        <v>542</v>
      </c>
      <c r="L11" s="810">
        <v>43</v>
      </c>
      <c r="M11" s="810">
        <v>20</v>
      </c>
      <c r="N11" s="811">
        <f t="shared" si="1"/>
        <v>63</v>
      </c>
      <c r="O11" s="807" t="s">
        <v>543</v>
      </c>
      <c r="P11" s="808" t="s">
        <v>544</v>
      </c>
      <c r="Q11" s="809" t="s">
        <v>545</v>
      </c>
      <c r="R11" s="810" t="s">
        <v>546</v>
      </c>
      <c r="S11" s="810" t="s">
        <v>547</v>
      </c>
      <c r="T11" s="811" t="s">
        <v>548</v>
      </c>
      <c r="U11" s="807" t="s">
        <v>549</v>
      </c>
      <c r="V11" s="808" t="s">
        <v>550</v>
      </c>
      <c r="W11" s="809" t="s">
        <v>551</v>
      </c>
      <c r="X11" s="810" t="s">
        <v>552</v>
      </c>
      <c r="Y11" s="810" t="s">
        <v>553</v>
      </c>
      <c r="Z11" s="811" t="s">
        <v>548</v>
      </c>
      <c r="AA11" s="807" t="s">
        <v>531</v>
      </c>
      <c r="AB11" s="808" t="s">
        <v>554</v>
      </c>
      <c r="AC11" s="809" t="s">
        <v>555</v>
      </c>
      <c r="AD11" s="810"/>
      <c r="AE11" s="810"/>
      <c r="AF11" s="812"/>
      <c r="AG11" s="807"/>
      <c r="AH11" s="808"/>
      <c r="AI11" s="809"/>
      <c r="AJ11" s="810"/>
      <c r="AK11" s="810"/>
      <c r="AL11" s="811"/>
      <c r="AM11" s="807" t="s">
        <v>533</v>
      </c>
      <c r="AN11" s="808" t="s">
        <v>556</v>
      </c>
      <c r="AO11" s="809" t="s">
        <v>557</v>
      </c>
      <c r="AP11" s="810" t="s">
        <v>558</v>
      </c>
      <c r="AQ11" s="810" t="s">
        <v>559</v>
      </c>
      <c r="AR11" s="812"/>
      <c r="AS11" s="813" t="s">
        <v>560</v>
      </c>
      <c r="AT11" s="814" t="s">
        <v>561</v>
      </c>
    </row>
    <row r="12" spans="2:46" ht="16" customHeight="1">
      <c r="B12" s="806" t="s">
        <v>562</v>
      </c>
      <c r="C12" s="807" t="s">
        <v>540</v>
      </c>
      <c r="D12" s="808" t="s">
        <v>563</v>
      </c>
      <c r="E12" s="808" t="s">
        <v>564</v>
      </c>
      <c r="F12" s="810">
        <v>14</v>
      </c>
      <c r="G12" s="810">
        <v>17</v>
      </c>
      <c r="H12" s="811">
        <f t="shared" si="0"/>
        <v>31</v>
      </c>
      <c r="I12" s="807" t="s">
        <v>542</v>
      </c>
      <c r="J12" s="808" t="s">
        <v>565</v>
      </c>
      <c r="K12" s="808" t="s">
        <v>566</v>
      </c>
      <c r="L12" s="810">
        <v>22</v>
      </c>
      <c r="M12" s="810">
        <v>14</v>
      </c>
      <c r="N12" s="811">
        <f t="shared" si="1"/>
        <v>36</v>
      </c>
      <c r="O12" s="807" t="s">
        <v>545</v>
      </c>
      <c r="P12" s="808" t="s">
        <v>567</v>
      </c>
      <c r="Q12" s="808" t="s">
        <v>564</v>
      </c>
      <c r="R12" s="810" t="s">
        <v>568</v>
      </c>
      <c r="S12" s="810" t="s">
        <v>569</v>
      </c>
      <c r="T12" s="811" t="s">
        <v>535</v>
      </c>
      <c r="U12" s="807" t="s">
        <v>551</v>
      </c>
      <c r="V12" s="808" t="s">
        <v>570</v>
      </c>
      <c r="W12" s="808" t="s">
        <v>571</v>
      </c>
      <c r="X12" s="810" t="s">
        <v>568</v>
      </c>
      <c r="Y12" s="810" t="s">
        <v>568</v>
      </c>
      <c r="Z12" s="811" t="s">
        <v>572</v>
      </c>
      <c r="AA12" s="807" t="s">
        <v>555</v>
      </c>
      <c r="AB12" s="808" t="s">
        <v>573</v>
      </c>
      <c r="AC12" s="808" t="s">
        <v>574</v>
      </c>
      <c r="AD12" s="810"/>
      <c r="AE12" s="810"/>
      <c r="AF12" s="812"/>
      <c r="AG12" s="807"/>
      <c r="AH12" s="808"/>
      <c r="AI12" s="808"/>
      <c r="AJ12" s="810"/>
      <c r="AK12" s="810"/>
      <c r="AL12" s="811"/>
      <c r="AM12" s="807" t="s">
        <v>557</v>
      </c>
      <c r="AN12" s="808" t="s">
        <v>575</v>
      </c>
      <c r="AO12" s="808" t="s">
        <v>576</v>
      </c>
      <c r="AP12" s="810" t="s">
        <v>577</v>
      </c>
      <c r="AQ12" s="810" t="s">
        <v>577</v>
      </c>
      <c r="AR12" s="812"/>
      <c r="AS12" s="813" t="s">
        <v>578</v>
      </c>
      <c r="AT12" s="814" t="s">
        <v>579</v>
      </c>
    </row>
    <row r="13" spans="2:46" ht="16" customHeight="1">
      <c r="B13" s="806" t="s">
        <v>580</v>
      </c>
      <c r="C13" s="816" t="s">
        <v>564</v>
      </c>
      <c r="D13" s="808" t="s">
        <v>581</v>
      </c>
      <c r="E13" s="808" t="s">
        <v>582</v>
      </c>
      <c r="F13" s="817" t="s">
        <v>583</v>
      </c>
      <c r="G13" s="818" t="s">
        <v>584</v>
      </c>
      <c r="H13" s="819" t="s">
        <v>585</v>
      </c>
      <c r="I13" s="816" t="s">
        <v>566</v>
      </c>
      <c r="J13" s="808" t="s">
        <v>586</v>
      </c>
      <c r="K13" s="808" t="s">
        <v>582</v>
      </c>
      <c r="L13" s="820" t="s">
        <v>587</v>
      </c>
      <c r="M13" s="821" t="s">
        <v>588</v>
      </c>
      <c r="N13" s="822" t="s">
        <v>589</v>
      </c>
      <c r="O13" s="816" t="s">
        <v>564</v>
      </c>
      <c r="P13" s="808" t="s">
        <v>590</v>
      </c>
      <c r="Q13" s="808" t="s">
        <v>591</v>
      </c>
      <c r="R13" s="817" t="s">
        <v>592</v>
      </c>
      <c r="S13" s="818" t="s">
        <v>588</v>
      </c>
      <c r="T13" s="819" t="s">
        <v>585</v>
      </c>
      <c r="U13" s="816" t="s">
        <v>571</v>
      </c>
      <c r="V13" s="808" t="s">
        <v>593</v>
      </c>
      <c r="W13" s="808" t="s">
        <v>591</v>
      </c>
      <c r="X13" s="817" t="s">
        <v>594</v>
      </c>
      <c r="Y13" s="818" t="s">
        <v>595</v>
      </c>
      <c r="Z13" s="819" t="s">
        <v>596</v>
      </c>
      <c r="AA13" s="816" t="s">
        <v>574</v>
      </c>
      <c r="AB13" s="808" t="s">
        <v>597</v>
      </c>
      <c r="AC13" s="808" t="s">
        <v>598</v>
      </c>
      <c r="AD13" s="817"/>
      <c r="AE13" s="818"/>
      <c r="AF13" s="817"/>
      <c r="AG13" s="816"/>
      <c r="AH13" s="808"/>
      <c r="AI13" s="808"/>
      <c r="AJ13" s="817"/>
      <c r="AK13" s="818"/>
      <c r="AL13" s="819"/>
      <c r="AM13" s="816" t="s">
        <v>576</v>
      </c>
      <c r="AN13" s="808" t="s">
        <v>599</v>
      </c>
      <c r="AO13" s="808" t="s">
        <v>600</v>
      </c>
      <c r="AP13" s="817" t="s">
        <v>601</v>
      </c>
      <c r="AQ13" s="818" t="s">
        <v>602</v>
      </c>
      <c r="AR13" s="817"/>
      <c r="AS13" s="813" t="s">
        <v>603</v>
      </c>
      <c r="AT13" s="814" t="s">
        <v>604</v>
      </c>
    </row>
    <row r="14" spans="2:46" ht="16" customHeight="1">
      <c r="B14" s="823" t="s">
        <v>605</v>
      </c>
      <c r="C14" s="824" t="s">
        <v>606</v>
      </c>
      <c r="D14" s="825" t="s">
        <v>607</v>
      </c>
      <c r="E14" s="825" t="s">
        <v>608</v>
      </c>
      <c r="F14" s="826" t="s">
        <v>609</v>
      </c>
      <c r="G14" s="827" t="s">
        <v>524</v>
      </c>
      <c r="H14" s="828" t="s">
        <v>610</v>
      </c>
      <c r="I14" s="824" t="s">
        <v>606</v>
      </c>
      <c r="J14" s="825" t="s">
        <v>818</v>
      </c>
      <c r="K14" s="825" t="s">
        <v>611</v>
      </c>
      <c r="L14" s="826" t="s">
        <v>819</v>
      </c>
      <c r="M14" s="827" t="s">
        <v>820</v>
      </c>
      <c r="N14" s="828" t="s">
        <v>612</v>
      </c>
      <c r="O14" s="824" t="s">
        <v>591</v>
      </c>
      <c r="P14" s="825" t="s">
        <v>613</v>
      </c>
      <c r="Q14" s="825" t="s">
        <v>614</v>
      </c>
      <c r="R14" s="826" t="s">
        <v>615</v>
      </c>
      <c r="S14" s="827" t="s">
        <v>616</v>
      </c>
      <c r="T14" s="828" t="s">
        <v>617</v>
      </c>
      <c r="U14" s="824" t="s">
        <v>591</v>
      </c>
      <c r="V14" s="825" t="s">
        <v>618</v>
      </c>
      <c r="W14" s="825" t="s">
        <v>619</v>
      </c>
      <c r="X14" s="826" t="s">
        <v>572</v>
      </c>
      <c r="Y14" s="827" t="s">
        <v>620</v>
      </c>
      <c r="Z14" s="828" t="s">
        <v>621</v>
      </c>
      <c r="AA14" s="824" t="s">
        <v>598</v>
      </c>
      <c r="AB14" s="829"/>
      <c r="AC14" s="829"/>
      <c r="AD14" s="826"/>
      <c r="AE14" s="827"/>
      <c r="AF14" s="830"/>
      <c r="AG14" s="816"/>
      <c r="AH14" s="808"/>
      <c r="AI14" s="808"/>
      <c r="AJ14" s="820"/>
      <c r="AK14" s="821"/>
      <c r="AL14" s="822"/>
      <c r="AM14" s="816" t="s">
        <v>600</v>
      </c>
      <c r="AN14" s="808" t="s">
        <v>622</v>
      </c>
      <c r="AO14" s="808" t="s">
        <v>614</v>
      </c>
      <c r="AP14" s="820" t="s">
        <v>623</v>
      </c>
      <c r="AQ14" s="821" t="s">
        <v>624</v>
      </c>
      <c r="AR14" s="831"/>
      <c r="AS14" s="813" t="s">
        <v>625</v>
      </c>
      <c r="AT14" s="814" t="s">
        <v>502</v>
      </c>
    </row>
    <row r="15" spans="2:46" ht="16" customHeight="1" thickBot="1">
      <c r="B15" s="1270" t="s">
        <v>626</v>
      </c>
      <c r="C15" s="832" t="s">
        <v>627</v>
      </c>
      <c r="D15" s="833" t="s">
        <v>628</v>
      </c>
      <c r="E15" s="833" t="s">
        <v>629</v>
      </c>
      <c r="F15" s="834" t="s">
        <v>630</v>
      </c>
      <c r="G15" s="835" t="s">
        <v>816</v>
      </c>
      <c r="H15" s="836" t="s">
        <v>817</v>
      </c>
      <c r="I15" s="832" t="s">
        <v>633</v>
      </c>
      <c r="J15" s="833" t="s">
        <v>634</v>
      </c>
      <c r="K15" s="833" t="s">
        <v>629</v>
      </c>
      <c r="L15" s="834" t="s">
        <v>635</v>
      </c>
      <c r="M15" s="835" t="s">
        <v>631</v>
      </c>
      <c r="N15" s="836" t="s">
        <v>632</v>
      </c>
      <c r="O15" s="832"/>
      <c r="P15" s="833"/>
      <c r="Q15" s="833"/>
      <c r="R15" s="834"/>
      <c r="S15" s="835"/>
      <c r="T15" s="836"/>
      <c r="U15" s="832"/>
      <c r="V15" s="833"/>
      <c r="W15" s="833"/>
      <c r="X15" s="834"/>
      <c r="Y15" s="835"/>
      <c r="Z15" s="836"/>
      <c r="AA15" s="832"/>
      <c r="AB15" s="833"/>
      <c r="AC15" s="833"/>
      <c r="AD15" s="834"/>
      <c r="AE15" s="835"/>
      <c r="AF15" s="837"/>
      <c r="AG15" s="832"/>
      <c r="AH15" s="833"/>
      <c r="AI15" s="833"/>
      <c r="AJ15" s="834"/>
      <c r="AK15" s="835"/>
      <c r="AL15" s="836"/>
      <c r="AM15" s="832"/>
      <c r="AN15" s="833"/>
      <c r="AO15" s="833"/>
      <c r="AP15" s="834"/>
      <c r="AQ15" s="835"/>
      <c r="AR15" s="837"/>
      <c r="AS15" s="838" t="s">
        <v>636</v>
      </c>
      <c r="AT15" s="839" t="s">
        <v>637</v>
      </c>
    </row>
    <row r="16" spans="2:46" ht="16" customHeight="1">
      <c r="B16" s="783" t="s">
        <v>638</v>
      </c>
      <c r="D16" s="840"/>
      <c r="E16" s="840"/>
      <c r="F16" s="840"/>
      <c r="G16" s="840"/>
      <c r="H16" s="840"/>
      <c r="I16" s="840"/>
      <c r="K16" s="841" t="s">
        <v>88</v>
      </c>
      <c r="L16" s="840"/>
    </row>
    <row r="17" spans="3:39" ht="13.5">
      <c r="C17" s="840"/>
      <c r="D17" s="840"/>
      <c r="E17" s="840"/>
      <c r="F17" s="840"/>
      <c r="G17" s="840"/>
      <c r="H17" s="840"/>
      <c r="I17" s="840"/>
      <c r="K17" s="841"/>
      <c r="L17" s="840"/>
      <c r="AM17" s="842"/>
    </row>
    <row r="18" spans="3:39" ht="13.5">
      <c r="AM18" s="842"/>
    </row>
    <row r="19" spans="3:39">
      <c r="AM19" s="843"/>
    </row>
    <row r="20" spans="3:39">
      <c r="AM20" s="843"/>
    </row>
    <row r="21" spans="3:39">
      <c r="AM21" s="843"/>
    </row>
    <row r="22" spans="3:39">
      <c r="AM22" s="843"/>
    </row>
    <row r="23" spans="3:39">
      <c r="AM23" s="843"/>
    </row>
    <row r="24" spans="3:39">
      <c r="AM24" s="843"/>
    </row>
    <row r="25" spans="3:39">
      <c r="AM25" s="843"/>
    </row>
    <row r="26" spans="3:39">
      <c r="AM26" s="843"/>
    </row>
    <row r="27" spans="3:39">
      <c r="AM27" s="843"/>
    </row>
    <row r="28" spans="3:39">
      <c r="AM28" s="843"/>
    </row>
    <row r="29" spans="3:39">
      <c r="AM29" s="843"/>
    </row>
    <row r="30" spans="3:39">
      <c r="AM30" s="843"/>
    </row>
    <row r="31" spans="3:39">
      <c r="AM31" s="843"/>
    </row>
    <row r="32" spans="3:39">
      <c r="AM32" s="843"/>
    </row>
  </sheetData>
  <mergeCells count="15">
    <mergeCell ref="AM2:AR2"/>
    <mergeCell ref="AS2:AT3"/>
    <mergeCell ref="F3:H3"/>
    <mergeCell ref="L3:N3"/>
    <mergeCell ref="R3:T3"/>
    <mergeCell ref="X3:Z3"/>
    <mergeCell ref="AD3:AF3"/>
    <mergeCell ref="AJ3:AL3"/>
    <mergeCell ref="AP3:AR3"/>
    <mergeCell ref="C2:H2"/>
    <mergeCell ref="I2:N2"/>
    <mergeCell ref="O2:T2"/>
    <mergeCell ref="U2:Z2"/>
    <mergeCell ref="AA2:AF2"/>
    <mergeCell ref="AG2:AL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6</vt:i4>
      </vt:variant>
    </vt:vector>
  </HeadingPairs>
  <TitlesOfParts>
    <vt:vector size="25" baseType="lpstr">
      <vt:lpstr>目次</vt:lpstr>
      <vt:lpstr>1国県CI</vt:lpstr>
      <vt:lpstr>2先行個別</vt:lpstr>
      <vt:lpstr>3一致個別</vt:lpstr>
      <vt:lpstr>4遅行個別</vt:lpstr>
      <vt:lpstr>5先行長期</vt:lpstr>
      <vt:lpstr>6一致長期</vt:lpstr>
      <vt:lpstr>7遅行長期</vt:lpstr>
      <vt:lpstr>8景気基準日付</vt:lpstr>
      <vt:lpstr>9経済指標比較</vt:lpstr>
      <vt:lpstr>10基調判断資料</vt:lpstr>
      <vt:lpstr>11グラフデータ</vt:lpstr>
      <vt:lpstr>12ciグラフ</vt:lpstr>
      <vt:lpstr>13diグラフ</vt:lpstr>
      <vt:lpstr>14ci移動平均グラフ</vt:lpstr>
      <vt:lpstr>15国県ciグラフ</vt:lpstr>
      <vt:lpstr>16累積diグラフ</vt:lpstr>
      <vt:lpstr>17兵庫CLI2020</vt:lpstr>
      <vt:lpstr>18兵庫CLI2015</vt:lpstr>
      <vt:lpstr>'12ciグラフ'!Print_Area</vt:lpstr>
      <vt:lpstr>'13diグラフ'!Print_Area</vt:lpstr>
      <vt:lpstr>'14ci移動平均グラフ'!Print_Area</vt:lpstr>
      <vt:lpstr>'15国県ciグラフ'!Print_Area</vt:lpstr>
      <vt:lpstr>'16累積diグラフ'!Print_Area</vt:lpstr>
      <vt:lpstr>'11グラフデータ'!Print_Titles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岡田　健吾</cp:lastModifiedBy>
  <cp:lastPrinted>2025-05-27T01:54:56Z</cp:lastPrinted>
  <dcterms:created xsi:type="dcterms:W3CDTF">2000-12-14T11:08:00Z</dcterms:created>
  <dcterms:modified xsi:type="dcterms:W3CDTF">2026-01-20T04:32:54Z</dcterms:modified>
</cp:coreProperties>
</file>